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autoCompressPictures="0"/>
  <mc:AlternateContent xmlns:mc="http://schemas.openxmlformats.org/markup-compatibility/2006">
    <mc:Choice Requires="x15">
      <x15ac:absPath xmlns:x15ac="http://schemas.microsoft.com/office/spreadsheetml/2010/11/ac" url="https://tgf.sharepoint.com/sites/ESA2F1/TRPL/2014 Documents/2017 04 April Meeting/Window 1 Applications/Full Review/TB/Philippines/Funding Request Documents/"/>
    </mc:Choice>
  </mc:AlternateContent>
  <bookViews>
    <workbookView xWindow="0" yWindow="0" windowWidth="28800" windowHeight="12135" tabRatio="711"/>
  </bookViews>
  <sheets>
    <sheet name="Overview - Section A" sheetId="1" r:id="rId1"/>
    <sheet name="Impact Indicators - Section B" sheetId="12" r:id="rId2"/>
    <sheet name="Outcome Indicators - Section C" sheetId="10" r:id="rId3"/>
    <sheet name="Coverage Indicators - Section D" sheetId="5" r:id="rId4"/>
    <sheet name=" Disaggregation - Section E" sheetId="9" r:id="rId5"/>
    <sheet name="WPTM - Section F" sheetId="6" r:id="rId6"/>
    <sheet name="Print View" sheetId="21" r:id="rId7"/>
    <sheet name="Reference Records" sheetId="16" state="veryHidden" r:id="rId8"/>
    <sheet name="Disaggregation Records" sheetId="20" state="veryHidden" r:id="rId9"/>
    <sheet name="Account Role" sheetId="19" state="veryHidden" r:id="rId10"/>
    <sheet name="apttusmetadata" sheetId="13" state="veryHidden" r:id="rId11"/>
  </sheets>
  <externalReferences>
    <externalReference r:id="rId12"/>
    <externalReference r:id="rId13"/>
  </externalReferences>
  <definedNames>
    <definedName name="_001c6892_fd78_44a6_85a8_ff1c01700cc0">'Impact Indicators - Section B'!$E$9</definedName>
    <definedName name="_00455285_97f3_4265_9156_a310f1d2bf7a">' Disaggregation - Section E'!$L$167</definedName>
    <definedName name="_01683343_9047_49ae_815d_e16da5308b47">'WPTM - Section F'!#REF!</definedName>
    <definedName name="_01cccfef_5573_4d36_b9d3_e32bd9199c70">'Overview - Section A'!$AO$17:$AO$19</definedName>
    <definedName name="_0215c642_4079_4a66_b33f_02948e5b161c">'Overview - Section A'!$A$57</definedName>
    <definedName name="_0278b5de_0da4_4498_a134_99a2744a9fab">'Overview - Section A'!$X$126</definedName>
    <definedName name="_06a30c86_360f_426e_8e45_34c8bc342561" comment="Display Map">'Overview - Section A'!$A$24:$Q$34</definedName>
    <definedName name="_0883281e_e21d_43ef_9187_230346f845f9">'Overview - Section A'!$C$19</definedName>
    <definedName name="_0e3c3e65_3a29_4922_a0c9_f3ec51b7a324">'WPTM - Section F'!$R$8</definedName>
    <definedName name="_12d36ead_3b18_48aa_99d4_80149bed2ddf">' Disaggregation - Section E'!$T$326</definedName>
    <definedName name="_1345e61d_a8fe_4213_85d7_1db0d6d6f5c1">'Coverage Indicators - Section D'!$M$45</definedName>
    <definedName name="_13d458ac_77c9_4e6a_a147_5af884e6c4ac">'Outcome Indicators - Section C'!$S$10</definedName>
    <definedName name="_13f5bbc3_a06d_4a3e_b75e_ac6929e1cb91">'Reference Records'!$A$157:$A$1000</definedName>
    <definedName name="_15d23191_61cc_42d1_9dac_fbdc3cccac55">'Outcome Indicators - Section C'!$X$10</definedName>
    <definedName name="_1634fc88_93cd_4404_9900_542a3d171cb8">'Coverage Indicators - Section D'!$G$10</definedName>
    <definedName name="_164e6d09_185f_4eb7_8d48_b40f818dce2a" comment="Display Map">'Reference Records'!$A$27:$G$64</definedName>
    <definedName name="_18f86b5a_b47f_41ce_9c9a_1d1ee819627b">'Coverage Indicators - Section D'!$AB$10</definedName>
    <definedName name="_1adee5ff_c5c9_43db_9c1e_bb4129b790bf">'Disaggregation Records'!$F$57</definedName>
    <definedName name="_1afa72c9_dc27_4c9f_b1ac_7f8bc7410cff">'WPTM - Section F'!$T$8</definedName>
    <definedName name="_1b8aaee3_08fa_47b6_9b44_c592025d5948">'Reference Records'!$D$84</definedName>
    <definedName name="_1bcbb583_e5a9_4a6b_8584_0d82f680244f">'Outcome Indicators - Section C'!$F$30</definedName>
    <definedName name="_1cfaffa5_a1e7_40ad_a8cc_cbc751be15bf">'WPTM - Section F'!$H$93</definedName>
    <definedName name="_1e4eb8fc_811c_44fb_af4b_e630611aebf1">'Impact Indicators - Section B'!#REF!</definedName>
    <definedName name="_1e67ed6e_f8e7_4233_8edd_7517e4657684">'Coverage Indicators - Section D'!$Z$10</definedName>
    <definedName name="_2053b682_1861_471c_93f5_942820d208c6">'Coverage Indicators - Section D'!$W$10</definedName>
    <definedName name="_21546636_20c6_4878_ba5b_6cb3d96028d3">'Coverage Indicators - Section D'!$J$45</definedName>
    <definedName name="_21e79bef_aeed_4e3b_a2f8_653b27dca3bb">'WPTM - Section F'!$A$8</definedName>
    <definedName name="_23382548_19c5_4f72_b575_25dbca7b1362">'Coverage Indicators - Section D'!$H$10</definedName>
    <definedName name="_23debc6e_f89a_4d49_93e8_506d71c4cbb7" comment="Display Map">'Overview - Section A'!$A$125:$AB$176</definedName>
    <definedName name="_25903c5a_79da_48aa_a73a_0efa3fa709b3">'Overview - Section A'!$E$7</definedName>
    <definedName name="_26136ea7_aadc_4ebb_8566_3952be290e1d">'Impact Indicators - Section B'!$G$29</definedName>
    <definedName name="_26874af8_f15f_4555_b6ba_d39eb5bc132c">'Coverage Indicators - Section D'!$L$45</definedName>
    <definedName name="_298c6d39_0bd4_41f0_944a_d4ae2b25324e">'Reference Records'!$C$153</definedName>
    <definedName name="_29de1210_4fea_46a8_ac63_eb3a3734b209">'Account Role'!$D$16</definedName>
    <definedName name="_2c6b8785_2f7e_4ce5_948e_2066c6838182">'Reference Records'!$C$4</definedName>
    <definedName name="_2d70cea4_4aa4_4f76_a44a_d82296fda664">'Reference Records'!$C$157</definedName>
    <definedName name="_2ef5dfde_8ec5_4b0f_b79e_1e3da16c9079">'Impact Indicators - Section B'!$X$9</definedName>
    <definedName name="_2f779270_bafb_4509_b7c1_f9f5a5f6b50c">'Outcome Indicators - Section C'!$Y$10</definedName>
    <definedName name="_304a4b38_aadb_465f_bec4_ede79462324a" comment="Display Map">'Account Role'!$A$15:$D$560</definedName>
    <definedName name="_305eb9b9_f26b_4f8d_b39a_48a5ef44a883">'Overview - Section A'!$E$6</definedName>
    <definedName name="_309cb4e6_0866_4b59_9ad8_dce9deb459a4">'Coverage Indicators - Section D'!$AC$10</definedName>
    <definedName name="_33898a8c_e55b_4fb6_a523_fc8d172930cd" comment="Display Map">'Reference Records'!$B$3:$G$12</definedName>
    <definedName name="_339d96ff_1502_408b_8b62_a0d2a6d2aa31">'WPTM - Section F'!$J$93</definedName>
    <definedName name="_33fed0b9_fc27_4763_9047_689a322df055">'Overview - Section A'!$T$126</definedName>
    <definedName name="_359b0f72_ed0e_44ca_a640_07ddf6593469">'Coverage Indicators - Section D'!$AH$10</definedName>
    <definedName name="_36760ff8_71ac_4804_83a7_bece45c85ebb">'WPTM - Section F'!$V$8</definedName>
    <definedName name="_3679d719_018c_46c1_a6c9_f5cb6af28e82">'Impact Indicators - Section B'!$A$9</definedName>
    <definedName name="_3753db18_a6c5_4659_9a7b_6f3e612294c8">'Impact Indicators - Section B'!$Y$9</definedName>
    <definedName name="_375d0b85_cee6_4f09_8149_d0cb44f763c3">'WPTM - Section F'!$D$93</definedName>
    <definedName name="_376d09b9_13da_4234_ac68_70f4056f39d5">'Outcome Indicators - Section C'!$E$30</definedName>
    <definedName name="_38047978_a1a7_461a_87eb_fa3e058626f6">'Outcome Indicators - Section C'!$D$10</definedName>
    <definedName name="_3a54c0cb_5d61_44ab_9f5f_59c0b83c7017" comment="Save Map">'Account Role'!$B$562:$D$562</definedName>
    <definedName name="_3bcdfaf5_b271_49d0_bd36_4a3396322792">' Disaggregation - Section E'!$F$8</definedName>
    <definedName name="_3c2344d6_25d2_47b1_b174_e16f09cd5031">'Outcome Indicators - Section C'!$W$10</definedName>
    <definedName name="_3c45532e_4503_44c3_aed1_88e3c7145bca">'Reference Records'!$E$68</definedName>
    <definedName name="_3d3c76b6_9fcf_4cb5_b2a3_ba632337362e">'Overview - Section A'!$Y$126</definedName>
    <definedName name="_3d4133d5_383c_4a50_aac6_5c005d62eb60">'Reference Records'!$A$157</definedName>
    <definedName name="_3f450a54_eabe_42be_b6a5_18c086a5d786">'Overview - Section A'!$AA$126</definedName>
    <definedName name="_3f5bc5e8_4a3f_44a3_957f_8c557ebfc227">'Impact Indicators - Section B'!$E$29</definedName>
    <definedName name="_401f5dde_c830_4e36_aa50_755b94089973">'Overview - Section A'!$E$57</definedName>
    <definedName name="_44e69fde_25b9_445d_a789_b274cefe8c85">'Reference Records'!$C$152</definedName>
    <definedName name="_47deab8b_5576_4154_a23c_955e1b8ae87d" comment="Display Map">'Outcome Indicators - Section C'!$A$9:$Y$25</definedName>
    <definedName name="_48c10acb_0239_43bd_b1e5_78cda5a58d6a">'Impact Indicators - Section B'!$W$9</definedName>
    <definedName name="_495f6c6d_af8a_4571_9bad_207f51a6daa3">' Disaggregation - Section E'!$N$8</definedName>
    <definedName name="_4a9781ea_cb28_45a4_8bf0_5c0208bcf490">'Coverage Indicators - Section D'!$S$10</definedName>
    <definedName name="_4b36df75_ea3b_4116_b8ac_4a66abe762ad" comment="Display Map">'Disaggregation Records'!$A$56:$F$89</definedName>
    <definedName name="_4b7bb144_c4f2_43ec_aa53_4cd0ce38b239">'WPTM - Section F'!$I$93</definedName>
    <definedName name="_4b8d00e4_3b44_4af0_94c2_6912b8089f7c">'Reference Records'!$B$156</definedName>
    <definedName name="_4cad3db9_25d4_4d90_9cfa_f7648bdc2dcd">'Reference Records'!$B$151</definedName>
    <definedName name="_4e28d14a_809b_451a_94f7_5adb1a78a192">'Reference Records'!$B$84</definedName>
    <definedName name="_4e3ce3cc_8312_431b_a087_d993964fb260">'Overview - Section A'!$H$99</definedName>
    <definedName name="_4ede0df7_bdae_485c_a6aa_cd381b32466f">'Overview - Section A'!$A$126</definedName>
    <definedName name="_4f36af19_06bf_4c59_990d_586822b3d259">'Overview - Section A'!$A$75</definedName>
    <definedName name="_51b611bd_a560_42d0_9976_577e62d2b71d">'Overview - Section A'!$A$19</definedName>
    <definedName name="_52d6fc62_59f3_4757_a084_a8aeafb48d9b">'Overview - Section A'!$G$75</definedName>
    <definedName name="_53066892_24de_428a_ae98_ea86638a4c62">'Reference Records'!$B$16</definedName>
    <definedName name="_5486feae_3dbd_4704_9f21_63bc76d59ea7">'WPTM - Section F'!$AN$8</definedName>
    <definedName name="_54a6d417_0f88_419b_b432_0cc200aa6916">'Coverage Indicators - Section D'!$E$10</definedName>
    <definedName name="_56054dfa_b687_4a06_b8be_e876776b18ab" comment="Display Map">'Coverage Indicators - Section D'!$B$44:$N$195</definedName>
    <definedName name="_5b7646f1_deb1_444c_8f7b_face02ce60fb">' Disaggregation - Section E'!$H$8</definedName>
    <definedName name="_5bdd240d_fc66_4b36_8d87_3013bbac9fbc" comment="Display Map">' Disaggregation - Section E'!$A$325:$U$626</definedName>
    <definedName name="_5f13bfaa_aeeb_4829_86ea_2f5ba79220b2">'WPTM - Section F'!$Q$8</definedName>
    <definedName name="_6017e447_f4b2_4605_8be3_67be82447dcf">'Outcome Indicators - Section C'!$A$30</definedName>
    <definedName name="_616adcc7_34de_4b6d_b9e7_5b8149c795b2">' Disaggregation - Section E'!$G$8</definedName>
    <definedName name="_6183a324_5987_4313_bf0b_c4cb232c1541">'Reference Records'!$D$68</definedName>
    <definedName name="_62c70513_beef_429b_9eed_4a067e91b0bf">'Overview - Section A'!$P$25</definedName>
    <definedName name="_63de57f1_547d_4bd8_8c72_4f7979df3206" comment="Display Map">'Disaggregation Records'!$A$92:$F$180</definedName>
    <definedName name="_651c1cff_29dc_4f61_8994_ff4aa592187f">'Reference Records'!$B$4</definedName>
    <definedName name="_654bca83_10b5_4fb3_962f_80e82dfc63ce">'Reference Records'!$B$157:$B$1000</definedName>
    <definedName name="_661b52bf_a29e_4aa2_a778_97206df48679">'Outcome Indicators - Section C'!$G$30</definedName>
    <definedName name="_6834aec6_db58_4138_a983_eb16ae5d5835">'Outcome Indicators - Section C'!$AI$10</definedName>
    <definedName name="_6b7b095a_5e69_4c56_b186_9b24f30d5a48">'Overview - Section A'!$K$43</definedName>
    <definedName name="_6bfbc2ef_76fe_410c_bf4f_994b5f823aa4">'Coverage Indicators - Section D'!$K$45</definedName>
    <definedName name="_6e6943dc_a39b_4021_932f_cfd2e12ee608">'Disaggregation Records'!$A$93</definedName>
    <definedName name="_6eba2265_9c0a_4fa8_b215_4631c12b72cc" comment="Display Map">'Overview - Section A'!$A$42:$I$48</definedName>
    <definedName name="_71b6afba_85be_4c4b_9b19_636242058b4f">' Disaggregation - Section E'!$E$326</definedName>
    <definedName name="_7229c5f0_1cfd_41e2_b5fe_a739cdd4cb93" comment="Display Map">'Outcome Indicators - Section C'!$A$29:$M$105</definedName>
    <definedName name="_72f52029_1603_4455_a732_551994875f57">'Impact Indicators - Section B'!$M$29</definedName>
    <definedName name="_73b8f8b2_6e79_470e_91d5_fe608e8a3a44">'WPTM - Section F'!$G$93</definedName>
    <definedName name="_73e7dab0_4f37_4b6e_8769_8e6f73bb0e93">'Reference Records'!$B$157</definedName>
    <definedName name="_75ababd8_1698_4952_b223_40ced6310282">'Coverage Indicators - Section D'!$F$45</definedName>
    <definedName name="_75d9aa75_b8d8_4651_8804_27fca496d650">'Overview - Section A'!$O$25</definedName>
    <definedName name="_7638a94a_e06b_4d66_97b8_ac609d3da203" comment="Save Map">'Overview - Section A'!$E$73</definedName>
    <definedName name="_76ec722d_231e_43e2_a272_cb3feef456da" comment="Display Map">' Disaggregation - Section E'!$A$166:$N$317</definedName>
    <definedName name="_77290f0f_e3b8_410c_9e2a_f33b99973795">'Disaggregation Records'!$B$93</definedName>
    <definedName name="_779b0207_1267_4760_b2e2_850e0608884a">'Coverage Indicators - Section D'!$B$45</definedName>
    <definedName name="_79f2b382_fc32_4a0d_a81d_a7737cdf93b9">'WPTM - Section F'!$X$8</definedName>
    <definedName name="_7abccd6d_b26a_464a_a34f_823b62ef9461">'Reference Records'!$A$84</definedName>
    <definedName name="_7cdc6ffc_7316_43a3_8c10_94815252d4bc">'Overview - Section A'!$E$74</definedName>
    <definedName name="_7dd1a1e8_b3e5_4977_b435_92933762fedb">'Account Role'!$A$16</definedName>
    <definedName name="_7de09912_e7b9_48e5_b4a3_1bd0d462b523">'Overview - Section A'!$Q$25</definedName>
    <definedName name="_7e0af408_1d4d_4918_a66a_00c5cfa30842">'Coverage Indicators - Section D'!$V$10</definedName>
    <definedName name="_7ea43aa2_3fad_4650_821c_ea2dc5b2b6d6">'Reference Records'!$A$28</definedName>
    <definedName name="_7eb4c845_5a41_40d0_9d14_14e87d96cf8b">'Overview - Section A'!$I$43</definedName>
    <definedName name="_8273a11c_a030_45ba_bf8f_2b577e1aa93b">'Overview - Section A'!$A$25</definedName>
    <definedName name="_82b810a8_4ed0_4323_bc38_7e1a937be1f8">'Overview - Section A'!$AB$126</definedName>
    <definedName name="_83998ab1_4075_4c07_9dc0_ddad2642fdb3">'Overview - Section A'!$K$25</definedName>
    <definedName name="_83a8b122_8cd9_4c5d_9e26_19949421dbb8">'Reference Records'!$D$16</definedName>
    <definedName name="_83be5d15_62e9_4a5e_bc77_b4f672b561a7">' Disaggregation - Section E'!$U$326</definedName>
    <definedName name="_83f715f3_c05f_4638_9164_afea41293c9f">'Impact Indicators - Section B'!$D$9</definedName>
    <definedName name="_85309e65_0086_4de6_bacc_f6933ab3af57">'Impact Indicators - Section B'!$F$9</definedName>
    <definedName name="_85dddee6_5e50_414d_af9f_ec761d50a3f0" comment="Display Map">'Impact Indicators - Section B'!$A$28:$M$104</definedName>
    <definedName name="_862ffe01_c829_453b_8951_9acfdd7e0f24">'Overview - Section A'!$G$99</definedName>
    <definedName name="_864425d0_252a_4246_909e_cc0826e707f2" comment="Display Map">'Account Role'!$A$2:$D$7</definedName>
    <definedName name="_864a610c_7ddb_4dd2_ada2_66e0cf299993">'Coverage Indicators - Section D'!$AG$10</definedName>
    <definedName name="_872311fc_11bb_401c_8b93_291ded9ec451">'Coverage Indicators - Section D'!$T$10</definedName>
    <definedName name="_88ed285f_de91_449e_84a4_7a52aed0ebf3">' Disaggregation - Section E'!$H$167</definedName>
    <definedName name="_8945f316_fd9d_4e19_b3cd_c0c8202a52db">'Reference Records'!$D$68:$D$81</definedName>
    <definedName name="_8b18b770_efb1_48d9_b29d_e5cd963495d7">'Coverage Indicators - Section D'!$P$10</definedName>
    <definedName name="_8d9f9399_d674_44d3_98fa_9bdc7c2dff17">'Impact Indicators - Section B'!$A$29</definedName>
    <definedName name="_8db12a94_6c80_4faf_a302_903e25bd6f79">'Reference Records'!$B$152</definedName>
    <definedName name="_8fa4d884_a5b1_4041_8cad_fbf4720a13d4">'Reference Records'!$G$28</definedName>
    <definedName name="_9163a4e6_3076_442b_bf37_db0a0a62793a">'Reference Records'!$G$16</definedName>
    <definedName name="_92015950_0d4a_4354_be6a_adcd93a70857">'Outcome Indicators - Section C'!#REF!</definedName>
    <definedName name="_92f1cb30_b2ad_4daf_95b0_119c0d135fd1">'Coverage Indicators - Section D'!$C$10</definedName>
    <definedName name="_930b7851_3ac3_4bcf_9e4b_22a06ac50203">' Disaggregation - Section E'!$E$167</definedName>
    <definedName name="_94d3282f_3684_49c4_abb1_f025fe07131b">' Disaggregation - Section E'!$Q$326</definedName>
    <definedName name="_95a49378_9a3f_4412_a549_0577663ad28e">'Outcome Indicators - Section C'!$L$30</definedName>
    <definedName name="_967a12c6_2ed8_4791_b4cb_55f0a388626b">' Disaggregation - Section E'!$M$167</definedName>
    <definedName name="_96ec92fb_3071_400a_b07e_18bb253f93d4">'Overview - Section A'!$H$75</definedName>
    <definedName name="_979ccfd5_b55a_4492_8e26_a6633c09ca4c">'Reference Records'!$M$3:$M$4</definedName>
    <definedName name="_97db3924_742c_4f61_af12_dab7752ccc44">'Account Role'!$B$3</definedName>
    <definedName name="_98dd2794_3fe3_445a_8e9e_0ebaa7f08eb6">'Impact Indicators - Section B'!$K$29</definedName>
    <definedName name="_99c3b064_facc_46ff_8835_927313074f4d">'Disaggregation Records'!$F$3</definedName>
    <definedName name="_9a975b68_4a25_421c_bf56_ce3e9602ca12">'Account Role'!$D$563</definedName>
    <definedName name="_9b1ce367_9e63_45e5_8881_b07da8f64aba">'WPTM - Section F'!$E$93</definedName>
    <definedName name="_9bca454b_cfcc_4af5_ace0_6d8efc367b3f">' Disaggregation - Section E'!$N$167</definedName>
    <definedName name="_9c8612d6_cb9f_4fcd_b707_4fdfc8d07b47">'Account Role'!$B$563</definedName>
    <definedName name="_9d5a644f_9e3c_487b_9af4_779a60541f4e">'Reference Records'!$D$28</definedName>
    <definedName name="_9d6a5d82_356c_4557_b100_0ad2bb784173">'Impact Indicators - Section B'!$B$9</definedName>
    <definedName name="_9f9fdd59_86c9_4295_b308_3619d68d6aaf">'Reference Records'!$C$84</definedName>
    <definedName name="_a03a6191_0fac_4b3d_8708_48fbb91918a6">' Disaggregation - Section E'!$F$326</definedName>
    <definedName name="_a06ae70f_aaf6_4179_9a0c_964df3537fbf" comment="Display Map">'Overview - Section A'!$A$74:$H$87</definedName>
    <definedName name="_a06d7903_f4dc_429c_b13c_c30db338eb1e">'Outcome Indicators - Section C'!$AK$10</definedName>
    <definedName name="_a1cb2bed_c11f_48c1_a113_9c692663f3af">' Disaggregation - Section E'!$M$8</definedName>
    <definedName name="_a395564a_2e4f_42b7_9d4d_76ed548224d3">' Disaggregation - Section E'!$A$167</definedName>
    <definedName name="_a453bbe4_4a2a_4ee3_9728_f518965085eb" comment="Display Map">'Coverage Indicators - Section D'!$A$9:$AH$40</definedName>
    <definedName name="_a676465c_2e79_4840_afcd_6eb0129d896a">'Outcome Indicators - Section C'!$AI$30</definedName>
    <definedName name="_a6821334_9358_419c_a9a9_7d5c73ab6037" comment="Display Map">'Reference Records'!$A$156:$C$999</definedName>
    <definedName name="_a6b20fb9_370d_458d_9f1c_8b11b3cb6b04">'Coverage Indicators - Section D'!$AF$10</definedName>
    <definedName name="_a77b9ff2_ff4b_4e64_b1e4_e49d08d0f32e">'Reference Records'!$B$153</definedName>
    <definedName name="_a7ecb8b9_6334_4d27_a6e4_bb07adb71898" localSheetId="4">'Overview - Section A'!#REF!</definedName>
    <definedName name="_a7ecb8b9_6334_4d27_a6e4_bb07adb71898" localSheetId="3">'Coverage Indicators - Section D'!#REF!</definedName>
    <definedName name="_a7ecb8b9_6334_4d27_a6e4_bb07adb71898" localSheetId="1">'Impact Indicators - Section B'!#REF!</definedName>
    <definedName name="_a7ecb8b9_6334_4d27_a6e4_bb07adb71898" localSheetId="2">'Outcome Indicators - Section C'!#REF!</definedName>
    <definedName name="_a7ecb8b9_6334_4d27_a6e4_bb07adb71898">'Overview - Section A'!#REF!</definedName>
    <definedName name="_a832b80c_0523_4735_817a_20d55c98a2a0" comment="Display Map">' Disaggregation - Section E'!$A$7:$N$158</definedName>
    <definedName name="_a8f46077_3c03_49ff_b812_2b8ac08cae66" comment="Display Map">'Reference Records'!$C$67:$H$80</definedName>
    <definedName name="_abbd2de4_555f_487e_a305_ee28249928f4">'Disaggregation Records'!$A$3</definedName>
    <definedName name="_abcb1332_3cc3_40cb_9eb6_e49185148047">'Account Role'!$B$16</definedName>
    <definedName name="_ac08cb03_6077_4c30_afb1_9bc3cfdd6cfc">'WPTM - Section F'!$D$8</definedName>
    <definedName name="_ac51a6a0_00ac_43cc_b808_1917a53d59b7">'Impact Indicators - Section B'!$C$9</definedName>
    <definedName name="_aca7f1bf_77d4_41d2_b85a_8fc4694aaa5d">'Disaggregation Records'!$E$93</definedName>
    <definedName name="_ad718d62_e2fd_4c3a_a018_8c8f5eec5644">'Reference Records'!$C$4:$C$13</definedName>
    <definedName name="_ae89798c_a193_4fe1_9819_3f2c3b1603cb">'Overview - Section A'!$H$43</definedName>
    <definedName name="_aef23396_73a2_4449_b64b_574e315ee717">'Disaggregation Records'!$A$57</definedName>
    <definedName name="_af4893e4_fb2a_43c4_a459_75a79635184d">'Disaggregation Records'!$E$3</definedName>
    <definedName name="_b01f6605_c50f_49e5_8841_306b902e21b5">'Reference Records'!$E$84</definedName>
    <definedName name="_b11cf680_a844_40de_8411_c7f96b2201c9">' Disaggregation - Section E'!$F$167</definedName>
    <definedName name="_b160eb14_1a9e_4a15_af5d_5ad4beec3850">'Outcome Indicators - Section C'!$C$10</definedName>
    <definedName name="_b18e5aaa_ad86_482a_97e6_da2f2e826291">'Coverage Indicators - Section D'!$U$10</definedName>
    <definedName name="_b25b57c0_b3c6_4bd0_84af_ecd0c047480e">'Reference Records'!$C$28</definedName>
    <definedName name="_b29fac7f_0112_4608_9b2f_b935e3a5c47a">'Outcome Indicators - Section C'!#REF!</definedName>
    <definedName name="_b2dcf42e_b53d_4d97_b0ac_dd70231fb7f7">'WPTM - Section F'!$K$93</definedName>
    <definedName name="_b34a64d7_780c_4ced_9c66_550ac8940730">'Overview - Section A'!$E$43</definedName>
    <definedName name="_b3690b63_c962_4f4f_8079_62ad9538cdac">'WPTM - Section F'!$L$93</definedName>
    <definedName name="_b4a871df_6a0f_4103_a22f_8f40cae6fea8" comment="Display Map">'WPTM - Section F'!$A$92:$L$493</definedName>
    <definedName name="_b4d46ca2_f06b_4572_9f1c_bea02c988104">' Disaggregation - Section E'!$H$326</definedName>
    <definedName name="_b6919358_cf97_4469_b8d0_568a7fbf797c">'Outcome Indicators - Section C'!$J$30</definedName>
    <definedName name="_b9c6b527_c2c5_4200_bb21_b9257f2bb2c1">' Disaggregation - Section E'!$A$8</definedName>
    <definedName name="_bb5fa5c3_145c_4557_9c82_0d8572ffee1d">'Coverage Indicators - Section D'!$E$45</definedName>
    <definedName name="_bb8ea907_72a2_4c31_914c_8f6c5afa1ca6">'Coverage Indicators - Section D'!$F$10</definedName>
    <definedName name="_bd8c6a42_6cde_4c17_9f1a_04e7b83fd063">'Reference Records'!$E$16</definedName>
    <definedName name="_bdd2307f_8507_4400_9474_1ca817ae31e1">'Overview - Section A'!$C$8</definedName>
    <definedName name="_be50546c_31c0_486d_bfdf_73f44f0cb8fc">'Coverage Indicators - Section D'!$G$45</definedName>
    <definedName name="_bf857707_f3ed_43ba_b26e_78e553c3b599">'Outcome Indicators - Section C'!$AK$30</definedName>
    <definedName name="_c021eee3_85ca_4b4c_871f_c2ca4000adb3" comment="Display Map">'Reference Records'!$B$15:$G$24</definedName>
    <definedName name="_c095f759_c9ea_4c35_a54f_59e25c4e1c57">' Disaggregation - Section E'!$L$8</definedName>
    <definedName name="_c1e3d9da_0aa8_4938_92fd_28ad968bd219">'Reference Records'!$C$16</definedName>
    <definedName name="_c203bb8b_fb5b_4846_b4c2_944ce13f32a1">' Disaggregation - Section E'!$G$167</definedName>
    <definedName name="_c438aaa1_5662_46ac_b40e_79add5b8ca04">'Overview - Section A'!$C$17:$C$19</definedName>
    <definedName name="_c5215829_b145_48a6_a963_f0a9fee020ba">'Outcome Indicators - Section C'!$E$10</definedName>
    <definedName name="_c68c9230_a81a_494e_9d15_a3b3f7da6cca">'Outcome Indicators - Section C'!$U$10</definedName>
    <definedName name="_c7239f8e_e972_4d0a_ac9c_049341720ca8">'Reference Records'!$H$68</definedName>
    <definedName name="_c811d6c6_78b7_497a_b948_2c1cd9a8b3fc">'Overview - Section A'!$Z$126</definedName>
    <definedName name="_c816eaf8_2a56_4799_b99e_46cc75b95513">'Impact Indicators - Section B'!$H$29</definedName>
    <definedName name="_c8b99741_29de_4fd3_b61f_0ba79d0dd1ac">'Impact Indicators - Section B'!$D$29</definedName>
    <definedName name="_cac419b3_94d5_4499_8350_ba1348bbc897">'Impact Indicators - Section B'!$S$9</definedName>
    <definedName name="_cc652be8_c987_44b0_a7b8_b38f24a774fd">'Account Role'!$A$3</definedName>
    <definedName name="_cf358620_ea1f_4f84_9d7c_ff40c9a3a492">'Impact Indicators - Section B'!$U$9</definedName>
    <definedName name="_d0e6db09_4210_45d4_bc55_3258a5a7becd">'Reference Records'!$M$3:$M$13</definedName>
    <definedName name="_d3eb7cad_d1db_4bc0_b960_bce22b805e0e" comment="Display Map">'Impact Indicators - Section B'!$A$8:$Y$24</definedName>
    <definedName name="_d4636bb9_1f56_4ee7_8c2d_ea3290e38adc">'Overview - Section A'!$E$8</definedName>
    <definedName name="_d55f73ea_40dd_46a0_b46b_1f915532d5da" comment="Display Map">'Overview - Section A'!$A$18:$C$20</definedName>
    <definedName name="_d62bbd88_c7fe_4846_8ed9_76818d8946c8">'Reference Records'!$G$4</definedName>
    <definedName name="_d72177c9_4374_45f7_b5a5_f0b6222e9566">'Reference Records'!$E$4</definedName>
    <definedName name="_d87efec4_c031_4381_b43e_3ae3f8a86788">'WPTM - Section F'!$U$8</definedName>
    <definedName name="_d8b44ed0_a865_499e_aa2c_09925ed64c24">'WPTM - Section F'!$A$93</definedName>
    <definedName name="_d8b6f88d_18a9_4a50_9ece_d7e8745a30d8">'Overview - Section A'!$H$57</definedName>
    <definedName name="_d8f3b323_94ba_4c08_b760_0447353ff6ee">'Reference Records'!$D$4</definedName>
    <definedName name="_d9225ee9_4711_40fa_bb89_6747c9d62bad">'Overview - Section A'!$G$57</definedName>
    <definedName name="_d93c4c11_f795_4c65_88eb_c43040eba27e" comment="Display Map">'Overview - Section A'!$A$98:$I$114</definedName>
    <definedName name="_dc244658_5d04_4680_ae26_7c2a4a1462b8">'Coverage Indicators - Section D'!$H$45</definedName>
    <definedName name="_dc25d21c_45d9_4b57_9fa2_820fd10faadb">' Disaggregation - Section E'!$E$8</definedName>
    <definedName name="_dd5cbb23_508a_4a49_9ee3_de02706f296e">'Reference Records'!$B$28</definedName>
    <definedName name="_de8310b5_e4d3_4b94_b262_26a424148ac2">'WPTM - Section F'!$C$8</definedName>
    <definedName name="_e0830cff_d0fc_4c0b_a8ac_7345384e8ae1">'Impact Indicators - Section B'!$P$9</definedName>
    <definedName name="_e0bc3c4f_03b9_401c_9444_2ae25857d1f6">'Impact Indicators - Section B'!$J$29</definedName>
    <definedName name="_e1369199_9199_4522_8093_a9305b6b0ad3">' Disaggregation - Section E'!$G$326</definedName>
    <definedName name="_e3593433_048f_4c41_83d3_f74a839a639f">'Disaggregation Records'!$E$57</definedName>
    <definedName name="_e389a366_963d_4cab_84cb_bcef3e4821a3">'Overview - Section A'!$M$25</definedName>
    <definedName name="_e396fc33_e267_4f95_9a9f_e7da1297f164">'Impact Indicators - Section B'!$L$29</definedName>
    <definedName name="_e3fd5f4b_01b0_4087_9e0e_fd0199800be6">'Overview - Section A'!$I$99</definedName>
    <definedName name="_e49ca72f_320d_4468_afc1_5eb8b190d587">'Overview - Section A'!$A$43</definedName>
    <definedName name="_e49fabde_6efa_4135_8c8d_4118210038ac">' Disaggregation - Section E'!$P$326</definedName>
    <definedName name="_e4b1e3b9_6a2a_43ea_8ece_3c48082dabab">'Reference Records'!$C$68</definedName>
    <definedName name="_e5e0e9c5_229b_41b4_a9b1_b5fd68f1f31c">'Disaggregation Records'!$B$3</definedName>
    <definedName name="_e6620337_bf44_48f3_a7fd_0125cc2c6be7">' Disaggregation - Section E'!$A$326</definedName>
    <definedName name="_e6d95e65_44bf_4846_b78f_816689d6036f">'Disaggregation Records'!$B$57</definedName>
    <definedName name="_e87ea5ec_8175_4472_bb44_1f8c96df1ee4" comment="Display Map">'WPTM - Section F'!$A$7:$X$88</definedName>
    <definedName name="_ea0a6aff_050a_4e7c_bb67_efe887a6ff8c">'Reference Records'!$B$68:$B$80</definedName>
    <definedName name="_eab21347_0473_4b4a_b4eb_6c1a24a63d27">'WPTM - Section F'!$S$8</definedName>
    <definedName name="_eabb6097_6646_49fe_9d42_cce1d696601b">'Overview - Section A'!$A$99</definedName>
    <definedName name="_eb2cf46f_a0f0_4630_901f_de172259091d">'Impact Indicators - Section B'!$F$29</definedName>
    <definedName name="_eb3b74db_a8d6_402c_ac1d_1c28f71341c5">'Outcome Indicators - Section C'!$B$10</definedName>
    <definedName name="_eb4483fc_2324_472e_8d9d_7d61a85d6621">'Overview - Section A'!$E$75</definedName>
    <definedName name="_eb940844_13db_4509_a1c4_ff0a8c68abd7">'Disaggregation Records'!$F$93</definedName>
    <definedName name="_ec76c0ec_f1db_41e2_a79d_43833dafa6c1">'Coverage Indicators - Section D'!$AE$10</definedName>
    <definedName name="_edacc156_af86_4bf8_90dd_b9a22fc62817">'Account Role'!$D$3</definedName>
    <definedName name="_eecf7cf0_e9be_48ee_b1b4_c9465f1f4e45">'Outcome Indicators - Section C'!$A$10</definedName>
    <definedName name="_ef71a926_ed34_4a30_a966_0474ab63e5f6">'Outcome Indicators - Section C'!$D$30</definedName>
    <definedName name="_ef76cfb9_67e1_4915_af45_a872c6c08e17">'Outcome Indicators - Section C'!$H$30</definedName>
    <definedName name="_f1c519aa_961b_42b6_a4f4_d9f451ddf622" comment="Display Map">'Overview - Section A'!$A$56:$H$69</definedName>
    <definedName name="_f25f0134_a952_4eb1_bd5d_4a854d76f318">'Outcome Indicators - Section C'!$AG$10</definedName>
    <definedName name="_f2e17f54_33e5_4fb3_8547_527de2a7d0ac">'Overview - Section A'!$C$19:$C$21</definedName>
    <definedName name="_f3654abd_3fbc_41ef_a2e7_0d54ea478341" comment="Display Map">'Disaggregation Records'!$A$2:$F$53</definedName>
    <definedName name="_f4779d60_785c_467d_9fde_6155983cc694">'Outcome Indicators - Section C'!$M$30</definedName>
    <definedName name="_f58d18c7_1d35_433b_a6a3_d9e3f83484c8">'Impact Indicators - Section B'!$T$9</definedName>
    <definedName name="_f6a03b9c_bb28_437d_9628_390d1e118eca">'Outcome Indicators - Section C'!$T$10</definedName>
    <definedName name="_f7ffda0a_af79_4172_b8c8_2aa06a6c7d1e">'Outcome Indicators - Section C'!$K$30</definedName>
    <definedName name="_f873c4bc_f7cc_4b44_ad07_3617513d80ee">'Outcome Indicators - Section C'!$P$10</definedName>
    <definedName name="_f8d7ef06_1dee_470c_8158_06415f88b21a">'Coverage Indicators - Section D'!$N$45</definedName>
    <definedName name="_fba43122_7879_4bc6_ab59_ece879d4dafd">'Coverage Indicators - Section D'!$A$10</definedName>
    <definedName name="_fc2ec0bb_6f59_4d01_800e_137fca9bba62">'Outcome Indicators - Section C'!$F$10</definedName>
    <definedName name="_fccfb4fa_0a30_41be_9334_74bc5779fbd3">'Reference Records'!$C$157:$C$1000</definedName>
    <definedName name="_fd286dae_26cb_4aad_a5f8_c4e877a2e920" comment="Display Map">'Reference Records'!$A$83:$E$147</definedName>
    <definedName name="_fe1fc4f2_e57c_4328_acb9_6e901a0a2e1c">'Reference Records'!$G$68</definedName>
    <definedName name="_ff6d5dd3_ab8b_4fe2_bcbe_548b33210bc7">'Coverage Indicators - Section D'!$D$10</definedName>
    <definedName name="_ff85bbe8_e093_4bde_9ecb_ca8f310bef73">'Reference Records'!$B$68:$B$81</definedName>
    <definedName name="_xlnm._FilterDatabase" localSheetId="4" hidden="1">' Disaggregation - Section E'!$A$325:$Q$325</definedName>
    <definedName name="_xlnm._FilterDatabase" localSheetId="9" hidden="1">'Account Role'!$B:$B</definedName>
    <definedName name="_xlnm._FilterDatabase" localSheetId="6" hidden="1">'Print View'!$A$78:$AJ$109</definedName>
    <definedName name="AccountRole">OFFSET('Account Role'!$C$3,1,0,MATCH("*",'Account Role'!$C$3:$C$8,-1)-1,1)</definedName>
    <definedName name="AIM_Coverage_Disaggregation__c.AIM_Year__c">apttusmetadata!$AE$2:$AE$25</definedName>
    <definedName name="AIM_Coverage_Indicator__c.AIM_Geographic_Coverage__c">apttusmetadata!$AA$2:$AA$3</definedName>
    <definedName name="AIM_Coverage_Indicator__c.AIM_Rating_Cumulation_Type__c">apttusmetadata!$AB$2:$AB$5</definedName>
    <definedName name="AIM_Coverage_Indicator__c.AIM_Year__c">apttusmetadata!$AC$2:$AC$25</definedName>
    <definedName name="AIM_Coverage_Indicator_Targets_Results__c.AIM_Mark_if_target_is_TBD__c">apttusmetadata!$AD$2</definedName>
    <definedName name="AIM_Impact_Disaggregation__c.AIM_Baseline_Year__c">apttusmetadata!$AH$2:$AH$25</definedName>
    <definedName name="AIM_Impact_Indicator__c.AIM_Baseline_Year__c">apttusmetadata!$AF$2:$AF$25</definedName>
    <definedName name="AIM_Impact_Indicator_Targets_Results__c.AIM_Mark_if_target_is_TBD__c">apttusmetadata!$AG$2</definedName>
    <definedName name="AIM_Outcome_Disaggregation__c.AIM_Baseline_Year__c">apttusmetadata!$AJ$2:$AJ$25</definedName>
    <definedName name="AIM_Outcome_Indicator__c.AIM_Baseline_Year__c">apttusmetadata!$AI$2:$AI$25</definedName>
    <definedName name="AIM_Outcome_Indicator_Targets_Result__c.AIM_Mark_if_target_is_TBD__c">apttusmetadata!$AK$2</definedName>
    <definedName name="Coverage_Module">OFFSET('Overview - Section A'!$E$99,1,0,MATCH("*",'Overview - Section A'!$E$99:$E$122,-1)-1,1)</definedName>
    <definedName name="CoverageIndicator">OFFSET('Reference Records'!$E$28,1,0,MATCH("*",'Reference Records'!$E$28:$E$65,-1)-1,1)</definedName>
    <definedName name="_xlnm.Extract" localSheetId="9">'Account Role'!$C:$C</definedName>
    <definedName name="ImpactIndicator">OFFSET('Reference Records'!$F$4,1,0,MATCH("*",'Reference Records'!$F$4:$F$13,-1)-1,1)</definedName>
    <definedName name="Intervention_WPTM">OFFSET('Overview - Section A'!$W$126,1,0,MATCH("*",'Overview - Section A'!$W$126:$W$178,-1)-1,1)</definedName>
    <definedName name="List" localSheetId="3">'Coverage Indicators - Section D'!$C$10:$D$42</definedName>
    <definedName name="List">'Account Role'!$B$2:$B$13</definedName>
    <definedName name="Modules">OFFSET('Overview - Section A'!$E$99,1,0,MATCH("*",'Overview - Section A'!$E$99:$E$115,-1)-1,1)</definedName>
    <definedName name="OutcomeIndicator">OFFSET('Reference Records'!$F$16,1,0,MATCH("*",'Reference Records'!$F$16:$F$25,-1)-1,1)</definedName>
    <definedName name="PICKLISTKEYVALUEPAIR">apttusmetadata!$Y$1:$Z$2</definedName>
    <definedName name="_xlnm.Print_Area" localSheetId="4">' Disaggregation - Section E'!$A$1:$Q$631</definedName>
    <definedName name="_xlnm.Print_Area" localSheetId="3">'Coverage Indicators - Section D'!$A$1:$AI$113</definedName>
    <definedName name="_xlnm.Print_Area" localSheetId="1">'Impact Indicators - Section B'!$A$1:$Q$42</definedName>
    <definedName name="_xlnm.Print_Area" localSheetId="2">'Outcome Indicators - Section C'!$A$1:$Q$53</definedName>
    <definedName name="_xlnm.Print_Area" localSheetId="0">'Overview - Section A'!$A$1:$T$115</definedName>
    <definedName name="_xlnm.Print_Area" localSheetId="6">'Print View'!$A$1:$AJ$111</definedName>
    <definedName name="ResponsiblePR">OFFSET('Overview - Section A'!$N$25,1,0,MATCH("*",'Overview - Section A'!$N$25:$N$36,-1)-1,1)</definedName>
    <definedName name="Subset">OFFSET('Coverage Indicators - Section D'!$AA$10,1,0,MATCH("*",'Coverage Indicators - Section D'!$AA$10:$AA$42,-1)-1,1)</definedName>
    <definedName name="XAuthorInvalidPicklistData">apttusmetadata!$B$1</definedName>
  </definedNames>
  <calcPr calcId="152511" calcOnSave="0" concurrentCalc="0"/>
  <extLst>
    <ext xmlns:mx="http://schemas.microsoft.com/office/mac/excel/2008/main" uri="{7523E5D3-25F3-A5E0-1632-64F254C22452}">
      <mx:ArchID Flags="2"/>
    </ext>
  </extLst>
</workbook>
</file>

<file path=xl/calcChain.xml><?xml version="1.0" encoding="utf-8"?>
<calcChain xmlns="http://schemas.openxmlformats.org/spreadsheetml/2006/main">
  <c r="E93" i="5" l="1"/>
  <c r="E92" i="5"/>
  <c r="E91" i="5"/>
  <c r="F91" i="5"/>
  <c r="F86" i="5"/>
  <c r="E86" i="5"/>
  <c r="F88" i="5"/>
  <c r="E88" i="5"/>
  <c r="F87" i="5"/>
  <c r="E87" i="5"/>
  <c r="E47" i="5"/>
  <c r="E48" i="5"/>
  <c r="E46" i="5"/>
  <c r="D32" i="10"/>
  <c r="E78" i="5"/>
  <c r="F73" i="5"/>
  <c r="F72" i="5"/>
  <c r="F71" i="5"/>
  <c r="D53" i="10"/>
  <c r="D52" i="10"/>
  <c r="F52" i="10"/>
  <c r="D51" i="10"/>
  <c r="F51" i="10"/>
  <c r="D33" i="10"/>
  <c r="D31" i="10"/>
  <c r="F35" i="12"/>
  <c r="F36" i="12"/>
  <c r="F98" i="5"/>
  <c r="F97" i="5"/>
  <c r="F96" i="5"/>
  <c r="G96" i="5"/>
  <c r="E73" i="5"/>
  <c r="E61" i="5"/>
  <c r="G61" i="5"/>
  <c r="E62" i="5"/>
  <c r="E103" i="5"/>
  <c r="G103" i="5"/>
  <c r="E102" i="5"/>
  <c r="E101" i="5"/>
  <c r="F93" i="5"/>
  <c r="F92" i="5"/>
  <c r="G87" i="5"/>
  <c r="G86" i="5"/>
  <c r="E83" i="5"/>
  <c r="E82" i="5"/>
  <c r="E81" i="5"/>
  <c r="G81" i="5"/>
  <c r="G73" i="5"/>
  <c r="E71" i="5"/>
  <c r="G19" i="5"/>
  <c r="I114" i="1"/>
  <c r="I113" i="1"/>
  <c r="I112" i="1"/>
  <c r="I111" i="1"/>
  <c r="I110" i="1"/>
  <c r="I109" i="1"/>
  <c r="I108" i="1"/>
  <c r="I107" i="1"/>
  <c r="I106" i="1"/>
  <c r="I105" i="1"/>
  <c r="I104" i="1"/>
  <c r="I103" i="1"/>
  <c r="I102" i="1"/>
  <c r="I101" i="1"/>
  <c r="I100" i="1"/>
  <c r="I99" i="1"/>
  <c r="C177" i="20"/>
  <c r="D177" i="20"/>
  <c r="C178" i="20"/>
  <c r="C175" i="20"/>
  <c r="C172" i="20"/>
  <c r="C173" i="20"/>
  <c r="C168" i="20"/>
  <c r="C169" i="20"/>
  <c r="D168" i="20"/>
  <c r="C163" i="20"/>
  <c r="C156" i="20"/>
  <c r="C157" i="20"/>
  <c r="C148" i="20"/>
  <c r="C149" i="20"/>
  <c r="C146" i="20"/>
  <c r="C133" i="20"/>
  <c r="C131" i="20"/>
  <c r="C132" i="20"/>
  <c r="D132" i="20"/>
  <c r="D131" i="20"/>
  <c r="C129" i="20"/>
  <c r="C130" i="20"/>
  <c r="D130" i="20"/>
  <c r="C127" i="20"/>
  <c r="C125" i="20"/>
  <c r="C126" i="20"/>
  <c r="D126" i="20"/>
  <c r="C123" i="20"/>
  <c r="C124" i="20"/>
  <c r="D124" i="20"/>
  <c r="C121" i="20"/>
  <c r="C122" i="20"/>
  <c r="D122" i="20"/>
  <c r="C117" i="20"/>
  <c r="C118" i="20"/>
  <c r="D117" i="20"/>
  <c r="C113" i="20"/>
  <c r="C114" i="20"/>
  <c r="C109" i="20"/>
  <c r="D109" i="20"/>
  <c r="C110" i="20"/>
  <c r="C104" i="20"/>
  <c r="C105" i="20"/>
  <c r="C98" i="20"/>
  <c r="C94" i="20"/>
  <c r="C95" i="20"/>
  <c r="C88" i="20"/>
  <c r="C86" i="20"/>
  <c r="C82" i="20"/>
  <c r="C80" i="20"/>
  <c r="C81" i="20"/>
  <c r="D81" i="20"/>
  <c r="C78" i="20"/>
  <c r="C76" i="20"/>
  <c r="D76" i="20"/>
  <c r="C77" i="20"/>
  <c r="D77" i="20"/>
  <c r="C75" i="20"/>
  <c r="D75" i="20"/>
  <c r="C71" i="20"/>
  <c r="C67" i="20"/>
  <c r="C68" i="20"/>
  <c r="C69" i="20"/>
  <c r="D69" i="20"/>
  <c r="C65" i="20"/>
  <c r="D65" i="20"/>
  <c r="C66" i="20"/>
  <c r="D66" i="20"/>
  <c r="C58" i="20"/>
  <c r="C46" i="20"/>
  <c r="D46" i="20"/>
  <c r="C47" i="20"/>
  <c r="C42" i="20"/>
  <c r="C43" i="20"/>
  <c r="C34" i="20"/>
  <c r="C32" i="20"/>
  <c r="C30" i="20"/>
  <c r="D30" i="20"/>
  <c r="C31" i="20"/>
  <c r="D31" i="20"/>
  <c r="C23" i="20"/>
  <c r="C24" i="20"/>
  <c r="C15" i="20"/>
  <c r="C13" i="20"/>
  <c r="C10" i="20"/>
  <c r="C8" i="20"/>
  <c r="C6" i="20"/>
  <c r="C7" i="20"/>
  <c r="D7" i="20"/>
  <c r="C4" i="20"/>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L317" i="9"/>
  <c r="L316" i="9"/>
  <c r="L315" i="9"/>
  <c r="L314" i="9"/>
  <c r="L313" i="9"/>
  <c r="L312" i="9"/>
  <c r="L311" i="9"/>
  <c r="L310" i="9"/>
  <c r="L309" i="9"/>
  <c r="L308" i="9"/>
  <c r="L307" i="9"/>
  <c r="L306" i="9"/>
  <c r="L305" i="9"/>
  <c r="L304" i="9"/>
  <c r="L303" i="9"/>
  <c r="L302" i="9"/>
  <c r="L301" i="9"/>
  <c r="L300" i="9"/>
  <c r="L299" i="9"/>
  <c r="L298" i="9"/>
  <c r="L297" i="9"/>
  <c r="L296" i="9"/>
  <c r="L295" i="9"/>
  <c r="L294" i="9"/>
  <c r="L293" i="9"/>
  <c r="L292" i="9"/>
  <c r="L291" i="9"/>
  <c r="L290" i="9"/>
  <c r="L289" i="9"/>
  <c r="L288" i="9"/>
  <c r="L287" i="9"/>
  <c r="L286" i="9"/>
  <c r="L285" i="9"/>
  <c r="L284" i="9"/>
  <c r="L283" i="9"/>
  <c r="L282" i="9"/>
  <c r="L281" i="9"/>
  <c r="L280" i="9"/>
  <c r="L279" i="9"/>
  <c r="L278" i="9"/>
  <c r="L277" i="9"/>
  <c r="L276" i="9"/>
  <c r="L275" i="9"/>
  <c r="L274" i="9"/>
  <c r="L273" i="9"/>
  <c r="L272" i="9"/>
  <c r="L271" i="9"/>
  <c r="L270" i="9"/>
  <c r="L269" i="9"/>
  <c r="L268" i="9"/>
  <c r="L267" i="9"/>
  <c r="L266" i="9"/>
  <c r="L265" i="9"/>
  <c r="L264" i="9"/>
  <c r="L263" i="9"/>
  <c r="L262" i="9"/>
  <c r="L261" i="9"/>
  <c r="L260" i="9"/>
  <c r="L259"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7" i="9"/>
  <c r="L56" i="9"/>
  <c r="L55" i="9"/>
  <c r="L54" i="9"/>
  <c r="L53" i="9"/>
  <c r="L52" i="9"/>
  <c r="L51" i="9"/>
  <c r="L50" i="9"/>
  <c r="L49" i="9"/>
  <c r="L48" i="9"/>
  <c r="L47" i="9"/>
  <c r="L46" i="9"/>
  <c r="L45" i="9"/>
  <c r="L44" i="9"/>
  <c r="L43" i="9"/>
  <c r="L42" i="9"/>
  <c r="L41" i="9"/>
  <c r="L40" i="9"/>
  <c r="L39" i="9"/>
  <c r="L38" i="9"/>
  <c r="L37" i="9"/>
  <c r="L36" i="9"/>
  <c r="L35" i="9"/>
  <c r="L34" i="9"/>
  <c r="L33" i="9"/>
  <c r="L32" i="9"/>
  <c r="L31" i="9"/>
  <c r="L30" i="9"/>
  <c r="L29" i="9"/>
  <c r="L28" i="9"/>
  <c r="L27" i="9"/>
  <c r="L26" i="9"/>
  <c r="L25" i="9"/>
  <c r="L24" i="9"/>
  <c r="L23" i="9"/>
  <c r="L22" i="9"/>
  <c r="L21" i="9"/>
  <c r="L20" i="9"/>
  <c r="L19" i="9"/>
  <c r="L18" i="9"/>
  <c r="L17" i="9"/>
  <c r="L16" i="9"/>
  <c r="L15" i="9"/>
  <c r="L14" i="9"/>
  <c r="L13" i="9"/>
  <c r="L12" i="9"/>
  <c r="L11" i="9"/>
  <c r="L10" i="9"/>
  <c r="L9" i="9"/>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F493" i="6"/>
  <c r="J493" i="6"/>
  <c r="F492" i="6"/>
  <c r="J492" i="6"/>
  <c r="F491" i="6"/>
  <c r="J491" i="6"/>
  <c r="F490" i="6"/>
  <c r="J490" i="6"/>
  <c r="F489" i="6"/>
  <c r="J489" i="6"/>
  <c r="F488" i="6"/>
  <c r="J488" i="6"/>
  <c r="F487" i="6"/>
  <c r="J487" i="6"/>
  <c r="F486" i="6"/>
  <c r="J486" i="6"/>
  <c r="F485" i="6"/>
  <c r="J485" i="6"/>
  <c r="F484" i="6"/>
  <c r="J484" i="6"/>
  <c r="F483" i="6"/>
  <c r="J483" i="6"/>
  <c r="F482" i="6"/>
  <c r="J482" i="6"/>
  <c r="F481" i="6"/>
  <c r="J481" i="6"/>
  <c r="F480" i="6"/>
  <c r="J480" i="6"/>
  <c r="F479" i="6"/>
  <c r="J479" i="6"/>
  <c r="F478" i="6"/>
  <c r="J478" i="6"/>
  <c r="F477" i="6"/>
  <c r="J477" i="6"/>
  <c r="F476" i="6"/>
  <c r="J476" i="6"/>
  <c r="F475" i="6"/>
  <c r="J475" i="6"/>
  <c r="F474" i="6"/>
  <c r="J474" i="6"/>
  <c r="F473" i="6"/>
  <c r="J473" i="6"/>
  <c r="F472" i="6"/>
  <c r="J472" i="6"/>
  <c r="F471" i="6"/>
  <c r="J471" i="6"/>
  <c r="F470" i="6"/>
  <c r="J470" i="6"/>
  <c r="F469" i="6"/>
  <c r="J469" i="6"/>
  <c r="F468" i="6"/>
  <c r="J468" i="6"/>
  <c r="F467" i="6"/>
  <c r="J467" i="6"/>
  <c r="F466" i="6"/>
  <c r="J466" i="6"/>
  <c r="F465" i="6"/>
  <c r="J465" i="6"/>
  <c r="F464" i="6"/>
  <c r="J464" i="6"/>
  <c r="F463" i="6"/>
  <c r="J463" i="6"/>
  <c r="F462" i="6"/>
  <c r="J462" i="6"/>
  <c r="F461" i="6"/>
  <c r="J461" i="6"/>
  <c r="F460" i="6"/>
  <c r="J460" i="6"/>
  <c r="F459" i="6"/>
  <c r="J459" i="6"/>
  <c r="F458" i="6"/>
  <c r="J458" i="6"/>
  <c r="F457" i="6"/>
  <c r="J457" i="6"/>
  <c r="F456" i="6"/>
  <c r="J456" i="6"/>
  <c r="F455" i="6"/>
  <c r="J455" i="6"/>
  <c r="F454" i="6"/>
  <c r="J454" i="6"/>
  <c r="F453" i="6"/>
  <c r="J453" i="6"/>
  <c r="F452" i="6"/>
  <c r="J452" i="6"/>
  <c r="F451" i="6"/>
  <c r="J451" i="6"/>
  <c r="F450" i="6"/>
  <c r="J450" i="6"/>
  <c r="F449" i="6"/>
  <c r="J449" i="6"/>
  <c r="F448" i="6"/>
  <c r="J448" i="6"/>
  <c r="F447" i="6"/>
  <c r="J447" i="6"/>
  <c r="F446" i="6"/>
  <c r="J446" i="6"/>
  <c r="F445" i="6"/>
  <c r="J445" i="6"/>
  <c r="F444" i="6"/>
  <c r="J444" i="6"/>
  <c r="F443" i="6"/>
  <c r="J443" i="6"/>
  <c r="F442" i="6"/>
  <c r="J442" i="6"/>
  <c r="F441" i="6"/>
  <c r="J441" i="6"/>
  <c r="F440" i="6"/>
  <c r="J440" i="6"/>
  <c r="F439" i="6"/>
  <c r="J439" i="6"/>
  <c r="F438" i="6"/>
  <c r="J438" i="6"/>
  <c r="F437" i="6"/>
  <c r="J437" i="6"/>
  <c r="F436" i="6"/>
  <c r="J436" i="6"/>
  <c r="F435" i="6"/>
  <c r="J435" i="6"/>
  <c r="F434" i="6"/>
  <c r="J434" i="6"/>
  <c r="F433" i="6"/>
  <c r="J433" i="6"/>
  <c r="F432" i="6"/>
  <c r="J432" i="6"/>
  <c r="F431" i="6"/>
  <c r="J431" i="6"/>
  <c r="F430" i="6"/>
  <c r="J430" i="6"/>
  <c r="F429" i="6"/>
  <c r="J429" i="6"/>
  <c r="F428" i="6"/>
  <c r="J428" i="6"/>
  <c r="F427" i="6"/>
  <c r="J427" i="6"/>
  <c r="F426" i="6"/>
  <c r="J426" i="6"/>
  <c r="F425" i="6"/>
  <c r="J425" i="6"/>
  <c r="F424" i="6"/>
  <c r="J424" i="6"/>
  <c r="F423" i="6"/>
  <c r="J423" i="6"/>
  <c r="F422" i="6"/>
  <c r="J422" i="6"/>
  <c r="F421" i="6"/>
  <c r="J421" i="6"/>
  <c r="F420" i="6"/>
  <c r="J420" i="6"/>
  <c r="F419" i="6"/>
  <c r="J419" i="6"/>
  <c r="F418" i="6"/>
  <c r="J418" i="6"/>
  <c r="F417" i="6"/>
  <c r="J417" i="6"/>
  <c r="F416" i="6"/>
  <c r="J416" i="6"/>
  <c r="F415" i="6"/>
  <c r="J415" i="6"/>
  <c r="F414" i="6"/>
  <c r="J414" i="6"/>
  <c r="F413" i="6"/>
  <c r="J413" i="6"/>
  <c r="F412" i="6"/>
  <c r="J412" i="6"/>
  <c r="F411" i="6"/>
  <c r="J411" i="6"/>
  <c r="F410" i="6"/>
  <c r="J410" i="6"/>
  <c r="F409" i="6"/>
  <c r="J409" i="6"/>
  <c r="F408" i="6"/>
  <c r="J408" i="6"/>
  <c r="F407" i="6"/>
  <c r="J407" i="6"/>
  <c r="F406" i="6"/>
  <c r="J406" i="6"/>
  <c r="F405" i="6"/>
  <c r="J405" i="6"/>
  <c r="F404" i="6"/>
  <c r="J404" i="6"/>
  <c r="F403" i="6"/>
  <c r="J403" i="6"/>
  <c r="F402" i="6"/>
  <c r="J402" i="6"/>
  <c r="F401" i="6"/>
  <c r="J401" i="6"/>
  <c r="F400" i="6"/>
  <c r="J400" i="6"/>
  <c r="F399" i="6"/>
  <c r="J399" i="6"/>
  <c r="F398" i="6"/>
  <c r="J398" i="6"/>
  <c r="F397" i="6"/>
  <c r="J397" i="6"/>
  <c r="F396" i="6"/>
  <c r="J396" i="6"/>
  <c r="F395" i="6"/>
  <c r="J395" i="6"/>
  <c r="F394" i="6"/>
  <c r="J394" i="6"/>
  <c r="F393" i="6"/>
  <c r="J393" i="6"/>
  <c r="F392" i="6"/>
  <c r="J392" i="6"/>
  <c r="F391" i="6"/>
  <c r="J391" i="6"/>
  <c r="F390" i="6"/>
  <c r="J390" i="6"/>
  <c r="F389" i="6"/>
  <c r="J389" i="6"/>
  <c r="F388" i="6"/>
  <c r="J388" i="6"/>
  <c r="F387" i="6"/>
  <c r="J387" i="6"/>
  <c r="F386" i="6"/>
  <c r="J386" i="6"/>
  <c r="F385" i="6"/>
  <c r="J385" i="6"/>
  <c r="F384" i="6"/>
  <c r="J384" i="6"/>
  <c r="F383" i="6"/>
  <c r="J383" i="6"/>
  <c r="F382" i="6"/>
  <c r="J382" i="6"/>
  <c r="F381" i="6"/>
  <c r="J381" i="6"/>
  <c r="F380" i="6"/>
  <c r="J380" i="6"/>
  <c r="F379" i="6"/>
  <c r="J379" i="6"/>
  <c r="F378" i="6"/>
  <c r="J378" i="6"/>
  <c r="F377" i="6"/>
  <c r="J377" i="6"/>
  <c r="F376" i="6"/>
  <c r="J376" i="6"/>
  <c r="F375" i="6"/>
  <c r="J375" i="6"/>
  <c r="F374" i="6"/>
  <c r="J374" i="6"/>
  <c r="F373" i="6"/>
  <c r="J373" i="6"/>
  <c r="F372" i="6"/>
  <c r="J372" i="6"/>
  <c r="F371" i="6"/>
  <c r="J371" i="6"/>
  <c r="F370" i="6"/>
  <c r="J370" i="6"/>
  <c r="F369" i="6"/>
  <c r="J369" i="6"/>
  <c r="F368" i="6"/>
  <c r="J368" i="6"/>
  <c r="F367" i="6"/>
  <c r="J367" i="6"/>
  <c r="F366" i="6"/>
  <c r="J366" i="6"/>
  <c r="F365" i="6"/>
  <c r="J365" i="6"/>
  <c r="F364" i="6"/>
  <c r="J364" i="6"/>
  <c r="F363" i="6"/>
  <c r="J363" i="6"/>
  <c r="F362" i="6"/>
  <c r="J362" i="6"/>
  <c r="F361" i="6"/>
  <c r="J361" i="6"/>
  <c r="F360" i="6"/>
  <c r="J360" i="6"/>
  <c r="F359" i="6"/>
  <c r="J359" i="6"/>
  <c r="F358" i="6"/>
  <c r="J358" i="6"/>
  <c r="F357" i="6"/>
  <c r="J357" i="6"/>
  <c r="F356" i="6"/>
  <c r="J356" i="6"/>
  <c r="F355" i="6"/>
  <c r="J355" i="6"/>
  <c r="F354" i="6"/>
  <c r="J354" i="6"/>
  <c r="F353" i="6"/>
  <c r="J353" i="6"/>
  <c r="F352" i="6"/>
  <c r="J352" i="6"/>
  <c r="F351" i="6"/>
  <c r="J351" i="6"/>
  <c r="F350" i="6"/>
  <c r="J350" i="6"/>
  <c r="F349" i="6"/>
  <c r="J349" i="6"/>
  <c r="F348" i="6"/>
  <c r="J348" i="6"/>
  <c r="F347" i="6"/>
  <c r="J347" i="6"/>
  <c r="F346" i="6"/>
  <c r="J346" i="6"/>
  <c r="F345" i="6"/>
  <c r="J345" i="6"/>
  <c r="F344" i="6"/>
  <c r="J344" i="6"/>
  <c r="F343" i="6"/>
  <c r="J343" i="6"/>
  <c r="F342" i="6"/>
  <c r="J342" i="6"/>
  <c r="F341" i="6"/>
  <c r="J341" i="6"/>
  <c r="F340" i="6"/>
  <c r="J340" i="6"/>
  <c r="F339" i="6"/>
  <c r="J339" i="6"/>
  <c r="F338" i="6"/>
  <c r="J338" i="6"/>
  <c r="F337" i="6"/>
  <c r="J337" i="6"/>
  <c r="F336" i="6"/>
  <c r="J336" i="6"/>
  <c r="F335" i="6"/>
  <c r="J335" i="6"/>
  <c r="F334" i="6"/>
  <c r="J334" i="6"/>
  <c r="F333" i="6"/>
  <c r="J333" i="6"/>
  <c r="F332" i="6"/>
  <c r="J332" i="6"/>
  <c r="F331" i="6"/>
  <c r="J331" i="6"/>
  <c r="F330" i="6"/>
  <c r="J330" i="6"/>
  <c r="F329" i="6"/>
  <c r="J329" i="6"/>
  <c r="F328" i="6"/>
  <c r="J328" i="6"/>
  <c r="F327" i="6"/>
  <c r="J327" i="6"/>
  <c r="F326" i="6"/>
  <c r="J326" i="6"/>
  <c r="F325" i="6"/>
  <c r="J325" i="6"/>
  <c r="F324" i="6"/>
  <c r="J324" i="6"/>
  <c r="F323" i="6"/>
  <c r="J323" i="6"/>
  <c r="F322" i="6"/>
  <c r="J322" i="6"/>
  <c r="F321" i="6"/>
  <c r="J321" i="6"/>
  <c r="F320" i="6"/>
  <c r="J320" i="6"/>
  <c r="F319" i="6"/>
  <c r="J319" i="6"/>
  <c r="F318" i="6"/>
  <c r="J318" i="6"/>
  <c r="F317" i="6"/>
  <c r="J317" i="6"/>
  <c r="F316" i="6"/>
  <c r="J316" i="6"/>
  <c r="F315" i="6"/>
  <c r="J315" i="6"/>
  <c r="F314" i="6"/>
  <c r="J314" i="6"/>
  <c r="F313" i="6"/>
  <c r="J313" i="6"/>
  <c r="F312" i="6"/>
  <c r="J312" i="6"/>
  <c r="F311" i="6"/>
  <c r="J311" i="6"/>
  <c r="F310" i="6"/>
  <c r="J310" i="6"/>
  <c r="F309" i="6"/>
  <c r="J309" i="6"/>
  <c r="F308" i="6"/>
  <c r="J308" i="6"/>
  <c r="F307" i="6"/>
  <c r="J307" i="6"/>
  <c r="F306" i="6"/>
  <c r="J306" i="6"/>
  <c r="F305" i="6"/>
  <c r="J305" i="6"/>
  <c r="F304" i="6"/>
  <c r="J304" i="6"/>
  <c r="F303" i="6"/>
  <c r="J303" i="6"/>
  <c r="F302" i="6"/>
  <c r="J302" i="6"/>
  <c r="F301" i="6"/>
  <c r="J301" i="6"/>
  <c r="F300" i="6"/>
  <c r="J300" i="6"/>
  <c r="F299" i="6"/>
  <c r="J299" i="6"/>
  <c r="F298" i="6"/>
  <c r="J298" i="6"/>
  <c r="F297" i="6"/>
  <c r="J297" i="6"/>
  <c r="F296" i="6"/>
  <c r="J296" i="6"/>
  <c r="F295" i="6"/>
  <c r="J295" i="6"/>
  <c r="F294" i="6"/>
  <c r="J294" i="6"/>
  <c r="F293" i="6"/>
  <c r="J293" i="6"/>
  <c r="F292" i="6"/>
  <c r="J292" i="6"/>
  <c r="F291" i="6"/>
  <c r="J291" i="6"/>
  <c r="F290" i="6"/>
  <c r="J290" i="6"/>
  <c r="F289" i="6"/>
  <c r="J289" i="6"/>
  <c r="F288" i="6"/>
  <c r="J288" i="6"/>
  <c r="F287" i="6"/>
  <c r="J287" i="6"/>
  <c r="F286" i="6"/>
  <c r="J286" i="6"/>
  <c r="F285" i="6"/>
  <c r="J285" i="6"/>
  <c r="F284" i="6"/>
  <c r="J284" i="6"/>
  <c r="F283" i="6"/>
  <c r="J283" i="6"/>
  <c r="F282" i="6"/>
  <c r="J282" i="6"/>
  <c r="F281" i="6"/>
  <c r="J281" i="6"/>
  <c r="F280" i="6"/>
  <c r="J280" i="6"/>
  <c r="F279" i="6"/>
  <c r="J279" i="6"/>
  <c r="F278" i="6"/>
  <c r="J278" i="6"/>
  <c r="F277" i="6"/>
  <c r="J277" i="6"/>
  <c r="F276" i="6"/>
  <c r="J276" i="6"/>
  <c r="F275" i="6"/>
  <c r="J275" i="6"/>
  <c r="F274" i="6"/>
  <c r="J274" i="6"/>
  <c r="F273" i="6"/>
  <c r="J273" i="6"/>
  <c r="F272" i="6"/>
  <c r="J272" i="6"/>
  <c r="F271" i="6"/>
  <c r="J271" i="6"/>
  <c r="F270" i="6"/>
  <c r="J270" i="6"/>
  <c r="F269" i="6"/>
  <c r="J269" i="6"/>
  <c r="F268" i="6"/>
  <c r="J268" i="6"/>
  <c r="F267" i="6"/>
  <c r="J267" i="6"/>
  <c r="F266" i="6"/>
  <c r="J266" i="6"/>
  <c r="F265" i="6"/>
  <c r="J265" i="6"/>
  <c r="F264" i="6"/>
  <c r="J264" i="6"/>
  <c r="F263" i="6"/>
  <c r="J263" i="6"/>
  <c r="F262" i="6"/>
  <c r="J262" i="6"/>
  <c r="F261" i="6"/>
  <c r="J261" i="6"/>
  <c r="F260" i="6"/>
  <c r="J260" i="6"/>
  <c r="F259" i="6"/>
  <c r="J259" i="6"/>
  <c r="F258" i="6"/>
  <c r="J258" i="6"/>
  <c r="F257" i="6"/>
  <c r="J257" i="6"/>
  <c r="F256" i="6"/>
  <c r="J256" i="6"/>
  <c r="F255" i="6"/>
  <c r="J255" i="6"/>
  <c r="F254" i="6"/>
  <c r="J254" i="6"/>
  <c r="F253" i="6"/>
  <c r="J253" i="6"/>
  <c r="F252" i="6"/>
  <c r="J252" i="6"/>
  <c r="F251" i="6"/>
  <c r="J251" i="6"/>
  <c r="F250" i="6"/>
  <c r="J250" i="6"/>
  <c r="F249" i="6"/>
  <c r="J249" i="6"/>
  <c r="F248" i="6"/>
  <c r="J248" i="6"/>
  <c r="F247" i="6"/>
  <c r="J247" i="6"/>
  <c r="F246" i="6"/>
  <c r="J246" i="6"/>
  <c r="F245" i="6"/>
  <c r="J245" i="6"/>
  <c r="F244" i="6"/>
  <c r="J244" i="6"/>
  <c r="F243" i="6"/>
  <c r="J243" i="6"/>
  <c r="F242" i="6"/>
  <c r="J242" i="6"/>
  <c r="F241" i="6"/>
  <c r="J241" i="6"/>
  <c r="F240" i="6"/>
  <c r="J240" i="6"/>
  <c r="F239" i="6"/>
  <c r="J239" i="6"/>
  <c r="F238" i="6"/>
  <c r="J238" i="6"/>
  <c r="F237" i="6"/>
  <c r="J237" i="6"/>
  <c r="F236" i="6"/>
  <c r="J236" i="6"/>
  <c r="F235" i="6"/>
  <c r="J235" i="6"/>
  <c r="F234" i="6"/>
  <c r="J234" i="6"/>
  <c r="F233" i="6"/>
  <c r="J233" i="6"/>
  <c r="F232" i="6"/>
  <c r="J232" i="6"/>
  <c r="F231" i="6"/>
  <c r="J231" i="6"/>
  <c r="F230" i="6"/>
  <c r="J230" i="6"/>
  <c r="F229" i="6"/>
  <c r="J229" i="6"/>
  <c r="F228" i="6"/>
  <c r="J228" i="6"/>
  <c r="F227" i="6"/>
  <c r="J227" i="6"/>
  <c r="F226" i="6"/>
  <c r="J226" i="6"/>
  <c r="F225" i="6"/>
  <c r="J225" i="6"/>
  <c r="F224" i="6"/>
  <c r="J224" i="6"/>
  <c r="F223" i="6"/>
  <c r="J223" i="6"/>
  <c r="F222" i="6"/>
  <c r="J222" i="6"/>
  <c r="F221" i="6"/>
  <c r="J221" i="6"/>
  <c r="F220" i="6"/>
  <c r="J220" i="6"/>
  <c r="F219" i="6"/>
  <c r="J219" i="6"/>
  <c r="F218" i="6"/>
  <c r="J218" i="6"/>
  <c r="F217" i="6"/>
  <c r="J217" i="6"/>
  <c r="F216" i="6"/>
  <c r="J216" i="6"/>
  <c r="F215" i="6"/>
  <c r="J215" i="6"/>
  <c r="F214" i="6"/>
  <c r="J214" i="6"/>
  <c r="F213" i="6"/>
  <c r="J213" i="6"/>
  <c r="F212" i="6"/>
  <c r="J212" i="6"/>
  <c r="F211" i="6"/>
  <c r="J211" i="6"/>
  <c r="F210" i="6"/>
  <c r="J210" i="6"/>
  <c r="F209" i="6"/>
  <c r="J209" i="6"/>
  <c r="F208" i="6"/>
  <c r="J208" i="6"/>
  <c r="F207" i="6"/>
  <c r="J207" i="6"/>
  <c r="F206" i="6"/>
  <c r="J206" i="6"/>
  <c r="F205" i="6"/>
  <c r="J205" i="6"/>
  <c r="F204" i="6"/>
  <c r="J204" i="6"/>
  <c r="F203" i="6"/>
  <c r="J203" i="6"/>
  <c r="F202" i="6"/>
  <c r="J202" i="6"/>
  <c r="F201" i="6"/>
  <c r="J201" i="6"/>
  <c r="F200" i="6"/>
  <c r="J200" i="6"/>
  <c r="F199" i="6"/>
  <c r="J199" i="6"/>
  <c r="F198" i="6"/>
  <c r="J198" i="6"/>
  <c r="F197" i="6"/>
  <c r="J197" i="6"/>
  <c r="F196" i="6"/>
  <c r="J196" i="6"/>
  <c r="F195" i="6"/>
  <c r="J195" i="6"/>
  <c r="F194" i="6"/>
  <c r="J194" i="6"/>
  <c r="F193" i="6"/>
  <c r="J193" i="6"/>
  <c r="F192" i="6"/>
  <c r="J192" i="6"/>
  <c r="F191" i="6"/>
  <c r="J191" i="6"/>
  <c r="F190" i="6"/>
  <c r="J190" i="6"/>
  <c r="F189" i="6"/>
  <c r="J189" i="6"/>
  <c r="F188" i="6"/>
  <c r="J188" i="6"/>
  <c r="F187" i="6"/>
  <c r="J187" i="6"/>
  <c r="F186" i="6"/>
  <c r="J186" i="6"/>
  <c r="F185" i="6"/>
  <c r="J185" i="6"/>
  <c r="F184" i="6"/>
  <c r="J184" i="6"/>
  <c r="F183" i="6"/>
  <c r="J183" i="6"/>
  <c r="F182" i="6"/>
  <c r="J182" i="6"/>
  <c r="F181" i="6"/>
  <c r="J181" i="6"/>
  <c r="F180" i="6"/>
  <c r="J180" i="6"/>
  <c r="F179" i="6"/>
  <c r="J179" i="6"/>
  <c r="F178" i="6"/>
  <c r="J178" i="6"/>
  <c r="F177" i="6"/>
  <c r="J177" i="6"/>
  <c r="F176" i="6"/>
  <c r="J176" i="6"/>
  <c r="F175" i="6"/>
  <c r="J175" i="6"/>
  <c r="F174" i="6"/>
  <c r="J174" i="6"/>
  <c r="F173" i="6"/>
  <c r="J173" i="6"/>
  <c r="F172" i="6"/>
  <c r="J172" i="6"/>
  <c r="F171" i="6"/>
  <c r="J171" i="6"/>
  <c r="F170" i="6"/>
  <c r="J170" i="6"/>
  <c r="F169" i="6"/>
  <c r="J169" i="6"/>
  <c r="F168" i="6"/>
  <c r="J168" i="6"/>
  <c r="F167" i="6"/>
  <c r="J167" i="6"/>
  <c r="F166" i="6"/>
  <c r="J166" i="6"/>
  <c r="F165" i="6"/>
  <c r="J165" i="6"/>
  <c r="F164" i="6"/>
  <c r="J164" i="6"/>
  <c r="F163" i="6"/>
  <c r="J163" i="6"/>
  <c r="F162" i="6"/>
  <c r="J162" i="6"/>
  <c r="F161" i="6"/>
  <c r="J161" i="6"/>
  <c r="F160" i="6"/>
  <c r="J160" i="6"/>
  <c r="F159" i="6"/>
  <c r="J159" i="6"/>
  <c r="F158" i="6"/>
  <c r="J158" i="6"/>
  <c r="F157" i="6"/>
  <c r="J157" i="6"/>
  <c r="F156" i="6"/>
  <c r="J156" i="6"/>
  <c r="F155" i="6"/>
  <c r="J155" i="6"/>
  <c r="F154" i="6"/>
  <c r="J154" i="6"/>
  <c r="F153" i="6"/>
  <c r="J153" i="6"/>
  <c r="F152" i="6"/>
  <c r="J152" i="6"/>
  <c r="F151" i="6"/>
  <c r="J151" i="6"/>
  <c r="F150" i="6"/>
  <c r="J150" i="6"/>
  <c r="F149" i="6"/>
  <c r="J149" i="6"/>
  <c r="F148" i="6"/>
  <c r="J148" i="6"/>
  <c r="F147" i="6"/>
  <c r="J147" i="6"/>
  <c r="F146" i="6"/>
  <c r="J146" i="6"/>
  <c r="F145" i="6"/>
  <c r="J145" i="6"/>
  <c r="F144" i="6"/>
  <c r="J144" i="6"/>
  <c r="F143" i="6"/>
  <c r="J143" i="6"/>
  <c r="F142" i="6"/>
  <c r="J142" i="6"/>
  <c r="F141" i="6"/>
  <c r="J141" i="6"/>
  <c r="F140" i="6"/>
  <c r="J140" i="6"/>
  <c r="F139" i="6"/>
  <c r="J139" i="6"/>
  <c r="F138" i="6"/>
  <c r="J138" i="6"/>
  <c r="F137" i="6"/>
  <c r="J137" i="6"/>
  <c r="F136" i="6"/>
  <c r="J136" i="6"/>
  <c r="F135" i="6"/>
  <c r="J135" i="6"/>
  <c r="F134" i="6"/>
  <c r="J134" i="6"/>
  <c r="F133" i="6"/>
  <c r="J133" i="6"/>
  <c r="F132" i="6"/>
  <c r="J132" i="6"/>
  <c r="F131" i="6"/>
  <c r="J131" i="6"/>
  <c r="F130" i="6"/>
  <c r="J130" i="6"/>
  <c r="F129" i="6"/>
  <c r="J129" i="6"/>
  <c r="F128" i="6"/>
  <c r="J128" i="6"/>
  <c r="F127" i="6"/>
  <c r="J127" i="6"/>
  <c r="F126" i="6"/>
  <c r="J126" i="6"/>
  <c r="F125" i="6"/>
  <c r="J125" i="6"/>
  <c r="F124" i="6"/>
  <c r="J124" i="6"/>
  <c r="F123" i="6"/>
  <c r="J123" i="6"/>
  <c r="F122" i="6"/>
  <c r="J122" i="6"/>
  <c r="F121" i="6"/>
  <c r="J121" i="6"/>
  <c r="F120" i="6"/>
  <c r="J120" i="6"/>
  <c r="F119" i="6"/>
  <c r="J119" i="6"/>
  <c r="F118" i="6"/>
  <c r="J118" i="6"/>
  <c r="F117" i="6"/>
  <c r="J117" i="6"/>
  <c r="F116" i="6"/>
  <c r="J116" i="6"/>
  <c r="F115" i="6"/>
  <c r="J115" i="6"/>
  <c r="F114" i="6"/>
  <c r="J114" i="6"/>
  <c r="F113" i="6"/>
  <c r="J113" i="6"/>
  <c r="F112" i="6"/>
  <c r="J112" i="6"/>
  <c r="F111" i="6"/>
  <c r="J111" i="6"/>
  <c r="F110" i="6"/>
  <c r="J110" i="6"/>
  <c r="F109" i="6"/>
  <c r="J109" i="6"/>
  <c r="F108" i="6"/>
  <c r="J108" i="6"/>
  <c r="F107" i="6"/>
  <c r="J107" i="6"/>
  <c r="F106" i="6"/>
  <c r="J106" i="6"/>
  <c r="F105" i="6"/>
  <c r="J105" i="6"/>
  <c r="F104" i="6"/>
  <c r="J104" i="6"/>
  <c r="F103" i="6"/>
  <c r="J103" i="6"/>
  <c r="F102" i="6"/>
  <c r="J102" i="6"/>
  <c r="F101" i="6"/>
  <c r="J101" i="6"/>
  <c r="F100" i="6"/>
  <c r="J100" i="6"/>
  <c r="F99" i="6"/>
  <c r="J99" i="6"/>
  <c r="F98" i="6"/>
  <c r="J98" i="6"/>
  <c r="F97" i="6"/>
  <c r="J97" i="6"/>
  <c r="F96" i="6"/>
  <c r="J96" i="6"/>
  <c r="F95" i="6"/>
  <c r="J95" i="6"/>
  <c r="F94" i="6"/>
  <c r="J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W126" i="1"/>
  <c r="W127" i="1"/>
  <c r="W128" i="1"/>
  <c r="W129" i="1"/>
  <c r="W130" i="1"/>
  <c r="X126" i="1"/>
  <c r="Y126" i="1"/>
  <c r="Z126" i="1"/>
  <c r="AA126" i="1"/>
  <c r="X127" i="1"/>
  <c r="Y127" i="1"/>
  <c r="Z127" i="1"/>
  <c r="AA127" i="1"/>
  <c r="X128" i="1"/>
  <c r="Y128" i="1"/>
  <c r="Z128" i="1"/>
  <c r="AA128" i="1"/>
  <c r="X129" i="1"/>
  <c r="Y129" i="1"/>
  <c r="Z129" i="1"/>
  <c r="AA129" i="1"/>
  <c r="X130" i="1"/>
  <c r="Y130" i="1"/>
  <c r="Z130" i="1"/>
  <c r="AA130" i="1"/>
  <c r="W131" i="1"/>
  <c r="X131" i="1"/>
  <c r="Y131" i="1"/>
  <c r="Z131" i="1"/>
  <c r="AA131" i="1"/>
  <c r="W132" i="1"/>
  <c r="X132" i="1"/>
  <c r="Y132" i="1"/>
  <c r="Z132" i="1"/>
  <c r="AA132" i="1"/>
  <c r="W133" i="1"/>
  <c r="X133" i="1"/>
  <c r="Y133" i="1"/>
  <c r="Z133" i="1"/>
  <c r="AA133" i="1"/>
  <c r="W134" i="1"/>
  <c r="X134" i="1"/>
  <c r="Y134" i="1"/>
  <c r="Z134" i="1"/>
  <c r="AA134" i="1"/>
  <c r="W135" i="1"/>
  <c r="X135" i="1"/>
  <c r="Y135" i="1"/>
  <c r="Z135" i="1"/>
  <c r="AA135" i="1"/>
  <c r="W136" i="1"/>
  <c r="X136" i="1"/>
  <c r="Y136" i="1"/>
  <c r="Z136" i="1"/>
  <c r="AA136" i="1"/>
  <c r="W137" i="1"/>
  <c r="X137" i="1"/>
  <c r="Y137" i="1"/>
  <c r="Z137" i="1"/>
  <c r="AA137" i="1"/>
  <c r="W138" i="1"/>
  <c r="X138" i="1"/>
  <c r="Y138" i="1"/>
  <c r="Z138" i="1"/>
  <c r="AA138" i="1"/>
  <c r="W139" i="1"/>
  <c r="X139" i="1"/>
  <c r="Y139" i="1"/>
  <c r="Z139" i="1"/>
  <c r="AA139" i="1"/>
  <c r="W140" i="1"/>
  <c r="X140" i="1"/>
  <c r="Y140" i="1"/>
  <c r="Z140" i="1"/>
  <c r="AA140" i="1"/>
  <c r="W141" i="1"/>
  <c r="X141" i="1"/>
  <c r="Y141" i="1"/>
  <c r="Z141" i="1"/>
  <c r="AA141" i="1"/>
  <c r="W142" i="1"/>
  <c r="X142" i="1"/>
  <c r="Y142" i="1"/>
  <c r="Z142" i="1"/>
  <c r="AA142" i="1"/>
  <c r="W143" i="1"/>
  <c r="X143" i="1"/>
  <c r="Y143" i="1"/>
  <c r="Z143" i="1"/>
  <c r="AA143" i="1"/>
  <c r="W144" i="1"/>
  <c r="X144" i="1"/>
  <c r="Y144" i="1"/>
  <c r="Z144" i="1"/>
  <c r="AA144" i="1"/>
  <c r="W145" i="1"/>
  <c r="X145" i="1"/>
  <c r="Y145" i="1"/>
  <c r="Z145" i="1"/>
  <c r="AA145" i="1"/>
  <c r="W146" i="1"/>
  <c r="X146" i="1"/>
  <c r="Y146" i="1"/>
  <c r="Z146" i="1"/>
  <c r="AA146" i="1"/>
  <c r="W147" i="1"/>
  <c r="X147" i="1"/>
  <c r="Y147" i="1"/>
  <c r="Z147" i="1"/>
  <c r="AA147" i="1"/>
  <c r="W148" i="1"/>
  <c r="X148" i="1"/>
  <c r="Y148" i="1"/>
  <c r="Z148" i="1"/>
  <c r="AA148" i="1"/>
  <c r="W149" i="1"/>
  <c r="X149" i="1"/>
  <c r="Y149" i="1"/>
  <c r="Z149" i="1"/>
  <c r="AA149" i="1"/>
  <c r="W150" i="1"/>
  <c r="X150" i="1"/>
  <c r="Y150" i="1"/>
  <c r="Z150" i="1"/>
  <c r="AA150" i="1"/>
  <c r="W151" i="1"/>
  <c r="X151" i="1"/>
  <c r="Y151" i="1"/>
  <c r="Z151" i="1"/>
  <c r="AA151" i="1"/>
  <c r="W152" i="1"/>
  <c r="X152" i="1"/>
  <c r="Y152" i="1"/>
  <c r="Z152" i="1"/>
  <c r="AA152" i="1"/>
  <c r="W153" i="1"/>
  <c r="X153" i="1"/>
  <c r="Y153" i="1"/>
  <c r="Z153" i="1"/>
  <c r="AA153" i="1"/>
  <c r="W154" i="1"/>
  <c r="X154" i="1"/>
  <c r="Y154" i="1"/>
  <c r="Z154" i="1"/>
  <c r="AA154" i="1"/>
  <c r="W155" i="1"/>
  <c r="X155" i="1"/>
  <c r="Y155" i="1"/>
  <c r="Z155" i="1"/>
  <c r="AA155" i="1"/>
  <c r="W156" i="1"/>
  <c r="X156" i="1"/>
  <c r="Y156" i="1"/>
  <c r="Z156" i="1"/>
  <c r="AA156" i="1"/>
  <c r="W157" i="1"/>
  <c r="X157" i="1"/>
  <c r="Y157" i="1"/>
  <c r="Z157" i="1"/>
  <c r="AA157" i="1"/>
  <c r="W158" i="1"/>
  <c r="X158" i="1"/>
  <c r="Y158" i="1"/>
  <c r="Z158" i="1"/>
  <c r="AA158" i="1"/>
  <c r="W159" i="1"/>
  <c r="X159" i="1"/>
  <c r="Y159" i="1"/>
  <c r="Z159" i="1"/>
  <c r="AA159" i="1"/>
  <c r="W160" i="1"/>
  <c r="X160" i="1"/>
  <c r="Y160" i="1"/>
  <c r="Z160" i="1"/>
  <c r="AA160" i="1"/>
  <c r="W161" i="1"/>
  <c r="X161" i="1"/>
  <c r="Y161" i="1"/>
  <c r="Z161" i="1"/>
  <c r="AA161" i="1"/>
  <c r="W162" i="1"/>
  <c r="X162" i="1"/>
  <c r="Y162" i="1"/>
  <c r="Z162" i="1"/>
  <c r="AA162" i="1"/>
  <c r="W163" i="1"/>
  <c r="X163" i="1"/>
  <c r="Y163" i="1"/>
  <c r="Z163" i="1"/>
  <c r="AA163" i="1"/>
  <c r="W164" i="1"/>
  <c r="X164" i="1"/>
  <c r="Y164" i="1"/>
  <c r="Z164" i="1"/>
  <c r="AA164" i="1"/>
  <c r="W165" i="1"/>
  <c r="X165" i="1"/>
  <c r="Y165" i="1"/>
  <c r="Z165" i="1"/>
  <c r="AA165" i="1"/>
  <c r="W166" i="1"/>
  <c r="X166" i="1"/>
  <c r="Y166" i="1"/>
  <c r="Z166" i="1"/>
  <c r="AA166" i="1"/>
  <c r="W167" i="1"/>
  <c r="X167" i="1"/>
  <c r="Y167" i="1"/>
  <c r="Z167" i="1"/>
  <c r="AA167" i="1"/>
  <c r="W168" i="1"/>
  <c r="X168" i="1"/>
  <c r="Y168" i="1"/>
  <c r="Z168" i="1"/>
  <c r="AA168" i="1"/>
  <c r="W169" i="1"/>
  <c r="X169" i="1"/>
  <c r="Y169" i="1"/>
  <c r="Z169" i="1"/>
  <c r="AA169" i="1"/>
  <c r="W170" i="1"/>
  <c r="X170" i="1"/>
  <c r="Y170" i="1"/>
  <c r="Z170" i="1"/>
  <c r="AA170" i="1"/>
  <c r="W171" i="1"/>
  <c r="X171" i="1"/>
  <c r="Y171" i="1"/>
  <c r="Z171" i="1"/>
  <c r="AA171" i="1"/>
  <c r="W172" i="1"/>
  <c r="X172" i="1"/>
  <c r="Y172" i="1"/>
  <c r="Z172" i="1"/>
  <c r="AA172" i="1"/>
  <c r="W173" i="1"/>
  <c r="X173" i="1"/>
  <c r="Y173" i="1"/>
  <c r="Z173" i="1"/>
  <c r="AA173" i="1"/>
  <c r="W174" i="1"/>
  <c r="X174" i="1"/>
  <c r="Y174" i="1"/>
  <c r="Z174" i="1"/>
  <c r="AA174" i="1"/>
  <c r="W175" i="1"/>
  <c r="X175" i="1"/>
  <c r="Y175" i="1"/>
  <c r="Z175" i="1"/>
  <c r="AA175" i="1"/>
  <c r="W176" i="1"/>
  <c r="X176" i="1"/>
  <c r="Y176" i="1"/>
  <c r="Z176" i="1"/>
  <c r="AA176" i="1"/>
  <c r="U31" i="6"/>
  <c r="S88" i="6"/>
  <c r="S87" i="6"/>
  <c r="S86" i="6"/>
  <c r="S85" i="6"/>
  <c r="S84" i="6"/>
  <c r="S83" i="6"/>
  <c r="S82" i="6"/>
  <c r="S81" i="6"/>
  <c r="S80" i="6"/>
  <c r="S79" i="6"/>
  <c r="S78" i="6"/>
  <c r="S77" i="6"/>
  <c r="S76" i="6"/>
  <c r="S75" i="6"/>
  <c r="S74" i="6"/>
  <c r="S73" i="6"/>
  <c r="S72" i="6"/>
  <c r="S71" i="6"/>
  <c r="S70" i="6"/>
  <c r="S69" i="6"/>
  <c r="S68" i="6"/>
  <c r="S67" i="6"/>
  <c r="S66" i="6"/>
  <c r="S65" i="6"/>
  <c r="S64" i="6"/>
  <c r="S63" i="6"/>
  <c r="S62" i="6"/>
  <c r="S61" i="6"/>
  <c r="S60" i="6"/>
  <c r="S59" i="6"/>
  <c r="S58" i="6"/>
  <c r="S57" i="6"/>
  <c r="S56" i="6"/>
  <c r="S55" i="6"/>
  <c r="S54" i="6"/>
  <c r="S53" i="6"/>
  <c r="S52" i="6"/>
  <c r="S51" i="6"/>
  <c r="S50" i="6"/>
  <c r="S49" i="6"/>
  <c r="S48" i="6"/>
  <c r="S47" i="6"/>
  <c r="S46" i="6"/>
  <c r="S45" i="6"/>
  <c r="S44" i="6"/>
  <c r="S43" i="6"/>
  <c r="S42" i="6"/>
  <c r="S41" i="6"/>
  <c r="S40" i="6"/>
  <c r="S39" i="6"/>
  <c r="S38" i="6"/>
  <c r="S37" i="6"/>
  <c r="S36" i="6"/>
  <c r="S35" i="6"/>
  <c r="S34" i="6"/>
  <c r="S33" i="6"/>
  <c r="S32" i="6"/>
  <c r="S31" i="6"/>
  <c r="S30" i="6"/>
  <c r="S29" i="6"/>
  <c r="S28" i="6"/>
  <c r="S27" i="6"/>
  <c r="S26" i="6"/>
  <c r="S25" i="6"/>
  <c r="S24" i="6"/>
  <c r="S23" i="6"/>
  <c r="S22" i="6"/>
  <c r="S21" i="6"/>
  <c r="S20" i="6"/>
  <c r="S19" i="6"/>
  <c r="S18" i="6"/>
  <c r="S17" i="6"/>
  <c r="S16" i="6"/>
  <c r="S15" i="6"/>
  <c r="S14" i="6"/>
  <c r="S13" i="6"/>
  <c r="S12" i="6"/>
  <c r="S11" i="6"/>
  <c r="S10" i="6"/>
  <c r="S9" i="6"/>
  <c r="R88" i="6"/>
  <c r="R87" i="6"/>
  <c r="R86" i="6"/>
  <c r="R85" i="6"/>
  <c r="R84" i="6"/>
  <c r="R83" i="6"/>
  <c r="R82" i="6"/>
  <c r="R81" i="6"/>
  <c r="R80" i="6"/>
  <c r="R79" i="6"/>
  <c r="R78" i="6"/>
  <c r="R77" i="6"/>
  <c r="R76" i="6"/>
  <c r="R75" i="6"/>
  <c r="R74" i="6"/>
  <c r="R73" i="6"/>
  <c r="R72" i="6"/>
  <c r="R71" i="6"/>
  <c r="R70" i="6"/>
  <c r="R69" i="6"/>
  <c r="R68" i="6"/>
  <c r="R67" i="6"/>
  <c r="R66" i="6"/>
  <c r="R65" i="6"/>
  <c r="R64" i="6"/>
  <c r="R63" i="6"/>
  <c r="R62" i="6"/>
  <c r="R61" i="6"/>
  <c r="R60" i="6"/>
  <c r="R59" i="6"/>
  <c r="R58" i="6"/>
  <c r="R57" i="6"/>
  <c r="R56" i="6"/>
  <c r="R55" i="6"/>
  <c r="R54" i="6"/>
  <c r="R53" i="6"/>
  <c r="R52" i="6"/>
  <c r="R51" i="6"/>
  <c r="R50" i="6"/>
  <c r="R49" i="6"/>
  <c r="R48" i="6"/>
  <c r="R47" i="6"/>
  <c r="R46" i="6"/>
  <c r="R45" i="6"/>
  <c r="R44" i="6"/>
  <c r="R43" i="6"/>
  <c r="R42" i="6"/>
  <c r="R41" i="6"/>
  <c r="R40" i="6"/>
  <c r="R39" i="6"/>
  <c r="R38" i="6"/>
  <c r="R37"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N26" i="1"/>
  <c r="N25" i="1"/>
  <c r="N27" i="1"/>
  <c r="N28" i="1"/>
  <c r="N29" i="1"/>
  <c r="O25" i="1"/>
  <c r="O26" i="1"/>
  <c r="O27" i="1"/>
  <c r="O28" i="1"/>
  <c r="O29" i="1"/>
  <c r="N30" i="1"/>
  <c r="O30" i="1"/>
  <c r="N31" i="1"/>
  <c r="O31" i="1"/>
  <c r="N32" i="1"/>
  <c r="O32" i="1"/>
  <c r="N33" i="1"/>
  <c r="O33" i="1"/>
  <c r="N34" i="1"/>
  <c r="O34" i="1"/>
  <c r="Z37"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AA40" i="5"/>
  <c r="I194" i="5"/>
  <c r="M194" i="5"/>
  <c r="I195" i="5"/>
  <c r="M195" i="5"/>
  <c r="I193" i="5"/>
  <c r="M193" i="5"/>
  <c r="I192" i="5"/>
  <c r="M192" i="5"/>
  <c r="I191" i="5"/>
  <c r="M191" i="5"/>
  <c r="AA39" i="5"/>
  <c r="C186" i="5"/>
  <c r="AA38" i="5"/>
  <c r="AA37" i="5"/>
  <c r="I180" i="5"/>
  <c r="M180" i="5"/>
  <c r="AA36" i="5"/>
  <c r="I173" i="5"/>
  <c r="M173" i="5"/>
  <c r="AA35" i="5"/>
  <c r="C166" i="5"/>
  <c r="AA34" i="5"/>
  <c r="I161" i="5"/>
  <c r="M161" i="5"/>
  <c r="AA33" i="5"/>
  <c r="C156" i="5"/>
  <c r="AA32" i="5"/>
  <c r="I154" i="5"/>
  <c r="M154" i="5"/>
  <c r="I152" i="5"/>
  <c r="M152" i="5"/>
  <c r="AA31" i="5"/>
  <c r="C146" i="5"/>
  <c r="AA30" i="5"/>
  <c r="AA29" i="5"/>
  <c r="C136" i="5"/>
  <c r="AA28" i="5"/>
  <c r="AA27" i="5"/>
  <c r="C126" i="5"/>
  <c r="AA26" i="5"/>
  <c r="I122" i="5"/>
  <c r="M122" i="5"/>
  <c r="AA25" i="5"/>
  <c r="AA24" i="5"/>
  <c r="I113" i="5"/>
  <c r="M113" i="5"/>
  <c r="I112" i="5"/>
  <c r="M112" i="5"/>
  <c r="AA23" i="5"/>
  <c r="C106" i="5"/>
  <c r="AA22" i="5"/>
  <c r="I104" i="5"/>
  <c r="M104" i="5"/>
  <c r="AA21" i="5"/>
  <c r="C96" i="5"/>
  <c r="AA20" i="5"/>
  <c r="I94" i="5"/>
  <c r="M94" i="5"/>
  <c r="I93" i="5"/>
  <c r="M93" i="5"/>
  <c r="I91" i="5"/>
  <c r="M91" i="5"/>
  <c r="AA19" i="5"/>
  <c r="I88" i="5"/>
  <c r="M88" i="5"/>
  <c r="I87" i="5"/>
  <c r="M87" i="5"/>
  <c r="I86" i="5"/>
  <c r="M86" i="5"/>
  <c r="AA18" i="5"/>
  <c r="I85" i="5"/>
  <c r="M85" i="5"/>
  <c r="AA17" i="5"/>
  <c r="AA16" i="5"/>
  <c r="I74" i="5"/>
  <c r="M74" i="5"/>
  <c r="AA15" i="5"/>
  <c r="I70" i="5"/>
  <c r="M70" i="5"/>
  <c r="I69" i="5"/>
  <c r="M69" i="5"/>
  <c r="I68" i="5"/>
  <c r="M68" i="5"/>
  <c r="I67" i="5"/>
  <c r="M67" i="5"/>
  <c r="I66" i="5"/>
  <c r="M66" i="5"/>
  <c r="AA14" i="5"/>
  <c r="I65" i="5"/>
  <c r="M65" i="5"/>
  <c r="AA13" i="5"/>
  <c r="I59" i="5"/>
  <c r="M59" i="5"/>
  <c r="I58" i="5"/>
  <c r="M58" i="5"/>
  <c r="I57" i="5"/>
  <c r="M57" i="5"/>
  <c r="AA12" i="5"/>
  <c r="I54" i="5"/>
  <c r="M54" i="5"/>
  <c r="AA11" i="5"/>
  <c r="I48" i="5"/>
  <c r="M48" i="5"/>
  <c r="I47" i="5"/>
  <c r="M47"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2" i="5"/>
  <c r="G101" i="5"/>
  <c r="G100" i="5"/>
  <c r="G99" i="5"/>
  <c r="G98" i="5"/>
  <c r="G97" i="5"/>
  <c r="G95" i="5"/>
  <c r="G94" i="5"/>
  <c r="B43" i="1"/>
  <c r="B44" i="1"/>
  <c r="G90" i="5"/>
  <c r="G89" i="5"/>
  <c r="G85" i="5"/>
  <c r="G84" i="5"/>
  <c r="G83" i="5"/>
  <c r="G82" i="5"/>
  <c r="G80" i="5"/>
  <c r="G79" i="5"/>
  <c r="G78" i="5"/>
  <c r="G77" i="5"/>
  <c r="G76" i="5"/>
  <c r="G75" i="5"/>
  <c r="G74" i="5"/>
  <c r="G71" i="5"/>
  <c r="G70" i="5"/>
  <c r="G69" i="5"/>
  <c r="G68" i="5"/>
  <c r="G67" i="5"/>
  <c r="G66" i="5"/>
  <c r="G65" i="5"/>
  <c r="G64" i="5"/>
  <c r="G60" i="5"/>
  <c r="G59" i="5"/>
  <c r="G55" i="5"/>
  <c r="G54" i="5"/>
  <c r="G53" i="5"/>
  <c r="G52" i="5"/>
  <c r="G51" i="5"/>
  <c r="G50" i="5"/>
  <c r="G49" i="5"/>
  <c r="G48" i="5"/>
  <c r="G47" i="5"/>
  <c r="G46" i="5"/>
  <c r="C195" i="5"/>
  <c r="C194" i="5"/>
  <c r="C193" i="5"/>
  <c r="C192" i="5"/>
  <c r="C191" i="5"/>
  <c r="C190" i="5"/>
  <c r="C189" i="5"/>
  <c r="C188" i="5"/>
  <c r="C187" i="5"/>
  <c r="C185" i="5"/>
  <c r="C184" i="5"/>
  <c r="C183" i="5"/>
  <c r="C182" i="5"/>
  <c r="C181" i="5"/>
  <c r="C180" i="5"/>
  <c r="C179" i="5"/>
  <c r="C178" i="5"/>
  <c r="C177" i="5"/>
  <c r="C175" i="5"/>
  <c r="C174" i="5"/>
  <c r="C173" i="5"/>
  <c r="C172" i="5"/>
  <c r="C171" i="5"/>
  <c r="C170" i="5"/>
  <c r="C169" i="5"/>
  <c r="C168" i="5"/>
  <c r="C167" i="5"/>
  <c r="C165" i="5"/>
  <c r="C164" i="5"/>
  <c r="C163" i="5"/>
  <c r="C162" i="5"/>
  <c r="C161" i="5"/>
  <c r="C160" i="5"/>
  <c r="C159" i="5"/>
  <c r="C158" i="5"/>
  <c r="C157" i="5"/>
  <c r="C155" i="5"/>
  <c r="C154" i="5"/>
  <c r="C153" i="5"/>
  <c r="C152" i="5"/>
  <c r="C151" i="5"/>
  <c r="C150" i="5"/>
  <c r="C149" i="5"/>
  <c r="C148" i="5"/>
  <c r="C147" i="5"/>
  <c r="C145" i="5"/>
  <c r="C144" i="5"/>
  <c r="C143" i="5"/>
  <c r="C142" i="5"/>
  <c r="C140" i="5"/>
  <c r="C139" i="5"/>
  <c r="C138" i="5"/>
  <c r="C137" i="5"/>
  <c r="C135" i="5"/>
  <c r="C134" i="5"/>
  <c r="C133" i="5"/>
  <c r="C132" i="5"/>
  <c r="C130" i="5"/>
  <c r="C129" i="5"/>
  <c r="C128" i="5"/>
  <c r="C127" i="5"/>
  <c r="C125" i="5"/>
  <c r="C124" i="5"/>
  <c r="C123" i="5"/>
  <c r="C122" i="5"/>
  <c r="C120" i="5"/>
  <c r="C119" i="5"/>
  <c r="C118" i="5"/>
  <c r="C117" i="5"/>
  <c r="C116" i="5"/>
  <c r="C115" i="5"/>
  <c r="C114" i="5"/>
  <c r="C113" i="5"/>
  <c r="C112" i="5"/>
  <c r="C110" i="5"/>
  <c r="C109" i="5"/>
  <c r="C108" i="5"/>
  <c r="C107" i="5"/>
  <c r="C105" i="5"/>
  <c r="C104" i="5"/>
  <c r="C103" i="5"/>
  <c r="C102" i="5"/>
  <c r="C100" i="5"/>
  <c r="C99" i="5"/>
  <c r="C98" i="5"/>
  <c r="C97" i="5"/>
  <c r="C95" i="5"/>
  <c r="C94" i="5"/>
  <c r="C93" i="5"/>
  <c r="C92" i="5"/>
  <c r="C91" i="5"/>
  <c r="C90" i="5"/>
  <c r="C89" i="5"/>
  <c r="C88" i="5"/>
  <c r="C87" i="5"/>
  <c r="C86" i="5"/>
  <c r="C85" i="5"/>
  <c r="C84" i="5"/>
  <c r="C83" i="5"/>
  <c r="C82" i="5"/>
  <c r="C80" i="5"/>
  <c r="C79" i="5"/>
  <c r="C78" i="5"/>
  <c r="C77" i="5"/>
  <c r="C75" i="5"/>
  <c r="C74" i="5"/>
  <c r="C73" i="5"/>
  <c r="C72" i="5"/>
  <c r="C70" i="5"/>
  <c r="C69" i="5"/>
  <c r="C68" i="5"/>
  <c r="C67" i="5"/>
  <c r="C66" i="5"/>
  <c r="C65" i="5"/>
  <c r="C64" i="5"/>
  <c r="C63" i="5"/>
  <c r="C62" i="5"/>
  <c r="C61" i="5"/>
  <c r="C60" i="5"/>
  <c r="C59" i="5"/>
  <c r="C58" i="5"/>
  <c r="C57" i="5"/>
  <c r="C56" i="5"/>
  <c r="C55" i="5"/>
  <c r="C54" i="5"/>
  <c r="C53" i="5"/>
  <c r="C52" i="5"/>
  <c r="C51" i="5"/>
  <c r="C50" i="5"/>
  <c r="C49" i="5"/>
  <c r="C48" i="5"/>
  <c r="C47" i="5"/>
  <c r="AH40" i="5"/>
  <c r="AH39" i="5"/>
  <c r="AH38" i="5"/>
  <c r="AH37" i="5"/>
  <c r="AH36" i="5"/>
  <c r="AH35" i="5"/>
  <c r="AH34" i="5"/>
  <c r="AH33" i="5"/>
  <c r="AH32" i="5"/>
  <c r="AH31" i="5"/>
  <c r="AH30" i="5"/>
  <c r="AH29" i="5"/>
  <c r="AH28" i="5"/>
  <c r="AH27" i="5"/>
  <c r="AH26" i="5"/>
  <c r="AH25" i="5"/>
  <c r="AH24" i="5"/>
  <c r="AH23" i="5"/>
  <c r="AH22" i="5"/>
  <c r="AH21" i="5"/>
  <c r="AH20" i="5"/>
  <c r="AH19" i="5"/>
  <c r="AH18" i="5"/>
  <c r="AH17" i="5"/>
  <c r="AH16" i="5"/>
  <c r="AH15" i="5"/>
  <c r="AH14" i="5"/>
  <c r="AH13" i="5"/>
  <c r="AH12" i="5"/>
  <c r="AH11" i="5"/>
  <c r="AG40" i="5"/>
  <c r="AG39" i="5"/>
  <c r="AG38" i="5"/>
  <c r="AG37" i="5"/>
  <c r="AG36" i="5"/>
  <c r="AG35" i="5"/>
  <c r="AG34" i="5"/>
  <c r="AG33" i="5"/>
  <c r="AG32" i="5"/>
  <c r="AG31" i="5"/>
  <c r="AG30" i="5"/>
  <c r="AG29" i="5"/>
  <c r="AG28" i="5"/>
  <c r="AG27" i="5"/>
  <c r="AG26" i="5"/>
  <c r="AG25" i="5"/>
  <c r="AG24" i="5"/>
  <c r="AG23" i="5"/>
  <c r="AG22" i="5"/>
  <c r="AG21" i="5"/>
  <c r="AG20" i="5"/>
  <c r="AG19" i="5"/>
  <c r="AG18" i="5"/>
  <c r="AG17" i="5"/>
  <c r="AG16" i="5"/>
  <c r="AG15" i="5"/>
  <c r="AG14" i="5"/>
  <c r="AG13" i="5"/>
  <c r="AG12" i="5"/>
  <c r="AG11" i="5"/>
  <c r="AE40" i="5"/>
  <c r="AE39" i="5"/>
  <c r="AE38" i="5"/>
  <c r="AE37" i="5"/>
  <c r="AE36" i="5"/>
  <c r="AE35" i="5"/>
  <c r="AE34" i="5"/>
  <c r="AE33" i="5"/>
  <c r="AE32" i="5"/>
  <c r="AE31" i="5"/>
  <c r="AE30" i="5"/>
  <c r="AE29" i="5"/>
  <c r="AE28" i="5"/>
  <c r="AE27" i="5"/>
  <c r="AE26" i="5"/>
  <c r="AE25" i="5"/>
  <c r="AE24" i="5"/>
  <c r="AE23" i="5"/>
  <c r="AE22" i="5"/>
  <c r="AE21" i="5"/>
  <c r="AE20" i="5"/>
  <c r="AE19" i="5"/>
  <c r="AE18" i="5"/>
  <c r="AE17" i="5"/>
  <c r="AE16" i="5"/>
  <c r="AE15" i="5"/>
  <c r="AE14" i="5"/>
  <c r="AE13" i="5"/>
  <c r="AE12" i="5"/>
  <c r="AE11" i="5"/>
  <c r="AC40" i="5"/>
  <c r="AC39" i="5"/>
  <c r="AC38" i="5"/>
  <c r="AC37" i="5"/>
  <c r="AC36" i="5"/>
  <c r="AC35" i="5"/>
  <c r="AC34" i="5"/>
  <c r="AC33" i="5"/>
  <c r="AC32" i="5"/>
  <c r="AC31" i="5"/>
  <c r="AC30" i="5"/>
  <c r="AC29" i="5"/>
  <c r="AC28" i="5"/>
  <c r="AC27" i="5"/>
  <c r="AC26" i="5"/>
  <c r="AC25" i="5"/>
  <c r="AC24" i="5"/>
  <c r="AC23" i="5"/>
  <c r="AC22" i="5"/>
  <c r="AC21" i="5"/>
  <c r="AC20" i="5"/>
  <c r="AC19" i="5"/>
  <c r="AC18" i="5"/>
  <c r="AC17" i="5"/>
  <c r="AC16" i="5"/>
  <c r="AC15" i="5"/>
  <c r="AC14" i="5"/>
  <c r="AC13" i="5"/>
  <c r="AC12" i="5"/>
  <c r="AC11" i="5"/>
  <c r="AB40" i="5"/>
  <c r="AB39" i="5"/>
  <c r="AB38" i="5"/>
  <c r="AB37" i="5"/>
  <c r="AB36" i="5"/>
  <c r="AB35" i="5"/>
  <c r="AB34" i="5"/>
  <c r="AB33" i="5"/>
  <c r="AB32" i="5"/>
  <c r="AB31" i="5"/>
  <c r="AB30" i="5"/>
  <c r="AB29" i="5"/>
  <c r="AB28" i="5"/>
  <c r="AB27" i="5"/>
  <c r="AB26" i="5"/>
  <c r="AB25" i="5"/>
  <c r="AB24" i="5"/>
  <c r="AB23" i="5"/>
  <c r="AB22" i="5"/>
  <c r="AB21" i="5"/>
  <c r="AB20" i="5"/>
  <c r="AB19" i="5"/>
  <c r="AB18" i="5"/>
  <c r="AB17" i="5"/>
  <c r="AB16" i="5"/>
  <c r="AB15" i="5"/>
  <c r="AB14" i="5"/>
  <c r="AB13" i="5"/>
  <c r="AB12" i="5"/>
  <c r="AB11" i="5"/>
  <c r="Z38" i="5"/>
  <c r="Z29" i="5"/>
  <c r="Z26" i="5"/>
  <c r="Z22" i="5"/>
  <c r="Z20" i="5"/>
  <c r="Z18" i="5"/>
  <c r="Z15" i="5"/>
  <c r="Z12" i="5"/>
  <c r="Z11" i="5"/>
  <c r="X40" i="5"/>
  <c r="X39" i="5"/>
  <c r="X38" i="5"/>
  <c r="X37" i="5"/>
  <c r="X36" i="5"/>
  <c r="X35" i="5"/>
  <c r="X34" i="5"/>
  <c r="X33" i="5"/>
  <c r="X32" i="5"/>
  <c r="X31" i="5"/>
  <c r="X30" i="5"/>
  <c r="X29" i="5"/>
  <c r="X28" i="5"/>
  <c r="X27" i="5"/>
  <c r="X26" i="5"/>
  <c r="X25" i="5"/>
  <c r="X24" i="5"/>
  <c r="X23" i="5"/>
  <c r="X22" i="5"/>
  <c r="X21" i="5"/>
  <c r="X20" i="5"/>
  <c r="X19" i="5"/>
  <c r="X18" i="5"/>
  <c r="X17" i="5"/>
  <c r="X16" i="5"/>
  <c r="X15" i="5"/>
  <c r="X14" i="5"/>
  <c r="X13" i="5"/>
  <c r="X12" i="5"/>
  <c r="X11" i="5"/>
  <c r="Q40" i="5"/>
  <c r="Y40" i="5"/>
  <c r="B625" i="9"/>
  <c r="Q39" i="5"/>
  <c r="Y39" i="5"/>
  <c r="Q38" i="5"/>
  <c r="Q37" i="5"/>
  <c r="Y37" i="5"/>
  <c r="B591" i="9"/>
  <c r="S591" i="9"/>
  <c r="Q36" i="5"/>
  <c r="Y36" i="5"/>
  <c r="Q35" i="5"/>
  <c r="Y35" i="5"/>
  <c r="Q34" i="5"/>
  <c r="Y34" i="5"/>
  <c r="Q33" i="5"/>
  <c r="Y33" i="5"/>
  <c r="B555" i="9"/>
  <c r="S555" i="9"/>
  <c r="Q32" i="5"/>
  <c r="Y32" i="5"/>
  <c r="B539" i="9"/>
  <c r="S539" i="9"/>
  <c r="Q31" i="5"/>
  <c r="Y31" i="5"/>
  <c r="Q30" i="5"/>
  <c r="Y30" i="5"/>
  <c r="B523" i="9"/>
  <c r="T523" i="9"/>
  <c r="Q29" i="5"/>
  <c r="Y29" i="5"/>
  <c r="Q28" i="5"/>
  <c r="Y28" i="5"/>
  <c r="Q27" i="5"/>
  <c r="Y27" i="5"/>
  <c r="Q26" i="5"/>
  <c r="Q25" i="5"/>
  <c r="Q24" i="5"/>
  <c r="Y24" i="5"/>
  <c r="Q23" i="5"/>
  <c r="Y23" i="5"/>
  <c r="B449" i="9"/>
  <c r="Q22" i="5"/>
  <c r="Y22" i="5"/>
  <c r="Q21" i="5"/>
  <c r="Y21" i="5"/>
  <c r="B427" i="9"/>
  <c r="Q20" i="5"/>
  <c r="Y20" i="5"/>
  <c r="B419" i="9"/>
  <c r="T419" i="9"/>
  <c r="Q19" i="5"/>
  <c r="Q18" i="5"/>
  <c r="Q17" i="5"/>
  <c r="Y17" i="5"/>
  <c r="Q16" i="5"/>
  <c r="Y16" i="5"/>
  <c r="Q15" i="5"/>
  <c r="Q14" i="5"/>
  <c r="Q13" i="5"/>
  <c r="Y13" i="5"/>
  <c r="Q12" i="5"/>
  <c r="J81" i="21"/>
  <c r="Y12" i="5"/>
  <c r="B339" i="9"/>
  <c r="T339" i="9"/>
  <c r="Q11" i="5"/>
  <c r="Y11" i="5"/>
  <c r="B333" i="9"/>
  <c r="T333" i="9"/>
  <c r="G40" i="5"/>
  <c r="G39" i="5"/>
  <c r="G38" i="5"/>
  <c r="G37" i="5"/>
  <c r="G106" i="21"/>
  <c r="G36" i="5"/>
  <c r="G35" i="5"/>
  <c r="G34" i="5"/>
  <c r="G33" i="5"/>
  <c r="G102" i="21"/>
  <c r="G32" i="5"/>
  <c r="G31" i="5"/>
  <c r="G30" i="5"/>
  <c r="G29" i="5"/>
  <c r="G98" i="21"/>
  <c r="G28" i="5"/>
  <c r="G27" i="5"/>
  <c r="G26" i="5"/>
  <c r="G25" i="5"/>
  <c r="G94" i="21"/>
  <c r="G24" i="5"/>
  <c r="G23" i="5"/>
  <c r="G22" i="5"/>
  <c r="G21" i="5"/>
  <c r="G90" i="21"/>
  <c r="G20" i="5"/>
  <c r="G18" i="5"/>
  <c r="G17" i="5"/>
  <c r="G16" i="5"/>
  <c r="G85" i="21"/>
  <c r="G15" i="5"/>
  <c r="G14" i="5"/>
  <c r="G13" i="5"/>
  <c r="G12" i="5"/>
  <c r="G81" i="21"/>
  <c r="G11" i="5"/>
  <c r="Y25" i="10"/>
  <c r="Y24" i="10"/>
  <c r="Y23" i="10"/>
  <c r="Y22" i="10"/>
  <c r="Y21" i="10"/>
  <c r="Y20" i="10"/>
  <c r="Y19" i="10"/>
  <c r="Y18" i="10"/>
  <c r="Y17" i="10"/>
  <c r="Y16" i="10"/>
  <c r="Y15" i="10"/>
  <c r="Y14" i="10"/>
  <c r="Y13" i="10"/>
  <c r="Y12" i="10"/>
  <c r="Y11" i="10"/>
  <c r="X25" i="10"/>
  <c r="X24" i="10"/>
  <c r="X23" i="10"/>
  <c r="X22" i="10"/>
  <c r="X21" i="10"/>
  <c r="X20" i="10"/>
  <c r="X19" i="10"/>
  <c r="X18" i="10"/>
  <c r="X17" i="10"/>
  <c r="X16" i="10"/>
  <c r="X15" i="10"/>
  <c r="X14" i="10"/>
  <c r="X13" i="10"/>
  <c r="X12" i="10"/>
  <c r="X11" i="10"/>
  <c r="V25" i="10"/>
  <c r="I103" i="10"/>
  <c r="L103" i="10"/>
  <c r="V24" i="10"/>
  <c r="V23" i="10"/>
  <c r="V22" i="10"/>
  <c r="V21" i="10"/>
  <c r="V20" i="10"/>
  <c r="I79" i="10"/>
  <c r="L79" i="10"/>
  <c r="V19" i="10"/>
  <c r="I73" i="10"/>
  <c r="L73" i="10"/>
  <c r="V18" i="10"/>
  <c r="I70" i="10"/>
  <c r="L70" i="10"/>
  <c r="V17" i="10"/>
  <c r="V16" i="10"/>
  <c r="I59" i="10"/>
  <c r="L59" i="10"/>
  <c r="V15" i="10"/>
  <c r="V14" i="10"/>
  <c r="V13" i="10"/>
  <c r="V12" i="10"/>
  <c r="V11" i="10"/>
  <c r="I32" i="10"/>
  <c r="L32" i="10"/>
  <c r="U25" i="10"/>
  <c r="U24" i="10"/>
  <c r="U23" i="10"/>
  <c r="U22" i="10"/>
  <c r="U21" i="10"/>
  <c r="U20" i="10"/>
  <c r="U19" i="10"/>
  <c r="U18" i="10"/>
  <c r="U17" i="10"/>
  <c r="U16" i="10"/>
  <c r="U15" i="10"/>
  <c r="U14" i="10"/>
  <c r="U13" i="10"/>
  <c r="U12" i="10"/>
  <c r="U11" i="10"/>
  <c r="T25" i="10"/>
  <c r="T24" i="10"/>
  <c r="T23" i="10"/>
  <c r="T22" i="10"/>
  <c r="T21" i="10"/>
  <c r="T20" i="10"/>
  <c r="T19" i="10"/>
  <c r="T18" i="10"/>
  <c r="T17" i="10"/>
  <c r="T16" i="10"/>
  <c r="T15" i="10"/>
  <c r="T14" i="10"/>
  <c r="T13" i="10"/>
  <c r="T12" i="10"/>
  <c r="T11" i="10"/>
  <c r="S24" i="10"/>
  <c r="S21" i="10"/>
  <c r="S14" i="10"/>
  <c r="S12" i="10"/>
  <c r="G25" i="10"/>
  <c r="R25" i="10"/>
  <c r="G24" i="10"/>
  <c r="R24" i="10"/>
  <c r="G23" i="10"/>
  <c r="R23" i="10"/>
  <c r="G22" i="10"/>
  <c r="R22" i="10"/>
  <c r="B280" i="9"/>
  <c r="M280" i="9"/>
  <c r="G21" i="10"/>
  <c r="R21" i="10"/>
  <c r="G20" i="10"/>
  <c r="R20" i="10"/>
  <c r="G19" i="10"/>
  <c r="G18" i="10"/>
  <c r="R18" i="10"/>
  <c r="B245" i="9"/>
  <c r="K245" i="9"/>
  <c r="G17" i="10"/>
  <c r="R17" i="10"/>
  <c r="B234" i="9"/>
  <c r="K234" i="9"/>
  <c r="G16" i="10"/>
  <c r="G15" i="10"/>
  <c r="G14" i="10"/>
  <c r="R14" i="10"/>
  <c r="G13" i="10"/>
  <c r="R13" i="10"/>
  <c r="B188" i="9"/>
  <c r="G12" i="10"/>
  <c r="R12" i="10"/>
  <c r="G11" i="10"/>
  <c r="R11" i="10"/>
  <c r="L104" i="12"/>
  <c r="L103" i="12"/>
  <c r="L102" i="12"/>
  <c r="L101" i="12"/>
  <c r="L100" i="12"/>
  <c r="L99" i="12"/>
  <c r="L98" i="12"/>
  <c r="L97" i="12"/>
  <c r="L96" i="12"/>
  <c r="L95" i="12"/>
  <c r="L94" i="12"/>
  <c r="L93" i="12"/>
  <c r="L92" i="12"/>
  <c r="L91" i="12"/>
  <c r="L90" i="12"/>
  <c r="L89" i="12"/>
  <c r="L88" i="12"/>
  <c r="L87" i="12"/>
  <c r="L86" i="12"/>
  <c r="L85" i="12"/>
  <c r="L84" i="12"/>
  <c r="L83" i="12"/>
  <c r="L82" i="12"/>
  <c r="L81" i="12"/>
  <c r="L80" i="12"/>
  <c r="L79" i="12"/>
  <c r="L78" i="12"/>
  <c r="L77" i="12"/>
  <c r="L76" i="12"/>
  <c r="L75" i="12"/>
  <c r="L74" i="12"/>
  <c r="L73" i="12"/>
  <c r="L72" i="12"/>
  <c r="L71" i="12"/>
  <c r="L70" i="12"/>
  <c r="L69" i="12"/>
  <c r="L68" i="12"/>
  <c r="L67" i="12"/>
  <c r="L66" i="12"/>
  <c r="L65" i="12"/>
  <c r="L64" i="12"/>
  <c r="L63" i="12"/>
  <c r="L62" i="12"/>
  <c r="L61" i="12"/>
  <c r="L60" i="12"/>
  <c r="L59" i="12"/>
  <c r="L58" i="12"/>
  <c r="L57" i="12"/>
  <c r="L56" i="12"/>
  <c r="L55" i="12"/>
  <c r="L54" i="12"/>
  <c r="L53" i="12"/>
  <c r="L52" i="12"/>
  <c r="L51" i="12"/>
  <c r="L50" i="12"/>
  <c r="L49" i="12"/>
  <c r="L48" i="12"/>
  <c r="L47" i="12"/>
  <c r="L46" i="12"/>
  <c r="L45" i="12"/>
  <c r="L44" i="12"/>
  <c r="L43" i="12"/>
  <c r="L42" i="12"/>
  <c r="L41" i="12"/>
  <c r="L40" i="12"/>
  <c r="L39" i="12"/>
  <c r="L38" i="12"/>
  <c r="L37" i="12"/>
  <c r="L36" i="12"/>
  <c r="L35" i="12"/>
  <c r="L34" i="12"/>
  <c r="L33" i="12"/>
  <c r="L32" i="12"/>
  <c r="L31" i="12"/>
  <c r="L30" i="12"/>
  <c r="V24" i="12"/>
  <c r="I104" i="12"/>
  <c r="K104" i="12"/>
  <c r="V23" i="12"/>
  <c r="V22" i="12"/>
  <c r="B90" i="12"/>
  <c r="I93" i="12"/>
  <c r="K93" i="12"/>
  <c r="V21" i="12"/>
  <c r="V20" i="12"/>
  <c r="I84" i="12"/>
  <c r="K84" i="12"/>
  <c r="V19" i="12"/>
  <c r="V18" i="12"/>
  <c r="V17" i="12"/>
  <c r="I67" i="12"/>
  <c r="K67" i="12"/>
  <c r="V16" i="12"/>
  <c r="I64" i="12"/>
  <c r="K64" i="12"/>
  <c r="V15" i="12"/>
  <c r="I59" i="12"/>
  <c r="K59" i="12"/>
  <c r="V14" i="12"/>
  <c r="I53" i="12"/>
  <c r="K53" i="12"/>
  <c r="V13" i="12"/>
  <c r="V12" i="12"/>
  <c r="I44" i="12"/>
  <c r="K44" i="12"/>
  <c r="V11" i="12"/>
  <c r="I35" i="12"/>
  <c r="K35" i="12"/>
  <c r="V10"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39" i="12"/>
  <c r="F38" i="12"/>
  <c r="F37" i="12"/>
  <c r="F34" i="12"/>
  <c r="F33" i="12"/>
  <c r="F32" i="12"/>
  <c r="F31" i="12"/>
  <c r="F30" i="12"/>
  <c r="B104" i="12"/>
  <c r="B103" i="12"/>
  <c r="B102" i="12"/>
  <c r="B101" i="12"/>
  <c r="B100" i="12"/>
  <c r="B99" i="12"/>
  <c r="B98" i="12"/>
  <c r="B97" i="12"/>
  <c r="B96" i="12"/>
  <c r="B94" i="12"/>
  <c r="B93" i="12"/>
  <c r="B92" i="12"/>
  <c r="B91" i="12"/>
  <c r="B89" i="12"/>
  <c r="B88" i="12"/>
  <c r="B87" i="12"/>
  <c r="B86" i="12"/>
  <c r="B84" i="12"/>
  <c r="B83" i="12"/>
  <c r="B82" i="12"/>
  <c r="B81" i="12"/>
  <c r="B79" i="12"/>
  <c r="B78" i="12"/>
  <c r="B77" i="12"/>
  <c r="B76" i="12"/>
  <c r="B74" i="12"/>
  <c r="B73" i="12"/>
  <c r="B72" i="12"/>
  <c r="B71" i="12"/>
  <c r="B69" i="12"/>
  <c r="B68" i="12"/>
  <c r="B67" i="12"/>
  <c r="B66" i="12"/>
  <c r="B64" i="12"/>
  <c r="B63" i="12"/>
  <c r="B62" i="12"/>
  <c r="B61" i="12"/>
  <c r="B60" i="12"/>
  <c r="B59" i="12"/>
  <c r="B58" i="12"/>
  <c r="B57" i="12"/>
  <c r="B56" i="12"/>
  <c r="B54" i="12"/>
  <c r="B53" i="12"/>
  <c r="B52" i="12"/>
  <c r="B51" i="12"/>
  <c r="B50" i="12"/>
  <c r="B49" i="12"/>
  <c r="B48" i="12"/>
  <c r="B47" i="12"/>
  <c r="B46" i="12"/>
  <c r="B44" i="12"/>
  <c r="B43" i="12"/>
  <c r="B42" i="12"/>
  <c r="B41" i="12"/>
  <c r="B39" i="12"/>
  <c r="B38" i="12"/>
  <c r="B37" i="12"/>
  <c r="B36" i="12"/>
  <c r="B34" i="12"/>
  <c r="B33" i="12"/>
  <c r="B32" i="12"/>
  <c r="B31" i="12"/>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G114" i="1"/>
  <c r="G113" i="1"/>
  <c r="G112" i="1"/>
  <c r="G111" i="1"/>
  <c r="G110" i="1"/>
  <c r="G109" i="1"/>
  <c r="G108" i="1"/>
  <c r="G107" i="1"/>
  <c r="G106" i="1"/>
  <c r="G105" i="1"/>
  <c r="G104" i="1"/>
  <c r="G103" i="1"/>
  <c r="G102" i="1"/>
  <c r="G101" i="1"/>
  <c r="G100" i="1"/>
  <c r="G87" i="1"/>
  <c r="G86" i="1"/>
  <c r="G85" i="1"/>
  <c r="G84" i="1"/>
  <c r="G83" i="1"/>
  <c r="G82" i="1"/>
  <c r="G81" i="1"/>
  <c r="G80" i="1"/>
  <c r="G79" i="1"/>
  <c r="G78" i="1"/>
  <c r="G77" i="1"/>
  <c r="G76" i="1"/>
  <c r="G69" i="1"/>
  <c r="G68" i="1"/>
  <c r="G67" i="1"/>
  <c r="G66" i="1"/>
  <c r="G65" i="1"/>
  <c r="G64" i="1"/>
  <c r="G63" i="1"/>
  <c r="G62" i="1"/>
  <c r="G61" i="1"/>
  <c r="G60" i="1"/>
  <c r="G59" i="1"/>
  <c r="G58" i="1"/>
  <c r="M34" i="1"/>
  <c r="M33" i="1"/>
  <c r="M32" i="1"/>
  <c r="M31" i="1"/>
  <c r="M30" i="1"/>
  <c r="M29" i="1"/>
  <c r="M28" i="1"/>
  <c r="M27" i="1"/>
  <c r="M26" i="1"/>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I105" i="10"/>
  <c r="L105" i="10"/>
  <c r="I104" i="10"/>
  <c r="L104" i="10"/>
  <c r="I102" i="10"/>
  <c r="L102" i="10"/>
  <c r="I91" i="10"/>
  <c r="L91" i="10"/>
  <c r="I89" i="10"/>
  <c r="L89" i="10"/>
  <c r="I84" i="10"/>
  <c r="L84" i="10"/>
  <c r="I82" i="10"/>
  <c r="L82" i="10"/>
  <c r="I78" i="10"/>
  <c r="L78" i="10"/>
  <c r="I75" i="10"/>
  <c r="L75" i="10"/>
  <c r="I69" i="10"/>
  <c r="L69" i="10"/>
  <c r="I67" i="10"/>
  <c r="L67" i="10"/>
  <c r="I65" i="10"/>
  <c r="L65" i="10"/>
  <c r="I64" i="10"/>
  <c r="L64" i="10"/>
  <c r="I63" i="10"/>
  <c r="L63" i="10"/>
  <c r="I62" i="10"/>
  <c r="L62" i="10"/>
  <c r="I61" i="10"/>
  <c r="L61" i="10"/>
  <c r="I58" i="10"/>
  <c r="L58" i="10"/>
  <c r="I54" i="10"/>
  <c r="L54" i="10"/>
  <c r="I50" i="10"/>
  <c r="L50" i="10"/>
  <c r="I49" i="10"/>
  <c r="L49" i="10"/>
  <c r="I48" i="10"/>
  <c r="L48" i="10"/>
  <c r="I47" i="10"/>
  <c r="L47" i="10"/>
  <c r="I46" i="10"/>
  <c r="L46" i="10"/>
  <c r="I45" i="10"/>
  <c r="L45" i="10"/>
  <c r="I43" i="10"/>
  <c r="L43" i="10"/>
  <c r="I35" i="10"/>
  <c r="L35"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8" i="10"/>
  <c r="F77" i="10"/>
  <c r="F76" i="10"/>
  <c r="F75" i="10"/>
  <c r="F74" i="10"/>
  <c r="F73" i="10"/>
  <c r="F72" i="10"/>
  <c r="F71" i="10"/>
  <c r="F70" i="10"/>
  <c r="F69" i="10"/>
  <c r="F68" i="10"/>
  <c r="F67" i="10"/>
  <c r="F66" i="10"/>
  <c r="F65" i="10"/>
  <c r="F64" i="10"/>
  <c r="F63" i="10"/>
  <c r="F62" i="10"/>
  <c r="F61" i="10"/>
  <c r="F60" i="10"/>
  <c r="F59" i="10"/>
  <c r="F58" i="10"/>
  <c r="F57" i="10"/>
  <c r="F56" i="10"/>
  <c r="F55" i="10"/>
  <c r="F54" i="10"/>
  <c r="F53" i="10"/>
  <c r="F50" i="10"/>
  <c r="F49" i="10"/>
  <c r="F48" i="10"/>
  <c r="F47" i="10"/>
  <c r="F46" i="10"/>
  <c r="F45" i="10"/>
  <c r="F44" i="10"/>
  <c r="F43" i="10"/>
  <c r="F42" i="10"/>
  <c r="F41" i="10"/>
  <c r="F40" i="10"/>
  <c r="F39" i="10"/>
  <c r="F38" i="10"/>
  <c r="F37" i="10"/>
  <c r="F36" i="10"/>
  <c r="F35" i="10"/>
  <c r="F34" i="10"/>
  <c r="B105" i="10"/>
  <c r="B104" i="10"/>
  <c r="B103" i="10"/>
  <c r="B102" i="10"/>
  <c r="B101" i="10"/>
  <c r="B100" i="10"/>
  <c r="B99" i="10"/>
  <c r="B98" i="10"/>
  <c r="B97" i="10"/>
  <c r="B95" i="10"/>
  <c r="B94" i="10"/>
  <c r="B93" i="10"/>
  <c r="B92" i="10"/>
  <c r="B90" i="10"/>
  <c r="B89" i="10"/>
  <c r="B88" i="10"/>
  <c r="B87" i="10"/>
  <c r="B85" i="10"/>
  <c r="B84" i="10"/>
  <c r="B83" i="10"/>
  <c r="B82" i="10"/>
  <c r="B80" i="10"/>
  <c r="B79" i="10"/>
  <c r="B78" i="10"/>
  <c r="B77" i="10"/>
  <c r="B75" i="10"/>
  <c r="B74" i="10"/>
  <c r="B73" i="10"/>
  <c r="B72" i="10"/>
  <c r="B71" i="10"/>
  <c r="B70" i="10"/>
  <c r="B69" i="10"/>
  <c r="B68" i="10"/>
  <c r="B67" i="10"/>
  <c r="B66" i="10"/>
  <c r="B65" i="10"/>
  <c r="B64" i="10"/>
  <c r="B63" i="10"/>
  <c r="B62" i="10"/>
  <c r="B61" i="10"/>
  <c r="B60" i="10"/>
  <c r="B59" i="10"/>
  <c r="B58" i="10"/>
  <c r="B57" i="10"/>
  <c r="B55" i="10"/>
  <c r="B54" i="10"/>
  <c r="B53" i="10"/>
  <c r="B52" i="10"/>
  <c r="B50" i="10"/>
  <c r="B49" i="10"/>
  <c r="B48" i="10"/>
  <c r="B47" i="10"/>
  <c r="B46" i="10"/>
  <c r="B45" i="10"/>
  <c r="B44" i="10"/>
  <c r="B43" i="10"/>
  <c r="B42" i="10"/>
  <c r="B41" i="10"/>
  <c r="B40" i="10"/>
  <c r="B39" i="10"/>
  <c r="B38" i="10"/>
  <c r="B37" i="10"/>
  <c r="B35" i="10"/>
  <c r="B34" i="10"/>
  <c r="B33" i="10"/>
  <c r="B32" i="10"/>
  <c r="Y24" i="12"/>
  <c r="Y23" i="12"/>
  <c r="Y22" i="12"/>
  <c r="Y21" i="12"/>
  <c r="Y20" i="12"/>
  <c r="Y19" i="12"/>
  <c r="Y18" i="12"/>
  <c r="Y17" i="12"/>
  <c r="Y16" i="12"/>
  <c r="Y15" i="12"/>
  <c r="Y14" i="12"/>
  <c r="Y13" i="12"/>
  <c r="Y12" i="12"/>
  <c r="Y11" i="12"/>
  <c r="Y10" i="12"/>
  <c r="X24" i="12"/>
  <c r="X23" i="12"/>
  <c r="X22" i="12"/>
  <c r="X21" i="12"/>
  <c r="X20" i="12"/>
  <c r="X19" i="12"/>
  <c r="X18" i="12"/>
  <c r="X17" i="12"/>
  <c r="X16" i="12"/>
  <c r="X15" i="12"/>
  <c r="X14" i="12"/>
  <c r="X13" i="12"/>
  <c r="X12" i="12"/>
  <c r="X11" i="12"/>
  <c r="X10" i="12"/>
  <c r="U19" i="12"/>
  <c r="U11" i="12"/>
  <c r="T24" i="12"/>
  <c r="T23" i="12"/>
  <c r="T22" i="12"/>
  <c r="T21" i="12"/>
  <c r="T20" i="12"/>
  <c r="T19" i="12"/>
  <c r="T18" i="12"/>
  <c r="T17" i="12"/>
  <c r="T16" i="12"/>
  <c r="T15" i="12"/>
  <c r="T14" i="12"/>
  <c r="T13" i="12"/>
  <c r="T12" i="12"/>
  <c r="T11" i="12"/>
  <c r="T10" i="12"/>
  <c r="S24" i="12"/>
  <c r="S23" i="12"/>
  <c r="S22" i="12"/>
  <c r="S21" i="12"/>
  <c r="S20" i="12"/>
  <c r="S19" i="12"/>
  <c r="S18" i="12"/>
  <c r="S17" i="12"/>
  <c r="S16" i="12"/>
  <c r="S15" i="12"/>
  <c r="S14" i="12"/>
  <c r="S13" i="12"/>
  <c r="S12" i="12"/>
  <c r="S11" i="12"/>
  <c r="S10" i="12"/>
  <c r="G24" i="12"/>
  <c r="R24" i="12"/>
  <c r="G23" i="12"/>
  <c r="R23" i="12"/>
  <c r="B141" i="9"/>
  <c r="G22" i="12"/>
  <c r="R22" i="12"/>
  <c r="B137" i="9"/>
  <c r="K137" i="9"/>
  <c r="G21" i="12"/>
  <c r="G20" i="12"/>
  <c r="G19" i="12"/>
  <c r="R19" i="12"/>
  <c r="G18" i="12"/>
  <c r="R18" i="12"/>
  <c r="G17" i="12"/>
  <c r="G16" i="12"/>
  <c r="R16" i="12"/>
  <c r="G15" i="12"/>
  <c r="R15" i="12"/>
  <c r="G14" i="12"/>
  <c r="R14" i="12"/>
  <c r="G13" i="12"/>
  <c r="R13" i="12"/>
  <c r="G12" i="12"/>
  <c r="R12" i="12"/>
  <c r="G11" i="12"/>
  <c r="R11" i="12"/>
  <c r="G10" i="12"/>
  <c r="R10" i="12"/>
  <c r="B437" i="9"/>
  <c r="S437" i="9"/>
  <c r="C93" i="20"/>
  <c r="D93" i="20"/>
  <c r="B380" i="9"/>
  <c r="T380" i="9"/>
  <c r="B378" i="9"/>
  <c r="T378" i="9"/>
  <c r="B349" i="9"/>
  <c r="T349" i="9"/>
  <c r="B417" i="9"/>
  <c r="T417" i="9"/>
  <c r="B185" i="9"/>
  <c r="K185" i="9"/>
  <c r="B183" i="9"/>
  <c r="M183" i="9"/>
  <c r="B181" i="9"/>
  <c r="K181" i="9"/>
  <c r="B179" i="9"/>
  <c r="K179" i="9"/>
  <c r="B286" i="9"/>
  <c r="M286" i="9"/>
  <c r="B282" i="9"/>
  <c r="M282" i="9"/>
  <c r="B238" i="9"/>
  <c r="M238" i="9"/>
  <c r="B385" i="9"/>
  <c r="T385" i="9"/>
  <c r="B421" i="9"/>
  <c r="S421" i="9"/>
  <c r="B451" i="9"/>
  <c r="T451" i="9"/>
  <c r="B336" i="9"/>
  <c r="T336" i="9"/>
  <c r="B389" i="9"/>
  <c r="T389" i="9"/>
  <c r="B462" i="9"/>
  <c r="T462" i="9"/>
  <c r="B587" i="9"/>
  <c r="T587" i="9"/>
  <c r="B262" i="9"/>
  <c r="M262" i="9"/>
  <c r="B331" i="9"/>
  <c r="T331" i="9"/>
  <c r="B328" i="9"/>
  <c r="T328" i="9"/>
  <c r="Q10" i="5"/>
  <c r="Y10" i="5"/>
  <c r="B326" i="9"/>
  <c r="T326" i="9"/>
  <c r="B199" i="9"/>
  <c r="K199" i="9"/>
  <c r="B20" i="9"/>
  <c r="K20" i="9"/>
  <c r="B106" i="9"/>
  <c r="M106" i="9"/>
  <c r="B102" i="9"/>
  <c r="M102" i="9"/>
  <c r="B108" i="9"/>
  <c r="B100" i="9"/>
  <c r="K100" i="9"/>
  <c r="B395" i="9"/>
  <c r="S395" i="9"/>
  <c r="B392" i="9"/>
  <c r="S392" i="9"/>
  <c r="B391" i="9"/>
  <c r="T391" i="9"/>
  <c r="B390" i="9"/>
  <c r="B387" i="9"/>
  <c r="T387" i="9"/>
  <c r="B383" i="9"/>
  <c r="T383" i="9"/>
  <c r="G10" i="10"/>
  <c r="R10" i="10"/>
  <c r="B167" i="9"/>
  <c r="B297" i="9"/>
  <c r="K297" i="9"/>
  <c r="B289" i="9"/>
  <c r="K289" i="9"/>
  <c r="M289" i="9"/>
  <c r="B292" i="9"/>
  <c r="M292" i="9"/>
  <c r="B295" i="9"/>
  <c r="K295" i="9"/>
  <c r="B285" i="9"/>
  <c r="B281" i="9"/>
  <c r="K281" i="9"/>
  <c r="B284" i="9"/>
  <c r="M284" i="9"/>
  <c r="B287" i="9"/>
  <c r="M287" i="9"/>
  <c r="K287" i="9"/>
  <c r="B283" i="9"/>
  <c r="K283" i="9"/>
  <c r="B279" i="9"/>
  <c r="M279" i="9"/>
  <c r="B132" i="9"/>
  <c r="M132" i="9"/>
  <c r="B237" i="9"/>
  <c r="M237" i="9"/>
  <c r="B233" i="9"/>
  <c r="M233" i="9"/>
  <c r="B229" i="9"/>
  <c r="K229" i="9"/>
  <c r="B236" i="9"/>
  <c r="M236" i="9"/>
  <c r="B232" i="9"/>
  <c r="K232" i="9"/>
  <c r="M232" i="9"/>
  <c r="B228" i="9"/>
  <c r="M228" i="9"/>
  <c r="B235" i="9"/>
  <c r="M235" i="9"/>
  <c r="B231" i="9"/>
  <c r="M231" i="9"/>
  <c r="B277" i="9"/>
  <c r="M277" i="9"/>
  <c r="B272" i="9"/>
  <c r="K272" i="9"/>
  <c r="B317" i="9"/>
  <c r="K317" i="9"/>
  <c r="M317" i="9"/>
  <c r="B309" i="9"/>
  <c r="M309" i="9"/>
  <c r="B316" i="9"/>
  <c r="K316" i="9"/>
  <c r="B312" i="9"/>
  <c r="K312" i="9"/>
  <c r="M312" i="9"/>
  <c r="B315" i="9"/>
  <c r="M315" i="9"/>
  <c r="B311" i="9"/>
  <c r="M311" i="9"/>
  <c r="B244" i="9"/>
  <c r="M244" i="9"/>
  <c r="B247" i="9"/>
  <c r="M247" i="9"/>
  <c r="B334" i="9"/>
  <c r="T334" i="9"/>
  <c r="B496" i="9"/>
  <c r="T496" i="9"/>
  <c r="B492" i="9"/>
  <c r="T492" i="9"/>
  <c r="B488" i="9"/>
  <c r="B489" i="9"/>
  <c r="S489" i="9"/>
  <c r="B495" i="9"/>
  <c r="T495" i="9"/>
  <c r="B491" i="9"/>
  <c r="T491" i="9"/>
  <c r="B487" i="9"/>
  <c r="T487" i="9"/>
  <c r="B494" i="9"/>
  <c r="T494" i="9"/>
  <c r="B490" i="9"/>
  <c r="T490" i="9"/>
  <c r="S490" i="9"/>
  <c r="B493" i="9"/>
  <c r="S493" i="9"/>
  <c r="B611" i="9"/>
  <c r="B607" i="9"/>
  <c r="T607" i="9"/>
  <c r="B51" i="9"/>
  <c r="K51" i="9"/>
  <c r="B230" i="9"/>
  <c r="K230" i="9"/>
  <c r="M230" i="9"/>
  <c r="B246" i="9"/>
  <c r="M246" i="9"/>
  <c r="B278" i="9"/>
  <c r="M278" i="9"/>
  <c r="B294" i="9"/>
  <c r="M294" i="9"/>
  <c r="B310" i="9"/>
  <c r="K310" i="9"/>
  <c r="B542" i="9"/>
  <c r="T542" i="9"/>
  <c r="B537" i="9"/>
  <c r="T537" i="9"/>
  <c r="B16" i="9"/>
  <c r="M16" i="9"/>
  <c r="B32" i="9"/>
  <c r="B187" i="9"/>
  <c r="M187" i="9"/>
  <c r="B259" i="9"/>
  <c r="K259" i="9"/>
  <c r="B263" i="9"/>
  <c r="K263" i="9"/>
  <c r="B267" i="9"/>
  <c r="M267" i="9"/>
  <c r="B350" i="9"/>
  <c r="T350" i="9"/>
  <c r="B354" i="9"/>
  <c r="S354" i="9"/>
  <c r="B422" i="9"/>
  <c r="T422" i="9"/>
  <c r="B442" i="9"/>
  <c r="S442" i="9"/>
  <c r="B513" i="9"/>
  <c r="S513" i="9"/>
  <c r="B508" i="9"/>
  <c r="T508" i="9"/>
  <c r="B594" i="9"/>
  <c r="T594" i="9"/>
  <c r="B590" i="9"/>
  <c r="T590" i="9"/>
  <c r="B593" i="9"/>
  <c r="T593" i="9"/>
  <c r="B589" i="9"/>
  <c r="S589" i="9"/>
  <c r="B596" i="9"/>
  <c r="T596" i="9"/>
  <c r="B592" i="9"/>
  <c r="T592" i="9"/>
  <c r="B588" i="9"/>
  <c r="T588" i="9"/>
  <c r="B13" i="9"/>
  <c r="M13" i="9"/>
  <c r="B45" i="9"/>
  <c r="K45" i="9"/>
  <c r="B260" i="9"/>
  <c r="M260" i="9"/>
  <c r="B264" i="9"/>
  <c r="M264" i="9"/>
  <c r="B300" i="9"/>
  <c r="K300" i="9"/>
  <c r="B347" i="9"/>
  <c r="T347" i="9"/>
  <c r="B351" i="9"/>
  <c r="T351" i="9"/>
  <c r="B355" i="9"/>
  <c r="T355" i="9"/>
  <c r="B443" i="9"/>
  <c r="T443" i="9"/>
  <c r="B595" i="9"/>
  <c r="T595" i="9"/>
  <c r="B526" i="9"/>
  <c r="S526" i="9"/>
  <c r="B522" i="9"/>
  <c r="B518" i="9"/>
  <c r="S518" i="9"/>
  <c r="B525" i="9"/>
  <c r="S525" i="9"/>
  <c r="B521" i="9"/>
  <c r="S521" i="9"/>
  <c r="B517" i="9"/>
  <c r="S517" i="9"/>
  <c r="B524" i="9"/>
  <c r="S524" i="9"/>
  <c r="B520" i="9"/>
  <c r="S520" i="9"/>
  <c r="B42" i="9"/>
  <c r="M42" i="9"/>
  <c r="B261" i="9"/>
  <c r="M261" i="9"/>
  <c r="B348" i="9"/>
  <c r="S348" i="9"/>
  <c r="B352" i="9"/>
  <c r="T352" i="9"/>
  <c r="B519" i="9"/>
  <c r="S519" i="9"/>
  <c r="B36" i="10"/>
  <c r="B76" i="10"/>
  <c r="I56" i="10"/>
  <c r="L56" i="10"/>
  <c r="I76" i="10"/>
  <c r="L76" i="10"/>
  <c r="I80" i="10"/>
  <c r="L80" i="10"/>
  <c r="I96" i="10"/>
  <c r="L96" i="10"/>
  <c r="I100" i="10"/>
  <c r="L100" i="10"/>
  <c r="B96" i="10"/>
  <c r="I37" i="10"/>
  <c r="L37" i="10"/>
  <c r="I77" i="10"/>
  <c r="L77" i="10"/>
  <c r="I97" i="10"/>
  <c r="L97" i="10"/>
  <c r="B56" i="10"/>
  <c r="U12" i="12"/>
  <c r="U13" i="12"/>
  <c r="U17" i="12"/>
  <c r="U10" i="12"/>
  <c r="U14" i="12"/>
  <c r="U18" i="12"/>
  <c r="AJ39" i="21"/>
  <c r="AJ40" i="21"/>
  <c r="AJ41" i="21"/>
  <c r="AJ42" i="21"/>
  <c r="AJ43" i="21"/>
  <c r="AJ44" i="21"/>
  <c r="AJ45" i="21"/>
  <c r="AJ46" i="21"/>
  <c r="AJ47" i="21"/>
  <c r="AJ48" i="21"/>
  <c r="AJ49" i="21"/>
  <c r="AJ50" i="21"/>
  <c r="AJ51" i="21"/>
  <c r="AJ52" i="21"/>
  <c r="AJ38" i="21"/>
  <c r="AJ60" i="21"/>
  <c r="AJ61" i="21"/>
  <c r="AJ62" i="21"/>
  <c r="AJ63" i="21"/>
  <c r="AJ64" i="21"/>
  <c r="AJ65" i="21"/>
  <c r="AJ66" i="21"/>
  <c r="AJ67" i="21"/>
  <c r="AJ68" i="21"/>
  <c r="AJ69" i="21"/>
  <c r="AJ70" i="21"/>
  <c r="AJ71" i="21"/>
  <c r="AJ72" i="21"/>
  <c r="AJ73" i="21"/>
  <c r="AJ59" i="21"/>
  <c r="C57" i="20"/>
  <c r="D57" i="20"/>
  <c r="C3" i="20"/>
  <c r="D3" i="20"/>
  <c r="M51" i="9"/>
  <c r="M45" i="9"/>
  <c r="K102" i="9"/>
  <c r="I39" i="21"/>
  <c r="I40" i="21"/>
  <c r="I41" i="21"/>
  <c r="I42" i="21"/>
  <c r="I43" i="21"/>
  <c r="I44" i="21"/>
  <c r="I45" i="21"/>
  <c r="I46" i="21"/>
  <c r="I47" i="21"/>
  <c r="I48" i="21"/>
  <c r="I49" i="21"/>
  <c r="I50" i="21"/>
  <c r="I51" i="21"/>
  <c r="I52" i="21"/>
  <c r="I38" i="21"/>
  <c r="I60" i="21"/>
  <c r="I61" i="21"/>
  <c r="I62" i="21"/>
  <c r="I63" i="21"/>
  <c r="I64" i="21"/>
  <c r="I65" i="21"/>
  <c r="I66" i="21"/>
  <c r="I67" i="21"/>
  <c r="I68" i="21"/>
  <c r="I69" i="21"/>
  <c r="I70" i="21"/>
  <c r="I71" i="21"/>
  <c r="I72" i="21"/>
  <c r="I73" i="21"/>
  <c r="I59" i="21"/>
  <c r="B60" i="21"/>
  <c r="C60" i="21"/>
  <c r="D60" i="21"/>
  <c r="E60" i="21"/>
  <c r="F60" i="21"/>
  <c r="G60" i="21"/>
  <c r="H60" i="21"/>
  <c r="B61" i="21"/>
  <c r="C61" i="21"/>
  <c r="D61" i="21"/>
  <c r="E61" i="21"/>
  <c r="F61" i="21"/>
  <c r="H61" i="21"/>
  <c r="B62" i="21"/>
  <c r="C62" i="21"/>
  <c r="D62" i="21"/>
  <c r="E62" i="21"/>
  <c r="F62" i="21"/>
  <c r="G62" i="21"/>
  <c r="H62" i="21"/>
  <c r="B63" i="21"/>
  <c r="C63" i="21"/>
  <c r="D63" i="21"/>
  <c r="E63" i="21"/>
  <c r="F63" i="21"/>
  <c r="H63" i="21"/>
  <c r="B64" i="21"/>
  <c r="C64" i="21"/>
  <c r="D64" i="21"/>
  <c r="E64" i="21"/>
  <c r="F64" i="21"/>
  <c r="H64" i="21"/>
  <c r="B65" i="21"/>
  <c r="C65" i="21"/>
  <c r="D65" i="21"/>
  <c r="E65" i="21"/>
  <c r="F65" i="21"/>
  <c r="G65" i="21"/>
  <c r="H65" i="21"/>
  <c r="B66" i="21"/>
  <c r="C66" i="21"/>
  <c r="D66" i="21"/>
  <c r="E66" i="21"/>
  <c r="F66" i="21"/>
  <c r="G66" i="21"/>
  <c r="H66" i="21"/>
  <c r="B67" i="21"/>
  <c r="C67" i="21"/>
  <c r="D67" i="21"/>
  <c r="E67" i="21"/>
  <c r="F67" i="21"/>
  <c r="H67" i="21"/>
  <c r="B68" i="21"/>
  <c r="C68" i="21"/>
  <c r="D68" i="21"/>
  <c r="E68" i="21"/>
  <c r="F68" i="21"/>
  <c r="G68" i="21"/>
  <c r="H68" i="21"/>
  <c r="B69" i="21"/>
  <c r="C69" i="21"/>
  <c r="D69" i="21"/>
  <c r="E69" i="21"/>
  <c r="F69" i="21"/>
  <c r="G69" i="21"/>
  <c r="H69" i="21"/>
  <c r="B70" i="21"/>
  <c r="C70" i="21"/>
  <c r="D70" i="21"/>
  <c r="E70" i="21"/>
  <c r="F70" i="21"/>
  <c r="G70" i="21"/>
  <c r="H70" i="21"/>
  <c r="B71" i="21"/>
  <c r="C71" i="21"/>
  <c r="D71" i="21"/>
  <c r="E71" i="21"/>
  <c r="F71" i="21"/>
  <c r="G71" i="21"/>
  <c r="H71" i="21"/>
  <c r="B72" i="21"/>
  <c r="C72" i="21"/>
  <c r="D72" i="21"/>
  <c r="E72" i="21"/>
  <c r="F72" i="21"/>
  <c r="G72" i="21"/>
  <c r="H72" i="21"/>
  <c r="B73" i="21"/>
  <c r="C73" i="21"/>
  <c r="D73" i="21"/>
  <c r="E73" i="21"/>
  <c r="F73" i="21"/>
  <c r="G73" i="21"/>
  <c r="H73" i="21"/>
  <c r="C59" i="21"/>
  <c r="D59" i="21"/>
  <c r="E59" i="21"/>
  <c r="F59" i="21"/>
  <c r="G59" i="21"/>
  <c r="H59" i="21"/>
  <c r="M93" i="6"/>
  <c r="AJ117" i="21"/>
  <c r="AJ118" i="21"/>
  <c r="AJ119" i="21"/>
  <c r="AJ120" i="21"/>
  <c r="AJ121" i="21"/>
  <c r="AJ122" i="21"/>
  <c r="AJ123" i="21"/>
  <c r="AJ124" i="21"/>
  <c r="AJ125" i="21"/>
  <c r="AJ126" i="21"/>
  <c r="AJ127" i="21"/>
  <c r="AJ128" i="21"/>
  <c r="AJ129" i="21"/>
  <c r="AJ130" i="21"/>
  <c r="AJ131" i="21"/>
  <c r="AJ132" i="21"/>
  <c r="AJ133" i="21"/>
  <c r="AJ134" i="21"/>
  <c r="AJ135" i="21"/>
  <c r="AJ136" i="21"/>
  <c r="AJ137" i="21"/>
  <c r="AJ138" i="21"/>
  <c r="AJ139" i="21"/>
  <c r="AJ140" i="21"/>
  <c r="AJ141" i="21"/>
  <c r="AJ142" i="21"/>
  <c r="AJ143" i="21"/>
  <c r="AJ144" i="21"/>
  <c r="AJ145" i="21"/>
  <c r="AJ146" i="21"/>
  <c r="AJ147" i="21"/>
  <c r="AJ148" i="21"/>
  <c r="AJ149" i="21"/>
  <c r="AJ150" i="21"/>
  <c r="AJ151" i="21"/>
  <c r="AJ152" i="21"/>
  <c r="AJ153" i="21"/>
  <c r="AJ154" i="21"/>
  <c r="AJ155" i="21"/>
  <c r="AJ156" i="21"/>
  <c r="AJ157" i="21"/>
  <c r="AJ158" i="21"/>
  <c r="AJ159" i="21"/>
  <c r="AJ160" i="21"/>
  <c r="AJ161" i="21"/>
  <c r="AJ162" i="21"/>
  <c r="AJ163" i="21"/>
  <c r="AJ164" i="21"/>
  <c r="AJ165" i="21"/>
  <c r="AJ166" i="21"/>
  <c r="AJ167" i="21"/>
  <c r="AJ168" i="21"/>
  <c r="AJ169" i="21"/>
  <c r="AJ170" i="21"/>
  <c r="AJ171" i="21"/>
  <c r="AJ172" i="21"/>
  <c r="AJ173" i="21"/>
  <c r="AJ174" i="21"/>
  <c r="AJ175" i="21"/>
  <c r="AJ176" i="21"/>
  <c r="AJ177" i="21"/>
  <c r="AJ178" i="21"/>
  <c r="AJ179" i="21"/>
  <c r="AJ180" i="21"/>
  <c r="AJ181" i="21"/>
  <c r="AJ182" i="21"/>
  <c r="AJ183" i="21"/>
  <c r="AJ184" i="21"/>
  <c r="AJ185" i="21"/>
  <c r="AJ186" i="21"/>
  <c r="AJ187" i="21"/>
  <c r="AJ188" i="21"/>
  <c r="AJ189" i="21"/>
  <c r="AJ190" i="21"/>
  <c r="AJ191" i="21"/>
  <c r="AJ192" i="21"/>
  <c r="AJ193" i="21"/>
  <c r="AJ194" i="21"/>
  <c r="AJ195" i="21"/>
  <c r="B117" i="21"/>
  <c r="C117" i="21"/>
  <c r="D117" i="21"/>
  <c r="E117" i="21"/>
  <c r="F117" i="21"/>
  <c r="B118" i="21"/>
  <c r="C118" i="21"/>
  <c r="D118" i="21"/>
  <c r="E118" i="21"/>
  <c r="F118" i="21"/>
  <c r="B119" i="21"/>
  <c r="C119" i="21"/>
  <c r="D119" i="21"/>
  <c r="E119" i="21"/>
  <c r="F119" i="21"/>
  <c r="B120" i="21"/>
  <c r="C120" i="21"/>
  <c r="D120" i="21"/>
  <c r="E120" i="21"/>
  <c r="F120" i="21"/>
  <c r="B121" i="21"/>
  <c r="C121" i="21"/>
  <c r="D121" i="21"/>
  <c r="E121" i="21"/>
  <c r="F121" i="21"/>
  <c r="B122" i="21"/>
  <c r="C122" i="21"/>
  <c r="D122" i="21"/>
  <c r="E122" i="21"/>
  <c r="F122" i="21"/>
  <c r="B123" i="21"/>
  <c r="C123" i="21"/>
  <c r="D123" i="21"/>
  <c r="E123" i="21"/>
  <c r="F123" i="21"/>
  <c r="B124" i="21"/>
  <c r="C124" i="21"/>
  <c r="D124" i="21"/>
  <c r="E124" i="21"/>
  <c r="F124" i="21"/>
  <c r="B125" i="21"/>
  <c r="C125" i="21"/>
  <c r="D125" i="21"/>
  <c r="E125" i="21"/>
  <c r="F125" i="21"/>
  <c r="B126" i="21"/>
  <c r="C126" i="21"/>
  <c r="D126" i="21"/>
  <c r="E126" i="21"/>
  <c r="F126" i="21"/>
  <c r="B127" i="21"/>
  <c r="C127" i="21"/>
  <c r="D127" i="21"/>
  <c r="E127" i="21"/>
  <c r="F127" i="21"/>
  <c r="B128" i="21"/>
  <c r="C128" i="21"/>
  <c r="D128" i="21"/>
  <c r="E128" i="21"/>
  <c r="F128" i="21"/>
  <c r="B129" i="21"/>
  <c r="C129" i="21"/>
  <c r="D129" i="21"/>
  <c r="E129" i="21"/>
  <c r="F129" i="21"/>
  <c r="B130" i="21"/>
  <c r="C130" i="21"/>
  <c r="D130" i="21"/>
  <c r="E130" i="21"/>
  <c r="F130" i="21"/>
  <c r="B131" i="21"/>
  <c r="C131" i="21"/>
  <c r="D131" i="21"/>
  <c r="E131" i="21"/>
  <c r="F131" i="21"/>
  <c r="B132" i="21"/>
  <c r="C132" i="21"/>
  <c r="D132" i="21"/>
  <c r="E132" i="21"/>
  <c r="F132" i="21"/>
  <c r="B133" i="21"/>
  <c r="C133" i="21"/>
  <c r="D133" i="21"/>
  <c r="E133" i="21"/>
  <c r="F133" i="21"/>
  <c r="B134" i="21"/>
  <c r="C134" i="21"/>
  <c r="D134" i="21"/>
  <c r="E134" i="21"/>
  <c r="F134" i="21"/>
  <c r="B135" i="21"/>
  <c r="C135" i="21"/>
  <c r="D135" i="21"/>
  <c r="E135" i="21"/>
  <c r="F135" i="21"/>
  <c r="B136" i="21"/>
  <c r="C136" i="21"/>
  <c r="D136" i="21"/>
  <c r="E136" i="21"/>
  <c r="F136" i="21"/>
  <c r="B137" i="21"/>
  <c r="C137" i="21"/>
  <c r="D137" i="21"/>
  <c r="E137" i="21"/>
  <c r="F137" i="21"/>
  <c r="B138" i="21"/>
  <c r="C138" i="21"/>
  <c r="D138" i="21"/>
  <c r="E138" i="21"/>
  <c r="F138" i="21"/>
  <c r="B139" i="21"/>
  <c r="C139" i="21"/>
  <c r="D139" i="21"/>
  <c r="E139" i="21"/>
  <c r="F139" i="21"/>
  <c r="B140" i="21"/>
  <c r="C140" i="21"/>
  <c r="D140" i="21"/>
  <c r="E140" i="21"/>
  <c r="F140" i="21"/>
  <c r="B141" i="21"/>
  <c r="C141" i="21"/>
  <c r="D141" i="21"/>
  <c r="E141" i="21"/>
  <c r="F141" i="21"/>
  <c r="B142" i="21"/>
  <c r="C142" i="21"/>
  <c r="D142" i="21"/>
  <c r="E142" i="21"/>
  <c r="F142" i="21"/>
  <c r="B143" i="21"/>
  <c r="C143" i="21"/>
  <c r="D143" i="21"/>
  <c r="E143" i="21"/>
  <c r="F143" i="21"/>
  <c r="B144" i="21"/>
  <c r="C144" i="21"/>
  <c r="D144" i="21"/>
  <c r="E144" i="21"/>
  <c r="F144" i="21"/>
  <c r="B145" i="21"/>
  <c r="C145" i="21"/>
  <c r="D145" i="21"/>
  <c r="E145" i="21"/>
  <c r="F145" i="21"/>
  <c r="B146" i="21"/>
  <c r="C146" i="21"/>
  <c r="D146" i="21"/>
  <c r="E146" i="21"/>
  <c r="F146" i="21"/>
  <c r="B147" i="21"/>
  <c r="C147" i="21"/>
  <c r="D147" i="21"/>
  <c r="E147" i="21"/>
  <c r="F147" i="21"/>
  <c r="B148" i="21"/>
  <c r="C148" i="21"/>
  <c r="D148" i="21"/>
  <c r="E148" i="21"/>
  <c r="F148" i="21"/>
  <c r="B149" i="21"/>
  <c r="C149" i="21"/>
  <c r="D149" i="21"/>
  <c r="E149" i="21"/>
  <c r="F149" i="21"/>
  <c r="B150" i="21"/>
  <c r="C150" i="21"/>
  <c r="D150" i="21"/>
  <c r="E150" i="21"/>
  <c r="F150" i="21"/>
  <c r="B151" i="21"/>
  <c r="C151" i="21"/>
  <c r="D151" i="21"/>
  <c r="E151" i="21"/>
  <c r="F151" i="21"/>
  <c r="B152" i="21"/>
  <c r="C152" i="21"/>
  <c r="D152" i="21"/>
  <c r="E152" i="21"/>
  <c r="F152" i="21"/>
  <c r="B153" i="21"/>
  <c r="C153" i="21"/>
  <c r="D153" i="21"/>
  <c r="E153" i="21"/>
  <c r="F153" i="21"/>
  <c r="B154" i="21"/>
  <c r="C154" i="21"/>
  <c r="D154" i="21"/>
  <c r="E154" i="21"/>
  <c r="F154" i="21"/>
  <c r="B155" i="21"/>
  <c r="C155" i="21"/>
  <c r="D155" i="21"/>
  <c r="E155" i="21"/>
  <c r="F155" i="21"/>
  <c r="B156" i="21"/>
  <c r="C156" i="21"/>
  <c r="D156" i="21"/>
  <c r="E156" i="21"/>
  <c r="F156" i="21"/>
  <c r="B157" i="21"/>
  <c r="C157" i="21"/>
  <c r="D157" i="21"/>
  <c r="E157" i="21"/>
  <c r="F157" i="21"/>
  <c r="B158" i="21"/>
  <c r="C158" i="21"/>
  <c r="D158" i="21"/>
  <c r="E158" i="21"/>
  <c r="F158" i="21"/>
  <c r="B159" i="21"/>
  <c r="C159" i="21"/>
  <c r="D159" i="21"/>
  <c r="E159" i="21"/>
  <c r="F159" i="21"/>
  <c r="B160" i="21"/>
  <c r="C160" i="21"/>
  <c r="D160" i="21"/>
  <c r="E160" i="21"/>
  <c r="F160" i="21"/>
  <c r="B161" i="21"/>
  <c r="C161" i="21"/>
  <c r="D161" i="21"/>
  <c r="E161" i="21"/>
  <c r="F161" i="21"/>
  <c r="B162" i="21"/>
  <c r="C162" i="21"/>
  <c r="D162" i="21"/>
  <c r="E162" i="21"/>
  <c r="F162" i="21"/>
  <c r="B163" i="21"/>
  <c r="C163" i="21"/>
  <c r="D163" i="21"/>
  <c r="E163" i="21"/>
  <c r="F163" i="21"/>
  <c r="B164" i="21"/>
  <c r="C164" i="21"/>
  <c r="D164" i="21"/>
  <c r="E164" i="21"/>
  <c r="F164" i="21"/>
  <c r="B165" i="21"/>
  <c r="C165" i="21"/>
  <c r="D165" i="21"/>
  <c r="E165" i="21"/>
  <c r="F165" i="21"/>
  <c r="B166" i="21"/>
  <c r="C166" i="21"/>
  <c r="D166" i="21"/>
  <c r="E166" i="21"/>
  <c r="F166" i="21"/>
  <c r="B167" i="21"/>
  <c r="C167" i="21"/>
  <c r="D167" i="21"/>
  <c r="E167" i="21"/>
  <c r="F167" i="21"/>
  <c r="B168" i="21"/>
  <c r="C168" i="21"/>
  <c r="D168" i="21"/>
  <c r="E168" i="21"/>
  <c r="F168" i="21"/>
  <c r="B169" i="21"/>
  <c r="C169" i="21"/>
  <c r="D169" i="21"/>
  <c r="E169" i="21"/>
  <c r="F169" i="21"/>
  <c r="B170" i="21"/>
  <c r="C170" i="21"/>
  <c r="D170" i="21"/>
  <c r="E170" i="21"/>
  <c r="F170" i="21"/>
  <c r="B171" i="21"/>
  <c r="C171" i="21"/>
  <c r="D171" i="21"/>
  <c r="E171" i="21"/>
  <c r="F171" i="21"/>
  <c r="B172" i="21"/>
  <c r="C172" i="21"/>
  <c r="D172" i="21"/>
  <c r="E172" i="21"/>
  <c r="F172" i="21"/>
  <c r="B173" i="21"/>
  <c r="C173" i="21"/>
  <c r="D173" i="21"/>
  <c r="E173" i="21"/>
  <c r="F173" i="21"/>
  <c r="B174" i="21"/>
  <c r="C174" i="21"/>
  <c r="D174" i="21"/>
  <c r="E174" i="21"/>
  <c r="F174" i="21"/>
  <c r="B175" i="21"/>
  <c r="C175" i="21"/>
  <c r="D175" i="21"/>
  <c r="E175" i="21"/>
  <c r="F175" i="21"/>
  <c r="B176" i="21"/>
  <c r="C176" i="21"/>
  <c r="D176" i="21"/>
  <c r="E176" i="21"/>
  <c r="F176" i="21"/>
  <c r="B177" i="21"/>
  <c r="C177" i="21"/>
  <c r="D177" i="21"/>
  <c r="E177" i="21"/>
  <c r="F177" i="21"/>
  <c r="B178" i="21"/>
  <c r="C178" i="21"/>
  <c r="D178" i="21"/>
  <c r="E178" i="21"/>
  <c r="F178" i="21"/>
  <c r="B179" i="21"/>
  <c r="C179" i="21"/>
  <c r="D179" i="21"/>
  <c r="E179" i="21"/>
  <c r="F179" i="21"/>
  <c r="B180" i="21"/>
  <c r="C180" i="21"/>
  <c r="D180" i="21"/>
  <c r="E180" i="21"/>
  <c r="F180" i="21"/>
  <c r="B181" i="21"/>
  <c r="C181" i="21"/>
  <c r="D181" i="21"/>
  <c r="E181" i="21"/>
  <c r="F181" i="21"/>
  <c r="B182" i="21"/>
  <c r="C182" i="21"/>
  <c r="D182" i="21"/>
  <c r="E182" i="21"/>
  <c r="F182" i="21"/>
  <c r="B183" i="21"/>
  <c r="C183" i="21"/>
  <c r="D183" i="21"/>
  <c r="E183" i="21"/>
  <c r="F183" i="21"/>
  <c r="B184" i="21"/>
  <c r="C184" i="21"/>
  <c r="D184" i="21"/>
  <c r="E184" i="21"/>
  <c r="F184" i="21"/>
  <c r="B185" i="21"/>
  <c r="C185" i="21"/>
  <c r="D185" i="21"/>
  <c r="E185" i="21"/>
  <c r="F185" i="21"/>
  <c r="B186" i="21"/>
  <c r="C186" i="21"/>
  <c r="D186" i="21"/>
  <c r="E186" i="21"/>
  <c r="F186" i="21"/>
  <c r="B187" i="21"/>
  <c r="C187" i="21"/>
  <c r="D187" i="21"/>
  <c r="E187" i="21"/>
  <c r="F187" i="21"/>
  <c r="B188" i="21"/>
  <c r="C188" i="21"/>
  <c r="D188" i="21"/>
  <c r="E188" i="21"/>
  <c r="F188" i="21"/>
  <c r="B189" i="21"/>
  <c r="C189" i="21"/>
  <c r="D189" i="21"/>
  <c r="E189" i="21"/>
  <c r="F189" i="21"/>
  <c r="B190" i="21"/>
  <c r="C190" i="21"/>
  <c r="D190" i="21"/>
  <c r="E190" i="21"/>
  <c r="F190" i="21"/>
  <c r="B191" i="21"/>
  <c r="C191" i="21"/>
  <c r="D191" i="21"/>
  <c r="E191" i="21"/>
  <c r="F191" i="21"/>
  <c r="B192" i="21"/>
  <c r="C192" i="21"/>
  <c r="D192" i="21"/>
  <c r="E192" i="21"/>
  <c r="F192" i="21"/>
  <c r="B193" i="21"/>
  <c r="C193" i="21"/>
  <c r="D193" i="21"/>
  <c r="E193" i="21"/>
  <c r="F193" i="21"/>
  <c r="B194" i="21"/>
  <c r="C194" i="21"/>
  <c r="D194" i="21"/>
  <c r="E194" i="21"/>
  <c r="F194" i="21"/>
  <c r="B195" i="21"/>
  <c r="C195" i="21"/>
  <c r="D195" i="21"/>
  <c r="E195" i="21"/>
  <c r="F195" i="21"/>
  <c r="AJ116" i="21"/>
  <c r="F116" i="21"/>
  <c r="C116" i="21"/>
  <c r="D116" i="21"/>
  <c r="E116" i="21"/>
  <c r="B116" i="21"/>
  <c r="S37" i="21"/>
  <c r="AJ114" i="21"/>
  <c r="AH115" i="21"/>
  <c r="AE115" i="21"/>
  <c r="AB115" i="21"/>
  <c r="Y115" i="21"/>
  <c r="V115" i="21"/>
  <c r="S115" i="21"/>
  <c r="P115" i="21"/>
  <c r="M115" i="21"/>
  <c r="J115" i="21"/>
  <c r="G115" i="21"/>
  <c r="C36" i="21"/>
  <c r="B36" i="21"/>
  <c r="AJ81" i="21"/>
  <c r="AJ82" i="21"/>
  <c r="AJ83" i="21"/>
  <c r="AJ84" i="21"/>
  <c r="AJ85" i="21"/>
  <c r="AJ86" i="21"/>
  <c r="AJ87" i="21"/>
  <c r="AJ88" i="21"/>
  <c r="AJ89" i="21"/>
  <c r="AJ90" i="21"/>
  <c r="AJ91" i="21"/>
  <c r="AJ92" i="21"/>
  <c r="AJ93" i="21"/>
  <c r="AJ94" i="21"/>
  <c r="AJ95" i="21"/>
  <c r="AJ96" i="21"/>
  <c r="AJ97" i="21"/>
  <c r="AJ98" i="21"/>
  <c r="AJ99" i="21"/>
  <c r="AJ100" i="21"/>
  <c r="AJ101" i="21"/>
  <c r="AJ102" i="21"/>
  <c r="AJ103" i="21"/>
  <c r="AJ104" i="21"/>
  <c r="AJ105" i="21"/>
  <c r="AJ106" i="21"/>
  <c r="AJ107" i="21"/>
  <c r="AJ108" i="21"/>
  <c r="AJ109" i="21"/>
  <c r="AJ80" i="21"/>
  <c r="B81" i="21"/>
  <c r="C81" i="21"/>
  <c r="D81" i="21"/>
  <c r="E81" i="21"/>
  <c r="F81" i="21"/>
  <c r="H81" i="21"/>
  <c r="B82" i="21"/>
  <c r="C82" i="21"/>
  <c r="D82" i="21"/>
  <c r="E82" i="21"/>
  <c r="F82" i="21"/>
  <c r="G82" i="21"/>
  <c r="H82" i="21"/>
  <c r="B83" i="21"/>
  <c r="C83" i="21"/>
  <c r="D83" i="21"/>
  <c r="E83" i="21"/>
  <c r="F83" i="21"/>
  <c r="G83" i="21"/>
  <c r="H83" i="21"/>
  <c r="B84" i="21"/>
  <c r="C84" i="21"/>
  <c r="D84" i="21"/>
  <c r="E84" i="21"/>
  <c r="F84" i="21"/>
  <c r="G84" i="21"/>
  <c r="H84" i="21"/>
  <c r="B85" i="21"/>
  <c r="C85" i="21"/>
  <c r="D85" i="21"/>
  <c r="E85" i="21"/>
  <c r="F85" i="21"/>
  <c r="H85" i="21"/>
  <c r="B86" i="21"/>
  <c r="C86" i="21"/>
  <c r="D86" i="21"/>
  <c r="E86" i="21"/>
  <c r="F86" i="21"/>
  <c r="G86" i="21"/>
  <c r="H86" i="21"/>
  <c r="B87" i="21"/>
  <c r="C87" i="21"/>
  <c r="D87" i="21"/>
  <c r="E87" i="21"/>
  <c r="F87" i="21"/>
  <c r="G87" i="21"/>
  <c r="H87" i="21"/>
  <c r="B88" i="21"/>
  <c r="C88" i="21"/>
  <c r="D88" i="21"/>
  <c r="E88" i="21"/>
  <c r="F88" i="21"/>
  <c r="G88" i="21"/>
  <c r="H88" i="21"/>
  <c r="B89" i="21"/>
  <c r="C89" i="21"/>
  <c r="D89" i="21"/>
  <c r="E89" i="21"/>
  <c r="F89" i="21"/>
  <c r="G89" i="21"/>
  <c r="H89" i="21"/>
  <c r="B90" i="21"/>
  <c r="C90" i="21"/>
  <c r="D90" i="21"/>
  <c r="E90" i="21"/>
  <c r="F90" i="21"/>
  <c r="H90" i="21"/>
  <c r="B91" i="21"/>
  <c r="C91" i="21"/>
  <c r="D91" i="21"/>
  <c r="E91" i="21"/>
  <c r="F91" i="21"/>
  <c r="G91" i="21"/>
  <c r="H91" i="21"/>
  <c r="B92" i="21"/>
  <c r="C92" i="21"/>
  <c r="D92" i="21"/>
  <c r="E92" i="21"/>
  <c r="F92" i="21"/>
  <c r="G92" i="21"/>
  <c r="H92" i="21"/>
  <c r="B93" i="21"/>
  <c r="C93" i="21"/>
  <c r="D93" i="21"/>
  <c r="E93" i="21"/>
  <c r="F93" i="21"/>
  <c r="G93" i="21"/>
  <c r="H93" i="21"/>
  <c r="B94" i="21"/>
  <c r="C94" i="21"/>
  <c r="D94" i="21"/>
  <c r="E94" i="21"/>
  <c r="F94" i="21"/>
  <c r="H94" i="21"/>
  <c r="B95" i="21"/>
  <c r="C95" i="21"/>
  <c r="D95" i="21"/>
  <c r="E95" i="21"/>
  <c r="F95" i="21"/>
  <c r="G95" i="21"/>
  <c r="H95" i="21"/>
  <c r="B96" i="21"/>
  <c r="C96" i="21"/>
  <c r="D96" i="21"/>
  <c r="E96" i="21"/>
  <c r="F96" i="21"/>
  <c r="G96" i="21"/>
  <c r="H96" i="21"/>
  <c r="B97" i="21"/>
  <c r="C97" i="21"/>
  <c r="D97" i="21"/>
  <c r="E97" i="21"/>
  <c r="F97" i="21"/>
  <c r="G97" i="21"/>
  <c r="H97" i="21"/>
  <c r="B98" i="21"/>
  <c r="C98" i="21"/>
  <c r="D98" i="21"/>
  <c r="E98" i="21"/>
  <c r="F98" i="21"/>
  <c r="H98" i="21"/>
  <c r="B99" i="21"/>
  <c r="C99" i="21"/>
  <c r="D99" i="21"/>
  <c r="E99" i="21"/>
  <c r="F99" i="21"/>
  <c r="G99" i="21"/>
  <c r="H99" i="21"/>
  <c r="B100" i="21"/>
  <c r="C100" i="21"/>
  <c r="D100" i="21"/>
  <c r="E100" i="21"/>
  <c r="F100" i="21"/>
  <c r="G100" i="21"/>
  <c r="H100" i="21"/>
  <c r="B101" i="21"/>
  <c r="C101" i="21"/>
  <c r="D101" i="21"/>
  <c r="E101" i="21"/>
  <c r="F101" i="21"/>
  <c r="G101" i="21"/>
  <c r="H101" i="21"/>
  <c r="B102" i="21"/>
  <c r="C102" i="21"/>
  <c r="D102" i="21"/>
  <c r="E102" i="21"/>
  <c r="F102" i="21"/>
  <c r="H102" i="21"/>
  <c r="B103" i="21"/>
  <c r="C103" i="21"/>
  <c r="D103" i="21"/>
  <c r="E103" i="21"/>
  <c r="F103" i="21"/>
  <c r="G103" i="21"/>
  <c r="H103" i="21"/>
  <c r="B104" i="21"/>
  <c r="C104" i="21"/>
  <c r="D104" i="21"/>
  <c r="E104" i="21"/>
  <c r="F104" i="21"/>
  <c r="G104" i="21"/>
  <c r="H104" i="21"/>
  <c r="B105" i="21"/>
  <c r="C105" i="21"/>
  <c r="D105" i="21"/>
  <c r="E105" i="21"/>
  <c r="F105" i="21"/>
  <c r="G105" i="21"/>
  <c r="H105" i="21"/>
  <c r="B106" i="21"/>
  <c r="C106" i="21"/>
  <c r="D106" i="21"/>
  <c r="E106" i="21"/>
  <c r="F106" i="21"/>
  <c r="H106" i="21"/>
  <c r="B107" i="21"/>
  <c r="C107" i="21"/>
  <c r="D107" i="21"/>
  <c r="E107" i="21"/>
  <c r="F107" i="21"/>
  <c r="G107" i="21"/>
  <c r="H107" i="21"/>
  <c r="B108" i="21"/>
  <c r="C108" i="21"/>
  <c r="D108" i="21"/>
  <c r="E108" i="21"/>
  <c r="F108" i="21"/>
  <c r="G108" i="21"/>
  <c r="H108" i="21"/>
  <c r="B109" i="21"/>
  <c r="C109" i="21"/>
  <c r="D109" i="21"/>
  <c r="E109" i="21"/>
  <c r="F109" i="21"/>
  <c r="G109" i="21"/>
  <c r="H109" i="21"/>
  <c r="I81" i="21"/>
  <c r="K81" i="21"/>
  <c r="L81" i="21"/>
  <c r="M81" i="21"/>
  <c r="N81" i="21"/>
  <c r="O81" i="21"/>
  <c r="I82" i="21"/>
  <c r="J82" i="21"/>
  <c r="K82" i="21"/>
  <c r="L82" i="21"/>
  <c r="M82" i="21"/>
  <c r="N82" i="21"/>
  <c r="O82" i="21"/>
  <c r="I83" i="21"/>
  <c r="K83" i="21"/>
  <c r="L83" i="21"/>
  <c r="M83" i="21"/>
  <c r="N83" i="21"/>
  <c r="O83" i="21"/>
  <c r="I84" i="21"/>
  <c r="K84" i="21"/>
  <c r="L84" i="21"/>
  <c r="M84" i="21"/>
  <c r="N84" i="21"/>
  <c r="O84" i="21"/>
  <c r="I85" i="21"/>
  <c r="J85" i="21"/>
  <c r="K85" i="21"/>
  <c r="L85" i="21"/>
  <c r="M85" i="21"/>
  <c r="N85" i="21"/>
  <c r="O85" i="21"/>
  <c r="I86" i="21"/>
  <c r="J86" i="21"/>
  <c r="K86" i="21"/>
  <c r="L86" i="21"/>
  <c r="M86" i="21"/>
  <c r="N86" i="21"/>
  <c r="O86" i="21"/>
  <c r="I87" i="21"/>
  <c r="K87" i="21"/>
  <c r="L87" i="21"/>
  <c r="M87" i="21"/>
  <c r="N87" i="21"/>
  <c r="O87" i="21"/>
  <c r="I88" i="21"/>
  <c r="K88" i="21"/>
  <c r="L88" i="21"/>
  <c r="M88" i="21"/>
  <c r="N88" i="21"/>
  <c r="O88" i="21"/>
  <c r="I89" i="21"/>
  <c r="J89" i="21"/>
  <c r="K89" i="21"/>
  <c r="L89" i="21"/>
  <c r="M89" i="21"/>
  <c r="N89" i="21"/>
  <c r="O89" i="21"/>
  <c r="I90" i="21"/>
  <c r="J90" i="21"/>
  <c r="K90" i="21"/>
  <c r="L90" i="21"/>
  <c r="M90" i="21"/>
  <c r="N90" i="21"/>
  <c r="O90" i="21"/>
  <c r="I91" i="21"/>
  <c r="J91" i="21"/>
  <c r="K91" i="21"/>
  <c r="L91" i="21"/>
  <c r="M91" i="21"/>
  <c r="N91" i="21"/>
  <c r="O91" i="21"/>
  <c r="I92" i="21"/>
  <c r="J92" i="21"/>
  <c r="K92" i="21"/>
  <c r="L92" i="21"/>
  <c r="M92" i="21"/>
  <c r="N92" i="21"/>
  <c r="O92" i="21"/>
  <c r="I93" i="21"/>
  <c r="J93" i="21"/>
  <c r="K93" i="21"/>
  <c r="L93" i="21"/>
  <c r="M93" i="21"/>
  <c r="N93" i="21"/>
  <c r="O93" i="21"/>
  <c r="I94" i="21"/>
  <c r="K94" i="21"/>
  <c r="L94" i="21"/>
  <c r="M94" i="21"/>
  <c r="N94" i="21"/>
  <c r="O94" i="21"/>
  <c r="I95" i="21"/>
  <c r="K95" i="21"/>
  <c r="L95" i="21"/>
  <c r="M95" i="21"/>
  <c r="N95" i="21"/>
  <c r="O95" i="21"/>
  <c r="I96" i="21"/>
  <c r="J96" i="21"/>
  <c r="K96" i="21"/>
  <c r="L96" i="21"/>
  <c r="M96" i="21"/>
  <c r="N96" i="21"/>
  <c r="O96" i="21"/>
  <c r="I97" i="21"/>
  <c r="J97" i="21"/>
  <c r="K97" i="21"/>
  <c r="L97" i="21"/>
  <c r="M97" i="21"/>
  <c r="N97" i="21"/>
  <c r="O97" i="21"/>
  <c r="I98" i="21"/>
  <c r="J98" i="21"/>
  <c r="K98" i="21"/>
  <c r="L98" i="21"/>
  <c r="M98" i="21"/>
  <c r="N98" i="21"/>
  <c r="O98" i="21"/>
  <c r="I99" i="21"/>
  <c r="J99" i="21"/>
  <c r="K99" i="21"/>
  <c r="L99" i="21"/>
  <c r="M99" i="21"/>
  <c r="N99" i="21"/>
  <c r="O99" i="21"/>
  <c r="I100" i="21"/>
  <c r="J100" i="21"/>
  <c r="K100" i="21"/>
  <c r="L100" i="21"/>
  <c r="M100" i="21"/>
  <c r="N100" i="21"/>
  <c r="O100" i="21"/>
  <c r="I101" i="21"/>
  <c r="J101" i="21"/>
  <c r="K101" i="21"/>
  <c r="L101" i="21"/>
  <c r="M101" i="21"/>
  <c r="N101" i="21"/>
  <c r="O101" i="21"/>
  <c r="I102" i="21"/>
  <c r="J102" i="21"/>
  <c r="K102" i="21"/>
  <c r="L102" i="21"/>
  <c r="M102" i="21"/>
  <c r="N102" i="21"/>
  <c r="O102" i="21"/>
  <c r="I103" i="21"/>
  <c r="J103" i="21"/>
  <c r="K103" i="21"/>
  <c r="L103" i="21"/>
  <c r="M103" i="21"/>
  <c r="N103" i="21"/>
  <c r="O103" i="21"/>
  <c r="I104" i="21"/>
  <c r="J104" i="21"/>
  <c r="K104" i="21"/>
  <c r="L104" i="21"/>
  <c r="M104" i="21"/>
  <c r="N104" i="21"/>
  <c r="O104" i="21"/>
  <c r="I105" i="21"/>
  <c r="J105" i="21"/>
  <c r="K105" i="21"/>
  <c r="L105" i="21"/>
  <c r="M105" i="21"/>
  <c r="N105" i="21"/>
  <c r="O105" i="21"/>
  <c r="I106" i="21"/>
  <c r="J106" i="21"/>
  <c r="K106" i="21"/>
  <c r="L106" i="21"/>
  <c r="M106" i="21"/>
  <c r="N106" i="21"/>
  <c r="O106" i="21"/>
  <c r="I107" i="21"/>
  <c r="K107" i="21"/>
  <c r="L107" i="21"/>
  <c r="M107" i="21"/>
  <c r="N107" i="21"/>
  <c r="O107" i="21"/>
  <c r="I108" i="21"/>
  <c r="J108" i="21"/>
  <c r="K108" i="21"/>
  <c r="L108" i="21"/>
  <c r="M108" i="21"/>
  <c r="N108" i="21"/>
  <c r="O108" i="21"/>
  <c r="I109" i="21"/>
  <c r="K109" i="21"/>
  <c r="L109" i="21"/>
  <c r="M109" i="21"/>
  <c r="N109" i="21"/>
  <c r="O109" i="21"/>
  <c r="J80" i="21"/>
  <c r="K80" i="21"/>
  <c r="L80" i="21"/>
  <c r="M80" i="21"/>
  <c r="N80" i="21"/>
  <c r="O80" i="21"/>
  <c r="I80" i="21"/>
  <c r="C80" i="21"/>
  <c r="D80" i="21"/>
  <c r="E80" i="21"/>
  <c r="F80" i="21"/>
  <c r="G80" i="21"/>
  <c r="H80" i="21"/>
  <c r="B59" i="21"/>
  <c r="B39" i="21"/>
  <c r="C39" i="21"/>
  <c r="D39" i="21"/>
  <c r="E39" i="21"/>
  <c r="F39" i="21"/>
  <c r="G39" i="21"/>
  <c r="H39" i="21"/>
  <c r="B40" i="21"/>
  <c r="C40" i="21"/>
  <c r="D40" i="21"/>
  <c r="E40" i="21"/>
  <c r="F40" i="21"/>
  <c r="G40" i="21"/>
  <c r="H40" i="21"/>
  <c r="B41" i="21"/>
  <c r="C41" i="21"/>
  <c r="D41" i="21"/>
  <c r="E41" i="21"/>
  <c r="F41" i="21"/>
  <c r="G41" i="21"/>
  <c r="H41" i="21"/>
  <c r="B42" i="21"/>
  <c r="C42" i="21"/>
  <c r="D42" i="21"/>
  <c r="E42" i="21"/>
  <c r="F42" i="21"/>
  <c r="G42" i="21"/>
  <c r="H42" i="21"/>
  <c r="B43" i="21"/>
  <c r="C43" i="21"/>
  <c r="D43" i="21"/>
  <c r="E43" i="21"/>
  <c r="F43" i="21"/>
  <c r="G43" i="21"/>
  <c r="H43" i="21"/>
  <c r="B44" i="21"/>
  <c r="C44" i="21"/>
  <c r="D44" i="21"/>
  <c r="E44" i="21"/>
  <c r="F44" i="21"/>
  <c r="G44" i="21"/>
  <c r="H44" i="21"/>
  <c r="B45" i="21"/>
  <c r="C45" i="21"/>
  <c r="D45" i="21"/>
  <c r="E45" i="21"/>
  <c r="F45" i="21"/>
  <c r="H45" i="21"/>
  <c r="B46" i="21"/>
  <c r="C46" i="21"/>
  <c r="D46" i="21"/>
  <c r="E46" i="21"/>
  <c r="F46" i="21"/>
  <c r="G46" i="21"/>
  <c r="H46" i="21"/>
  <c r="B47" i="21"/>
  <c r="C47" i="21"/>
  <c r="D47" i="21"/>
  <c r="E47" i="21"/>
  <c r="F47" i="21"/>
  <c r="G47" i="21"/>
  <c r="H47" i="21"/>
  <c r="B48" i="21"/>
  <c r="C48" i="21"/>
  <c r="D48" i="21"/>
  <c r="E48" i="21"/>
  <c r="F48" i="21"/>
  <c r="H48" i="21"/>
  <c r="B49" i="21"/>
  <c r="C49" i="21"/>
  <c r="D49" i="21"/>
  <c r="E49" i="21"/>
  <c r="F49" i="21"/>
  <c r="H49" i="21"/>
  <c r="B50" i="21"/>
  <c r="C50" i="21"/>
  <c r="D50" i="21"/>
  <c r="E50" i="21"/>
  <c r="F50" i="21"/>
  <c r="G50" i="21"/>
  <c r="H50" i="21"/>
  <c r="B51" i="21"/>
  <c r="C51" i="21"/>
  <c r="D51" i="21"/>
  <c r="E51" i="21"/>
  <c r="F51" i="21"/>
  <c r="G51" i="21"/>
  <c r="H51" i="21"/>
  <c r="B52" i="21"/>
  <c r="C52" i="21"/>
  <c r="D52" i="21"/>
  <c r="E52" i="21"/>
  <c r="F52" i="21"/>
  <c r="G52" i="21"/>
  <c r="H52" i="21"/>
  <c r="C38" i="21"/>
  <c r="D38" i="21"/>
  <c r="E38" i="21"/>
  <c r="F38" i="21"/>
  <c r="G38" i="21"/>
  <c r="H38" i="21"/>
  <c r="B38" i="21"/>
  <c r="I9" i="21"/>
  <c r="K9" i="1"/>
  <c r="F16" i="16" a="1"/>
  <c r="F16" i="16"/>
  <c r="F4" i="16" a="1"/>
  <c r="F4" i="16"/>
  <c r="F5" i="16" a="1"/>
  <c r="F5" i="16"/>
  <c r="F114" i="21"/>
  <c r="E114" i="21"/>
  <c r="B114" i="21"/>
  <c r="C114" i="21"/>
  <c r="D114" i="21"/>
  <c r="A112" i="21"/>
  <c r="AI79" i="21"/>
  <c r="AG79" i="21"/>
  <c r="AH79" i="21"/>
  <c r="AF79" i="21"/>
  <c r="AC79" i="21"/>
  <c r="AD79" i="21"/>
  <c r="AE79" i="21"/>
  <c r="AB79" i="21"/>
  <c r="Y79" i="21"/>
  <c r="Z79" i="21"/>
  <c r="AA79" i="21"/>
  <c r="X79" i="21"/>
  <c r="U79" i="21"/>
  <c r="V79" i="21"/>
  <c r="W79" i="21"/>
  <c r="T79" i="21"/>
  <c r="S79" i="21"/>
  <c r="Q79" i="21"/>
  <c r="R79" i="21"/>
  <c r="P79" i="21"/>
  <c r="B80" i="21"/>
  <c r="AJ78" i="21"/>
  <c r="O78" i="21"/>
  <c r="J78" i="21"/>
  <c r="K78" i="21"/>
  <c r="L78" i="21"/>
  <c r="M78" i="21"/>
  <c r="N78" i="21"/>
  <c r="I78" i="21"/>
  <c r="B78" i="21"/>
  <c r="C78" i="21"/>
  <c r="D78" i="21"/>
  <c r="E78" i="21"/>
  <c r="F78" i="21"/>
  <c r="G78" i="21"/>
  <c r="H78" i="21"/>
  <c r="A76" i="21"/>
  <c r="A55" i="21"/>
  <c r="AJ57" i="21"/>
  <c r="AH58" i="21"/>
  <c r="AE58" i="21"/>
  <c r="AF58" i="21"/>
  <c r="AG58" i="21"/>
  <c r="AD58" i="21"/>
  <c r="Z58" i="21"/>
  <c r="AA58" i="21"/>
  <c r="AB58" i="21"/>
  <c r="AC58" i="21"/>
  <c r="Y58" i="21"/>
  <c r="U58" i="21"/>
  <c r="V58" i="21"/>
  <c r="W58" i="21"/>
  <c r="X58" i="21"/>
  <c r="T58" i="21"/>
  <c r="P58" i="21"/>
  <c r="Q58" i="21"/>
  <c r="R58" i="21"/>
  <c r="S58" i="21"/>
  <c r="O58" i="21"/>
  <c r="K58" i="21"/>
  <c r="L58" i="21"/>
  <c r="M58" i="21"/>
  <c r="N58" i="21"/>
  <c r="J58" i="21"/>
  <c r="I57" i="21"/>
  <c r="B57" i="21"/>
  <c r="C57" i="21"/>
  <c r="D57" i="21"/>
  <c r="E57" i="21"/>
  <c r="F57" i="21"/>
  <c r="G57" i="21"/>
  <c r="H57" i="21"/>
  <c r="AH37" i="21"/>
  <c r="AE37" i="21"/>
  <c r="AF37" i="21"/>
  <c r="AG37" i="21"/>
  <c r="AD37" i="21"/>
  <c r="AJ36" i="21"/>
  <c r="Z37" i="21"/>
  <c r="AA37" i="21"/>
  <c r="AB37" i="21"/>
  <c r="AC37" i="21"/>
  <c r="Y37" i="21"/>
  <c r="U37" i="21"/>
  <c r="V37" i="21"/>
  <c r="W37" i="21"/>
  <c r="X37" i="21"/>
  <c r="T37" i="21"/>
  <c r="P37" i="21"/>
  <c r="Q37" i="21"/>
  <c r="R37" i="21"/>
  <c r="O37" i="21"/>
  <c r="K37" i="21"/>
  <c r="L37" i="21"/>
  <c r="M37" i="21"/>
  <c r="N37" i="21"/>
  <c r="J37" i="21"/>
  <c r="I36" i="21"/>
  <c r="O19" i="21"/>
  <c r="O20" i="21"/>
  <c r="O21" i="21"/>
  <c r="O22" i="21"/>
  <c r="O23" i="21"/>
  <c r="O24" i="21"/>
  <c r="O25" i="21"/>
  <c r="O26" i="21"/>
  <c r="O27" i="21"/>
  <c r="O28" i="21"/>
  <c r="O29" i="21"/>
  <c r="O18" i="21"/>
  <c r="B19" i="21"/>
  <c r="B20" i="21"/>
  <c r="B21" i="21"/>
  <c r="B22" i="21"/>
  <c r="B23" i="21"/>
  <c r="B24" i="21"/>
  <c r="B25" i="21"/>
  <c r="B26" i="21"/>
  <c r="B27" i="21"/>
  <c r="B28" i="21"/>
  <c r="B29" i="21"/>
  <c r="B18" i="21"/>
  <c r="I7" i="21"/>
  <c r="I8" i="21"/>
  <c r="I10" i="21"/>
  <c r="I11" i="21"/>
  <c r="I12" i="21"/>
  <c r="I13" i="21"/>
  <c r="I14" i="21"/>
  <c r="I6" i="21"/>
  <c r="E7" i="21"/>
  <c r="E8" i="21"/>
  <c r="E9" i="21"/>
  <c r="E10" i="21"/>
  <c r="E11" i="21"/>
  <c r="E12" i="21"/>
  <c r="E13" i="21"/>
  <c r="E14" i="21"/>
  <c r="E6" i="21"/>
  <c r="O17" i="21"/>
  <c r="B17" i="21"/>
  <c r="O5" i="21"/>
  <c r="I5" i="21"/>
  <c r="E5" i="21"/>
  <c r="C9" i="21"/>
  <c r="C10" i="21"/>
  <c r="B9" i="21"/>
  <c r="B10" i="21"/>
  <c r="C7" i="21"/>
  <c r="C8" i="21"/>
  <c r="C6" i="21"/>
  <c r="H36" i="21"/>
  <c r="G36" i="21"/>
  <c r="F36" i="21"/>
  <c r="E36" i="21"/>
  <c r="D36" i="21"/>
  <c r="A34" i="21"/>
  <c r="B8" i="21"/>
  <c r="B7" i="21"/>
  <c r="B6" i="21"/>
  <c r="B5" i="21"/>
  <c r="A2" i="21"/>
  <c r="B68" i="16" a="1"/>
  <c r="B68" i="16"/>
  <c r="B93" i="6"/>
  <c r="K93" i="6"/>
  <c r="F93" i="6"/>
  <c r="J93" i="6"/>
  <c r="Y9" i="12"/>
  <c r="Y10" i="10"/>
  <c r="AH10" i="5"/>
  <c r="V8" i="6"/>
  <c r="S8" i="6"/>
  <c r="X10" i="5"/>
  <c r="V126" i="1"/>
  <c r="U8" i="6"/>
  <c r="H113" i="21"/>
  <c r="A43" i="1"/>
  <c r="AN134" i="21"/>
  <c r="AN158" i="21"/>
  <c r="AN135" i="21"/>
  <c r="AN159" i="21"/>
  <c r="AN152" i="21"/>
  <c r="AN176" i="21"/>
  <c r="AN129" i="21"/>
  <c r="AN189" i="21"/>
  <c r="AN137" i="21"/>
  <c r="AN187" i="21"/>
  <c r="E43" i="1"/>
  <c r="D45" i="5"/>
  <c r="G326" i="9"/>
  <c r="G10" i="5"/>
  <c r="X10" i="10"/>
  <c r="AG10" i="5"/>
  <c r="X9" i="12"/>
  <c r="M25" i="1"/>
  <c r="E5" i="1"/>
  <c r="C5" i="21"/>
  <c r="C16" i="19" a="1"/>
  <c r="C16" i="19"/>
  <c r="C3" i="19" a="1"/>
  <c r="C3" i="19"/>
  <c r="T9" i="12"/>
  <c r="G9" i="12"/>
  <c r="V9" i="12"/>
  <c r="K30" i="10"/>
  <c r="U10" i="10"/>
  <c r="R8" i="6"/>
  <c r="I93" i="6"/>
  <c r="L167" i="9"/>
  <c r="L8" i="9"/>
  <c r="AE10" i="5"/>
  <c r="AB10" i="5"/>
  <c r="AC10" i="5"/>
  <c r="AA10" i="5"/>
  <c r="I45" i="5"/>
  <c r="M45" i="5"/>
  <c r="L45" i="5"/>
  <c r="T10" i="10"/>
  <c r="V10" i="10"/>
  <c r="I30" i="10"/>
  <c r="L30" i="10"/>
  <c r="C45" i="5"/>
  <c r="B30" i="10"/>
  <c r="S9" i="12"/>
  <c r="L29" i="12"/>
  <c r="U126" i="1"/>
  <c r="Q8" i="6"/>
  <c r="G99" i="1"/>
  <c r="G75" i="1"/>
  <c r="G57" i="1"/>
  <c r="U9" i="12"/>
  <c r="G45" i="5"/>
  <c r="F30" i="10"/>
  <c r="F29" i="12"/>
  <c r="R9" i="12"/>
  <c r="B8" i="9"/>
  <c r="A1374" i="19" a="1"/>
  <c r="A1374" i="19"/>
  <c r="S595" i="9"/>
  <c r="S492" i="9"/>
  <c r="T524" i="9"/>
  <c r="T493" i="9"/>
  <c r="S537" i="9"/>
  <c r="T589" i="9"/>
  <c r="G93" i="5"/>
  <c r="B194" i="9"/>
  <c r="K194" i="9"/>
  <c r="B193" i="9"/>
  <c r="K193" i="9"/>
  <c r="B197" i="9"/>
  <c r="M197" i="9"/>
  <c r="B195" i="9"/>
  <c r="M195" i="9"/>
  <c r="B190" i="9"/>
  <c r="B189" i="9"/>
  <c r="M189" i="9"/>
  <c r="B191" i="9"/>
  <c r="K191" i="9"/>
  <c r="B196" i="9"/>
  <c r="M196" i="9"/>
  <c r="B192" i="9"/>
  <c r="M192" i="9"/>
  <c r="B578" i="9"/>
  <c r="B584" i="9"/>
  <c r="B579" i="9"/>
  <c r="T579" i="9"/>
  <c r="B583" i="9"/>
  <c r="B585" i="9"/>
  <c r="T585" i="9"/>
  <c r="B580" i="9"/>
  <c r="T580" i="9"/>
  <c r="B586" i="9"/>
  <c r="S586" i="9"/>
  <c r="B581" i="9"/>
  <c r="S581" i="9"/>
  <c r="B582" i="9"/>
  <c r="S582" i="9"/>
  <c r="B577" i="9"/>
  <c r="S577" i="9"/>
  <c r="B563" i="9"/>
  <c r="B566" i="9"/>
  <c r="T566" i="9"/>
  <c r="B561" i="9"/>
  <c r="S561" i="9"/>
  <c r="B562" i="9"/>
  <c r="T562" i="9"/>
  <c r="B557" i="9"/>
  <c r="S557" i="9"/>
  <c r="B558" i="9"/>
  <c r="S558" i="9"/>
  <c r="B564" i="9"/>
  <c r="T564" i="9"/>
  <c r="B559" i="9"/>
  <c r="S559" i="9"/>
  <c r="B565" i="9"/>
  <c r="T565" i="9"/>
  <c r="B560" i="9"/>
  <c r="B23" i="9"/>
  <c r="K23" i="9"/>
  <c r="B25" i="9"/>
  <c r="M25" i="9"/>
  <c r="I98" i="12"/>
  <c r="K98" i="12"/>
  <c r="B95" i="12"/>
  <c r="I97" i="12"/>
  <c r="K97" i="12"/>
  <c r="I52" i="10"/>
  <c r="L52" i="10"/>
  <c r="I53" i="10"/>
  <c r="L53" i="10"/>
  <c r="I93" i="10"/>
  <c r="L93" i="10"/>
  <c r="I92" i="10"/>
  <c r="L92" i="10"/>
  <c r="B436" i="9"/>
  <c r="B433" i="9"/>
  <c r="B464" i="9"/>
  <c r="T464" i="9"/>
  <c r="B460" i="9"/>
  <c r="S460" i="9"/>
  <c r="B465" i="9"/>
  <c r="B511" i="9"/>
  <c r="B507" i="9"/>
  <c r="T507" i="9"/>
  <c r="I78" i="5"/>
  <c r="M78" i="5"/>
  <c r="I80" i="5"/>
  <c r="M80" i="5"/>
  <c r="I79" i="5"/>
  <c r="M79" i="5"/>
  <c r="C79" i="20"/>
  <c r="D79" i="20"/>
  <c r="D78" i="20"/>
  <c r="C89" i="20"/>
  <c r="D89" i="20"/>
  <c r="D88" i="20"/>
  <c r="C134" i="20"/>
  <c r="D134" i="20"/>
  <c r="D133" i="20"/>
  <c r="G61" i="21"/>
  <c r="B90" i="9"/>
  <c r="B70" i="9"/>
  <c r="M70" i="9"/>
  <c r="B30" i="9"/>
  <c r="M30" i="9"/>
  <c r="B515" i="9"/>
  <c r="B93" i="9"/>
  <c r="M93" i="9"/>
  <c r="B29" i="9"/>
  <c r="M29" i="9"/>
  <c r="B9" i="9"/>
  <c r="B512" i="9"/>
  <c r="S512" i="9"/>
  <c r="B510" i="9"/>
  <c r="T510" i="9"/>
  <c r="B543" i="9"/>
  <c r="S543" i="9"/>
  <c r="B72" i="9"/>
  <c r="M72" i="9"/>
  <c r="B36" i="9"/>
  <c r="K36" i="9"/>
  <c r="B541" i="9"/>
  <c r="B546" i="9"/>
  <c r="S546" i="9"/>
  <c r="B239" i="9"/>
  <c r="B129" i="9"/>
  <c r="K129" i="9"/>
  <c r="B24" i="9"/>
  <c r="K24" i="9"/>
  <c r="B463" i="9"/>
  <c r="S463" i="9"/>
  <c r="B458" i="9"/>
  <c r="T458" i="9"/>
  <c r="B457" i="9"/>
  <c r="B56" i="9"/>
  <c r="B50" i="9"/>
  <c r="I31" i="10"/>
  <c r="L31" i="10"/>
  <c r="I55" i="10"/>
  <c r="L55" i="10"/>
  <c r="I71" i="10"/>
  <c r="L71" i="10"/>
  <c r="I94" i="10"/>
  <c r="L94" i="10"/>
  <c r="B80" i="12"/>
  <c r="I33" i="12"/>
  <c r="K33" i="12"/>
  <c r="B30" i="12"/>
  <c r="I95" i="12"/>
  <c r="K95" i="12"/>
  <c r="B274" i="9"/>
  <c r="K274" i="9"/>
  <c r="B270" i="9"/>
  <c r="K270" i="9"/>
  <c r="B273" i="9"/>
  <c r="M273" i="9"/>
  <c r="B268" i="9"/>
  <c r="K268" i="9"/>
  <c r="B298" i="9"/>
  <c r="M298" i="9"/>
  <c r="K298" i="9"/>
  <c r="B305" i="9"/>
  <c r="K305" i="9"/>
  <c r="I39" i="10"/>
  <c r="L39" i="10"/>
  <c r="I38" i="10"/>
  <c r="L38" i="10"/>
  <c r="I99" i="10"/>
  <c r="L99" i="10"/>
  <c r="I98" i="10"/>
  <c r="L98" i="10"/>
  <c r="B356" i="9"/>
  <c r="T356" i="9"/>
  <c r="B353" i="9"/>
  <c r="I123" i="5"/>
  <c r="M123" i="5"/>
  <c r="I125" i="5"/>
  <c r="M125" i="5"/>
  <c r="I124" i="5"/>
  <c r="M124" i="5"/>
  <c r="U77" i="6"/>
  <c r="U63" i="6"/>
  <c r="U47" i="6"/>
  <c r="U34" i="6"/>
  <c r="U25" i="6"/>
  <c r="U17" i="6"/>
  <c r="U10" i="6"/>
  <c r="C16" i="20"/>
  <c r="C17" i="20"/>
  <c r="C18" i="20"/>
  <c r="D18" i="20"/>
  <c r="D15" i="20"/>
  <c r="C35" i="20"/>
  <c r="D34" i="20"/>
  <c r="T525" i="9"/>
  <c r="B435" i="9"/>
  <c r="T435" i="9"/>
  <c r="B73" i="9"/>
  <c r="B516" i="9"/>
  <c r="B514" i="9"/>
  <c r="B434" i="9"/>
  <c r="T434" i="9"/>
  <c r="B540" i="9"/>
  <c r="T540" i="9"/>
  <c r="B545" i="9"/>
  <c r="T545" i="9"/>
  <c r="B131" i="9"/>
  <c r="B19" i="9"/>
  <c r="B138" i="9"/>
  <c r="B28" i="9"/>
  <c r="K28" i="9"/>
  <c r="B459" i="9"/>
  <c r="B35" i="9"/>
  <c r="M35" i="9"/>
  <c r="B31" i="9"/>
  <c r="B66" i="9"/>
  <c r="M66" i="9"/>
  <c r="K66" i="9"/>
  <c r="B60" i="9"/>
  <c r="I33" i="10"/>
  <c r="L33" i="10"/>
  <c r="I72" i="10"/>
  <c r="L72" i="10"/>
  <c r="I95" i="10"/>
  <c r="L95" i="10"/>
  <c r="I58" i="12"/>
  <c r="K58" i="12"/>
  <c r="B55" i="12"/>
  <c r="I57" i="12"/>
  <c r="K57" i="12"/>
  <c r="I69" i="12"/>
  <c r="K69" i="12"/>
  <c r="I65" i="12"/>
  <c r="K65" i="12"/>
  <c r="I68" i="12"/>
  <c r="K68" i="12"/>
  <c r="I96" i="12"/>
  <c r="K96" i="12"/>
  <c r="B242" i="9"/>
  <c r="M242" i="9"/>
  <c r="B241" i="9"/>
  <c r="B243" i="9"/>
  <c r="B314" i="9"/>
  <c r="K314" i="9"/>
  <c r="B313" i="9"/>
  <c r="B308" i="9"/>
  <c r="K308" i="9"/>
  <c r="C76" i="5"/>
  <c r="C121" i="5"/>
  <c r="I76" i="5"/>
  <c r="M76" i="5"/>
  <c r="I163" i="5"/>
  <c r="M163" i="5"/>
  <c r="I165" i="5"/>
  <c r="M165" i="5"/>
  <c r="I164" i="5"/>
  <c r="M164" i="5"/>
  <c r="Q69" i="6"/>
  <c r="Q43" i="6"/>
  <c r="Q31" i="6"/>
  <c r="Q21" i="6"/>
  <c r="Q9" i="6"/>
  <c r="U9" i="6"/>
  <c r="U45" i="6"/>
  <c r="U85" i="6"/>
  <c r="S508" i="9"/>
  <c r="S391" i="9"/>
  <c r="S494" i="9"/>
  <c r="B432" i="9"/>
  <c r="B431" i="9"/>
  <c r="T431" i="9"/>
  <c r="B69" i="9"/>
  <c r="B37" i="9"/>
  <c r="K37" i="9"/>
  <c r="B509" i="9"/>
  <c r="T509" i="9"/>
  <c r="B466" i="9"/>
  <c r="S466" i="9"/>
  <c r="B430" i="9"/>
  <c r="T430" i="9"/>
  <c r="B544" i="9"/>
  <c r="B538" i="9"/>
  <c r="S538" i="9"/>
  <c r="B67" i="9"/>
  <c r="K67" i="9"/>
  <c r="B240" i="9"/>
  <c r="B65" i="9"/>
  <c r="K65" i="9"/>
  <c r="B22" i="9"/>
  <c r="B71" i="9"/>
  <c r="B429" i="9"/>
  <c r="B461" i="9"/>
  <c r="T461" i="9"/>
  <c r="B78" i="9"/>
  <c r="K78" i="9"/>
  <c r="B31" i="10"/>
  <c r="B91" i="10"/>
  <c r="I34" i="10"/>
  <c r="L34" i="10"/>
  <c r="I51" i="10"/>
  <c r="L51" i="10"/>
  <c r="I74" i="10"/>
  <c r="L74" i="10"/>
  <c r="B40" i="12"/>
  <c r="B65" i="12"/>
  <c r="I55" i="12"/>
  <c r="K55" i="12"/>
  <c r="I73" i="12"/>
  <c r="K73" i="12"/>
  <c r="B70" i="12"/>
  <c r="I99" i="12"/>
  <c r="K99" i="12"/>
  <c r="B396" i="9"/>
  <c r="T396" i="9"/>
  <c r="B393" i="9"/>
  <c r="T393" i="9"/>
  <c r="B394" i="9"/>
  <c r="B388" i="9"/>
  <c r="S388" i="9"/>
  <c r="B528" i="9"/>
  <c r="I77" i="5"/>
  <c r="M77" i="5"/>
  <c r="I121" i="5"/>
  <c r="M121" i="5"/>
  <c r="Q29" i="6"/>
  <c r="U15" i="6"/>
  <c r="U58" i="6"/>
  <c r="Q41" i="6"/>
  <c r="Q45" i="6"/>
  <c r="Q87" i="6"/>
  <c r="Q86" i="6"/>
  <c r="C176" i="20"/>
  <c r="D176" i="20"/>
  <c r="D175" i="20"/>
  <c r="S18" i="10"/>
  <c r="S22" i="10"/>
  <c r="Z27" i="5"/>
  <c r="Z31" i="5"/>
  <c r="Z35" i="5"/>
  <c r="Z39" i="5"/>
  <c r="Q13" i="6"/>
  <c r="Q23" i="6"/>
  <c r="Q33" i="6"/>
  <c r="Q51" i="6"/>
  <c r="Q74" i="6"/>
  <c r="Q85" i="6"/>
  <c r="Q63" i="6"/>
  <c r="Q47" i="6"/>
  <c r="Q35" i="6"/>
  <c r="Q27" i="6"/>
  <c r="Q19" i="6"/>
  <c r="Q11" i="6"/>
  <c r="U11" i="6"/>
  <c r="U19" i="6"/>
  <c r="U26" i="6"/>
  <c r="U37" i="6"/>
  <c r="U53" i="6"/>
  <c r="U66" i="6"/>
  <c r="C72" i="20"/>
  <c r="D71" i="20"/>
  <c r="U15" i="12"/>
  <c r="S15" i="10"/>
  <c r="S19" i="10"/>
  <c r="S23" i="10"/>
  <c r="Z28" i="5"/>
  <c r="Z32" i="5"/>
  <c r="Z36" i="5"/>
  <c r="Z40" i="5"/>
  <c r="I60" i="5"/>
  <c r="M60" i="5"/>
  <c r="I56" i="5"/>
  <c r="M56" i="5"/>
  <c r="I105" i="5"/>
  <c r="M105" i="5"/>
  <c r="I101" i="5"/>
  <c r="M101" i="5"/>
  <c r="I145" i="5"/>
  <c r="M145" i="5"/>
  <c r="I141" i="5"/>
  <c r="M141" i="5"/>
  <c r="I185" i="5"/>
  <c r="M185" i="5"/>
  <c r="I181" i="5"/>
  <c r="M181" i="5"/>
  <c r="Q15" i="6"/>
  <c r="Q25" i="6"/>
  <c r="Q37" i="6"/>
  <c r="Q55" i="6"/>
  <c r="Q79" i="6"/>
  <c r="U14" i="6"/>
  <c r="U21" i="6"/>
  <c r="U29" i="6"/>
  <c r="U42" i="6"/>
  <c r="U55" i="6"/>
  <c r="U69" i="6"/>
  <c r="U82" i="6"/>
  <c r="U71" i="6"/>
  <c r="U61" i="6"/>
  <c r="U50" i="6"/>
  <c r="U39" i="6"/>
  <c r="U30" i="6"/>
  <c r="U23" i="6"/>
  <c r="U18" i="6"/>
  <c r="U13" i="6"/>
  <c r="C5" i="20"/>
  <c r="D5" i="20"/>
  <c r="D4" i="20"/>
  <c r="C14" i="20"/>
  <c r="D14" i="20"/>
  <c r="D13" i="20"/>
  <c r="D6" i="20"/>
  <c r="D23" i="20"/>
  <c r="D42" i="20"/>
  <c r="D80" i="20"/>
  <c r="D94" i="20"/>
  <c r="U43" i="6"/>
  <c r="U59" i="6"/>
  <c r="U75" i="6"/>
  <c r="U86" i="6"/>
  <c r="D113" i="20"/>
  <c r="D121" i="20"/>
  <c r="D125" i="20"/>
  <c r="D129" i="20"/>
  <c r="S462" i="9"/>
  <c r="S487" i="9"/>
  <c r="T442" i="9"/>
  <c r="S347" i="9"/>
  <c r="S495" i="9"/>
  <c r="T489" i="9"/>
  <c r="T421" i="9"/>
  <c r="K236" i="9"/>
  <c r="K284" i="9"/>
  <c r="K311" i="9"/>
  <c r="K235" i="9"/>
  <c r="K261" i="9"/>
  <c r="B207" i="9"/>
  <c r="B206" i="9"/>
  <c r="B205" i="9"/>
  <c r="K205" i="9"/>
  <c r="B204" i="9"/>
  <c r="M204" i="9"/>
  <c r="B203" i="9"/>
  <c r="K203" i="9"/>
  <c r="B202" i="9"/>
  <c r="B201" i="9"/>
  <c r="B200" i="9"/>
  <c r="K200" i="9"/>
  <c r="B198" i="9"/>
  <c r="B186" i="9"/>
  <c r="B184" i="9"/>
  <c r="M184" i="9"/>
  <c r="B182" i="9"/>
  <c r="K182" i="9"/>
  <c r="B180" i="9"/>
  <c r="B178" i="9"/>
  <c r="K178" i="9"/>
  <c r="B177" i="9"/>
  <c r="M177" i="9"/>
  <c r="M272" i="9"/>
  <c r="B51" i="10"/>
  <c r="M316" i="9"/>
  <c r="K228" i="9"/>
  <c r="K280" i="9"/>
  <c r="M297" i="9"/>
  <c r="M245" i="9"/>
  <c r="M185" i="9"/>
  <c r="H43" i="1"/>
  <c r="C93" i="6"/>
  <c r="F17" i="16" a="1"/>
  <c r="F17" i="16"/>
  <c r="F18" i="16" a="1"/>
  <c r="F18" i="16"/>
  <c r="B69" i="16" a="1"/>
  <c r="B69" i="16"/>
  <c r="F6" i="16" a="1"/>
  <c r="F6" i="16"/>
  <c r="F7" i="16" a="1"/>
  <c r="S419" i="9"/>
  <c r="T449" i="9"/>
  <c r="B158" i="9"/>
  <c r="K158" i="9"/>
  <c r="B149" i="9"/>
  <c r="M149" i="9"/>
  <c r="B157" i="9"/>
  <c r="B152" i="9"/>
  <c r="K152" i="9"/>
  <c r="B154" i="9"/>
  <c r="K154" i="9"/>
  <c r="B173" i="9"/>
  <c r="M173" i="9"/>
  <c r="B176" i="9"/>
  <c r="M176" i="9"/>
  <c r="B168" i="9"/>
  <c r="B174" i="9"/>
  <c r="B172" i="9"/>
  <c r="M172" i="9"/>
  <c r="B169" i="9"/>
  <c r="M169" i="9"/>
  <c r="B171" i="9"/>
  <c r="M171" i="9"/>
  <c r="B301" i="9"/>
  <c r="B153" i="9"/>
  <c r="K153" i="9"/>
  <c r="B498" i="9"/>
  <c r="T498" i="9"/>
  <c r="B418" i="9"/>
  <c r="S418" i="9"/>
  <c r="B527" i="9"/>
  <c r="T527" i="9"/>
  <c r="B175" i="9"/>
  <c r="M175" i="9"/>
  <c r="B148" i="9"/>
  <c r="K148" i="9"/>
  <c r="B151" i="9"/>
  <c r="K151" i="9"/>
  <c r="B155" i="9"/>
  <c r="K286" i="9"/>
  <c r="B103" i="9"/>
  <c r="K103" i="9"/>
  <c r="B105" i="9"/>
  <c r="B107" i="9"/>
  <c r="K107" i="9"/>
  <c r="B104" i="9"/>
  <c r="M104" i="9"/>
  <c r="B101" i="9"/>
  <c r="B99" i="9"/>
  <c r="K99" i="9"/>
  <c r="B135" i="9"/>
  <c r="M135" i="9"/>
  <c r="B134" i="9"/>
  <c r="M134" i="9"/>
  <c r="B130" i="9"/>
  <c r="B133" i="9"/>
  <c r="B136" i="9"/>
  <c r="K136" i="9"/>
  <c r="K42" i="9"/>
  <c r="B150" i="9"/>
  <c r="M150" i="9"/>
  <c r="B307" i="9"/>
  <c r="B156" i="9"/>
  <c r="K156" i="9"/>
  <c r="B143" i="9"/>
  <c r="M143" i="9"/>
  <c r="M100" i="9"/>
  <c r="K72" i="9"/>
  <c r="K278" i="9"/>
  <c r="B170" i="9"/>
  <c r="T437" i="9"/>
  <c r="B91" i="9"/>
  <c r="M91" i="9"/>
  <c r="B96" i="9"/>
  <c r="B94" i="9"/>
  <c r="M94" i="9"/>
  <c r="B95" i="9"/>
  <c r="K95" i="9"/>
  <c r="B89" i="9"/>
  <c r="M89" i="9"/>
  <c r="B97" i="9"/>
  <c r="K97" i="9"/>
  <c r="B146" i="9"/>
  <c r="M146" i="9"/>
  <c r="B144" i="9"/>
  <c r="M144" i="9"/>
  <c r="B139" i="9"/>
  <c r="K139" i="9"/>
  <c r="B142" i="9"/>
  <c r="M142" i="9"/>
  <c r="B145" i="9"/>
  <c r="M145" i="9"/>
  <c r="B147" i="9"/>
  <c r="B306" i="9"/>
  <c r="M306" i="9"/>
  <c r="B299" i="9"/>
  <c r="M299" i="9"/>
  <c r="B302" i="9"/>
  <c r="B303" i="9"/>
  <c r="K303" i="9"/>
  <c r="B304" i="9"/>
  <c r="M304" i="9"/>
  <c r="B345" i="9"/>
  <c r="B343" i="9"/>
  <c r="T343" i="9"/>
  <c r="B338" i="9"/>
  <c r="T338" i="9"/>
  <c r="B344" i="9"/>
  <c r="T344" i="9"/>
  <c r="B337" i="9"/>
  <c r="B341" i="9"/>
  <c r="T341" i="9"/>
  <c r="B342" i="9"/>
  <c r="T342" i="9"/>
  <c r="B346" i="9"/>
  <c r="T346" i="9"/>
  <c r="B340" i="9"/>
  <c r="B424" i="9"/>
  <c r="S424" i="9"/>
  <c r="B426" i="9"/>
  <c r="S426" i="9"/>
  <c r="B423" i="9"/>
  <c r="S423" i="9"/>
  <c r="B420" i="9"/>
  <c r="B425" i="9"/>
  <c r="B454" i="9"/>
  <c r="T454" i="9"/>
  <c r="B450" i="9"/>
  <c r="T450" i="9"/>
  <c r="B456" i="9"/>
  <c r="B452" i="9"/>
  <c r="T452" i="9"/>
  <c r="B448" i="9"/>
  <c r="T448" i="9"/>
  <c r="B455" i="9"/>
  <c r="T455" i="9"/>
  <c r="B447" i="9"/>
  <c r="B453" i="9"/>
  <c r="T453" i="9"/>
  <c r="B497" i="9"/>
  <c r="T497" i="9"/>
  <c r="B501" i="9"/>
  <c r="S501" i="9"/>
  <c r="B503" i="9"/>
  <c r="B505" i="9"/>
  <c r="T505" i="9"/>
  <c r="B506" i="9"/>
  <c r="S506" i="9"/>
  <c r="B535" i="9"/>
  <c r="B534" i="9"/>
  <c r="T534" i="9"/>
  <c r="B536" i="9"/>
  <c r="S536" i="9"/>
  <c r="B18" i="9"/>
  <c r="K18" i="9"/>
  <c r="B15" i="9"/>
  <c r="M15" i="9"/>
  <c r="A44" i="1"/>
  <c r="B45" i="1"/>
  <c r="B46" i="1"/>
  <c r="B265" i="9"/>
  <c r="M265" i="9"/>
  <c r="B258" i="9"/>
  <c r="M258" i="9"/>
  <c r="B266" i="9"/>
  <c r="M266" i="9"/>
  <c r="B379" i="9"/>
  <c r="T379" i="9"/>
  <c r="B386" i="9"/>
  <c r="R387" i="9"/>
  <c r="B382" i="9"/>
  <c r="T382" i="9"/>
  <c r="B384" i="9"/>
  <c r="B381" i="9"/>
  <c r="T381" i="9"/>
  <c r="B377" i="9"/>
  <c r="T377" i="9"/>
  <c r="B27" i="9"/>
  <c r="K27" i="9"/>
  <c r="B26" i="9"/>
  <c r="M26" i="9"/>
  <c r="B21" i="9"/>
  <c r="B39" i="9"/>
  <c r="K39" i="9"/>
  <c r="B46" i="9"/>
  <c r="K46" i="9"/>
  <c r="B59" i="9"/>
  <c r="K59" i="9"/>
  <c r="B62" i="9"/>
  <c r="M62" i="9"/>
  <c r="B68" i="9"/>
  <c r="B63" i="9"/>
  <c r="M63" i="9"/>
  <c r="B293" i="9"/>
  <c r="M293" i="9"/>
  <c r="B296" i="9"/>
  <c r="M296" i="9"/>
  <c r="B288" i="9"/>
  <c r="K288" i="9"/>
  <c r="B291" i="9"/>
  <c r="K291" i="9"/>
  <c r="B290" i="9"/>
  <c r="B446" i="9"/>
  <c r="R447" i="9"/>
  <c r="B444" i="9"/>
  <c r="S444" i="9"/>
  <c r="I189" i="5"/>
  <c r="M189" i="5"/>
  <c r="I187" i="5"/>
  <c r="M187" i="5"/>
  <c r="I190" i="5"/>
  <c r="M190" i="5"/>
  <c r="I188" i="5"/>
  <c r="M188" i="5"/>
  <c r="I186" i="5"/>
  <c r="M186" i="5"/>
  <c r="I30" i="12"/>
  <c r="K30" i="12"/>
  <c r="I32" i="12"/>
  <c r="K32" i="12"/>
  <c r="I34" i="12"/>
  <c r="K34" i="12"/>
  <c r="I41" i="12"/>
  <c r="K41" i="12"/>
  <c r="I43" i="12"/>
  <c r="K43" i="12"/>
  <c r="I50" i="12"/>
  <c r="K50" i="12"/>
  <c r="I52" i="12"/>
  <c r="K52" i="12"/>
  <c r="I54" i="12"/>
  <c r="K54" i="12"/>
  <c r="I61" i="12"/>
  <c r="K61" i="12"/>
  <c r="I63" i="12"/>
  <c r="K63" i="12"/>
  <c r="I70" i="12"/>
  <c r="K70" i="12"/>
  <c r="I72" i="12"/>
  <c r="K72" i="12"/>
  <c r="I74" i="12"/>
  <c r="K74" i="12"/>
  <c r="I81" i="12"/>
  <c r="K81" i="12"/>
  <c r="I83" i="12"/>
  <c r="K83" i="12"/>
  <c r="I90" i="12"/>
  <c r="K90" i="12"/>
  <c r="I92" i="12"/>
  <c r="K92" i="12"/>
  <c r="I94" i="12"/>
  <c r="K94" i="12"/>
  <c r="I101" i="12"/>
  <c r="K101" i="12"/>
  <c r="I103" i="12"/>
  <c r="K103" i="12"/>
  <c r="I51" i="5"/>
  <c r="M51" i="5"/>
  <c r="I53" i="5"/>
  <c r="M53" i="5"/>
  <c r="I55" i="5"/>
  <c r="M55" i="5"/>
  <c r="I62" i="5"/>
  <c r="M62" i="5"/>
  <c r="I64" i="5"/>
  <c r="M64" i="5"/>
  <c r="I71" i="5"/>
  <c r="M71" i="5"/>
  <c r="I73" i="5"/>
  <c r="M73" i="5"/>
  <c r="I75" i="5"/>
  <c r="M75" i="5"/>
  <c r="I82" i="5"/>
  <c r="M82" i="5"/>
  <c r="I84" i="5"/>
  <c r="M84" i="5"/>
  <c r="I89" i="5"/>
  <c r="M89" i="5"/>
  <c r="I90" i="5"/>
  <c r="M90" i="5"/>
  <c r="I100" i="5"/>
  <c r="M100" i="5"/>
  <c r="I98" i="5"/>
  <c r="M98" i="5"/>
  <c r="I96" i="5"/>
  <c r="M96" i="5"/>
  <c r="I99" i="5"/>
  <c r="M99" i="5"/>
  <c r="I97" i="5"/>
  <c r="M97" i="5"/>
  <c r="I109" i="5"/>
  <c r="M109" i="5"/>
  <c r="I107" i="5"/>
  <c r="M107" i="5"/>
  <c r="I110" i="5"/>
  <c r="M110" i="5"/>
  <c r="I108" i="5"/>
  <c r="M108" i="5"/>
  <c r="I106" i="5"/>
  <c r="M106" i="5"/>
  <c r="I120" i="5"/>
  <c r="M120" i="5"/>
  <c r="I118" i="5"/>
  <c r="M118" i="5"/>
  <c r="I116" i="5"/>
  <c r="M116" i="5"/>
  <c r="I119" i="5"/>
  <c r="M119" i="5"/>
  <c r="I117" i="5"/>
  <c r="M117" i="5"/>
  <c r="I129" i="5"/>
  <c r="M129" i="5"/>
  <c r="I127" i="5"/>
  <c r="M127" i="5"/>
  <c r="I130" i="5"/>
  <c r="M130" i="5"/>
  <c r="I128" i="5"/>
  <c r="M128" i="5"/>
  <c r="I126" i="5"/>
  <c r="M126" i="5"/>
  <c r="I140" i="5"/>
  <c r="M140" i="5"/>
  <c r="I138" i="5"/>
  <c r="M138" i="5"/>
  <c r="I136" i="5"/>
  <c r="M136" i="5"/>
  <c r="I139" i="5"/>
  <c r="M139" i="5"/>
  <c r="I137" i="5"/>
  <c r="M137" i="5"/>
  <c r="I149" i="5"/>
  <c r="M149" i="5"/>
  <c r="I147" i="5"/>
  <c r="M147" i="5"/>
  <c r="I150" i="5"/>
  <c r="M150" i="5"/>
  <c r="I148" i="5"/>
  <c r="M148" i="5"/>
  <c r="I146" i="5"/>
  <c r="M146" i="5"/>
  <c r="I160" i="5"/>
  <c r="M160" i="5"/>
  <c r="I158" i="5"/>
  <c r="M158" i="5"/>
  <c r="I156" i="5"/>
  <c r="M156" i="5"/>
  <c r="I159" i="5"/>
  <c r="M159" i="5"/>
  <c r="I157" i="5"/>
  <c r="M157" i="5"/>
  <c r="I169" i="5"/>
  <c r="M169" i="5"/>
  <c r="I167" i="5"/>
  <c r="M167" i="5"/>
  <c r="I170" i="5"/>
  <c r="M170" i="5"/>
  <c r="I168" i="5"/>
  <c r="M168" i="5"/>
  <c r="I166" i="5"/>
  <c r="M166" i="5"/>
  <c r="I31" i="12"/>
  <c r="K31" i="12"/>
  <c r="I40" i="12"/>
  <c r="K40" i="12"/>
  <c r="I42" i="12"/>
  <c r="K42" i="12"/>
  <c r="I51" i="12"/>
  <c r="K51" i="12"/>
  <c r="I60" i="12"/>
  <c r="K60" i="12"/>
  <c r="I62" i="12"/>
  <c r="K62" i="12"/>
  <c r="I71" i="12"/>
  <c r="K71" i="12"/>
  <c r="I80" i="12"/>
  <c r="K80" i="12"/>
  <c r="I82" i="12"/>
  <c r="K82" i="12"/>
  <c r="I91" i="12"/>
  <c r="K91" i="12"/>
  <c r="I100" i="12"/>
  <c r="K100" i="12"/>
  <c r="I102" i="12"/>
  <c r="K102" i="12"/>
  <c r="I52" i="5"/>
  <c r="M52" i="5"/>
  <c r="I61" i="5"/>
  <c r="M61" i="5"/>
  <c r="I63" i="5"/>
  <c r="M63" i="5"/>
  <c r="I72" i="5"/>
  <c r="M72" i="5"/>
  <c r="I81" i="5"/>
  <c r="M81" i="5"/>
  <c r="I83" i="5"/>
  <c r="M83" i="5"/>
  <c r="Q49" i="6"/>
  <c r="Q53" i="6"/>
  <c r="Q57" i="6"/>
  <c r="Q61" i="6"/>
  <c r="Q66" i="6"/>
  <c r="Q71" i="6"/>
  <c r="Q77" i="6"/>
  <c r="Q82" i="6"/>
  <c r="C111" i="20"/>
  <c r="D110" i="20"/>
  <c r="I177" i="5"/>
  <c r="M177" i="5"/>
  <c r="I179" i="5"/>
  <c r="M179" i="5"/>
  <c r="Q10" i="6"/>
  <c r="Q14" i="6"/>
  <c r="Q18" i="6"/>
  <c r="Q22" i="6"/>
  <c r="Q26" i="6"/>
  <c r="Q30" i="6"/>
  <c r="Q34" i="6"/>
  <c r="Q38" i="6"/>
  <c r="Q42" i="6"/>
  <c r="Q46" i="6"/>
  <c r="Q50" i="6"/>
  <c r="Q54" i="6"/>
  <c r="Q58" i="6"/>
  <c r="Q62" i="6"/>
  <c r="Q67" i="6"/>
  <c r="Q73" i="6"/>
  <c r="Q78" i="6"/>
  <c r="Q83" i="6"/>
  <c r="U35" i="6"/>
  <c r="U41" i="6"/>
  <c r="U46" i="6"/>
  <c r="U51" i="6"/>
  <c r="U57" i="6"/>
  <c r="U62" i="6"/>
  <c r="U67" i="6"/>
  <c r="U73" i="6"/>
  <c r="U78" i="6"/>
  <c r="U83" i="6"/>
  <c r="C96" i="20"/>
  <c r="C97" i="20"/>
  <c r="D97" i="20"/>
  <c r="D95" i="20"/>
  <c r="C174" i="20"/>
  <c r="D174" i="20"/>
  <c r="D173" i="20"/>
  <c r="I176" i="5"/>
  <c r="M176" i="5"/>
  <c r="I178" i="5"/>
  <c r="M178" i="5"/>
  <c r="Q12" i="6"/>
  <c r="Q16" i="6"/>
  <c r="Q20" i="6"/>
  <c r="Q24" i="6"/>
  <c r="Q28" i="6"/>
  <c r="Q32" i="6"/>
  <c r="Q36" i="6"/>
  <c r="Q40" i="6"/>
  <c r="Q44" i="6"/>
  <c r="Q48" i="6"/>
  <c r="Q52" i="6"/>
  <c r="Q56" i="6"/>
  <c r="Q60" i="6"/>
  <c r="Q65" i="6"/>
  <c r="Q70" i="6"/>
  <c r="Q75" i="6"/>
  <c r="Q81" i="6"/>
  <c r="Q88" i="6"/>
  <c r="Q84" i="6"/>
  <c r="Q80" i="6"/>
  <c r="Q76" i="6"/>
  <c r="Q72" i="6"/>
  <c r="Q68" i="6"/>
  <c r="Q64" i="6"/>
  <c r="U27" i="6"/>
  <c r="U33" i="6"/>
  <c r="U38" i="6"/>
  <c r="U49" i="6"/>
  <c r="U54" i="6"/>
  <c r="U65" i="6"/>
  <c r="U70" i="6"/>
  <c r="U81" i="6"/>
  <c r="U88" i="6"/>
  <c r="U84" i="6"/>
  <c r="U80" i="6"/>
  <c r="U76" i="6"/>
  <c r="U72" i="6"/>
  <c r="U68" i="6"/>
  <c r="U64" i="6"/>
  <c r="U60" i="6"/>
  <c r="U56" i="6"/>
  <c r="U52" i="6"/>
  <c r="U48" i="6"/>
  <c r="U44" i="6"/>
  <c r="U40" i="6"/>
  <c r="U36" i="6"/>
  <c r="U32" i="6"/>
  <c r="U28" i="6"/>
  <c r="U24" i="6"/>
  <c r="U20" i="6"/>
  <c r="U16" i="6"/>
  <c r="U12" i="6"/>
  <c r="C48" i="20"/>
  <c r="C49" i="20"/>
  <c r="C50" i="20"/>
  <c r="D47" i="20"/>
  <c r="C106" i="20"/>
  <c r="C107" i="20"/>
  <c r="D105" i="20"/>
  <c r="C135" i="20"/>
  <c r="C70" i="20"/>
  <c r="D70" i="20"/>
  <c r="C119" i="20"/>
  <c r="D119" i="20"/>
  <c r="D118" i="20"/>
  <c r="C150" i="20"/>
  <c r="D149" i="20"/>
  <c r="C170" i="20"/>
  <c r="D169" i="20"/>
  <c r="C179" i="20"/>
  <c r="D178" i="20"/>
  <c r="D24" i="20"/>
  <c r="C25" i="20"/>
  <c r="D25" i="20"/>
  <c r="C44" i="20"/>
  <c r="C45" i="20"/>
  <c r="D45" i="20"/>
  <c r="D43" i="20"/>
  <c r="C115" i="20"/>
  <c r="D114" i="20"/>
  <c r="C158" i="20"/>
  <c r="D157" i="20"/>
  <c r="D16" i="20"/>
  <c r="D68" i="20"/>
  <c r="D104" i="20"/>
  <c r="D156" i="20"/>
  <c r="D172" i="20"/>
  <c r="K195" i="9"/>
  <c r="K192" i="9"/>
  <c r="S458" i="9"/>
  <c r="M308" i="9"/>
  <c r="M191" i="9"/>
  <c r="S393" i="9"/>
  <c r="K30" i="9"/>
  <c r="S430" i="9"/>
  <c r="M31" i="9"/>
  <c r="K31" i="9"/>
  <c r="M28" i="9"/>
  <c r="M56" i="9"/>
  <c r="K56" i="9"/>
  <c r="K29" i="9"/>
  <c r="S560" i="9"/>
  <c r="T560" i="9"/>
  <c r="T558" i="9"/>
  <c r="T583" i="9"/>
  <c r="S583" i="9"/>
  <c r="M274" i="9"/>
  <c r="K242" i="9"/>
  <c r="M22" i="9"/>
  <c r="K22" i="9"/>
  <c r="T466" i="9"/>
  <c r="S457" i="9"/>
  <c r="T561" i="9"/>
  <c r="M37" i="9"/>
  <c r="T581" i="9"/>
  <c r="K73" i="9"/>
  <c r="M73" i="9"/>
  <c r="D17" i="20"/>
  <c r="M36" i="9"/>
  <c r="S562" i="9"/>
  <c r="T386" i="9"/>
  <c r="K306" i="9"/>
  <c r="C159" i="20"/>
  <c r="C160" i="20"/>
  <c r="D158" i="20"/>
  <c r="D44" i="20"/>
  <c r="C151" i="20"/>
  <c r="D151" i="20"/>
  <c r="D150" i="20"/>
  <c r="D96" i="20"/>
  <c r="D111" i="20"/>
  <c r="C112" i="20"/>
  <c r="D112" i="20"/>
  <c r="S534" i="9"/>
  <c r="S505" i="9"/>
  <c r="S497" i="9"/>
  <c r="T426" i="9"/>
  <c r="T340" i="9"/>
  <c r="T337" i="9"/>
  <c r="T345" i="9"/>
  <c r="K142" i="9"/>
  <c r="M96" i="9"/>
  <c r="K96" i="9"/>
  <c r="K198" i="9"/>
  <c r="M170" i="9"/>
  <c r="C66" i="10"/>
  <c r="C30" i="12"/>
  <c r="C35" i="12"/>
  <c r="C80" i="12"/>
  <c r="C31" i="10"/>
  <c r="C71" i="10"/>
  <c r="C55" i="12"/>
  <c r="C76" i="10"/>
  <c r="C100" i="12"/>
  <c r="C41" i="10"/>
  <c r="C81" i="10"/>
  <c r="C90" i="12"/>
  <c r="C85" i="12"/>
  <c r="C61" i="10"/>
  <c r="C56" i="10"/>
  <c r="C101" i="10"/>
  <c r="C46" i="10"/>
  <c r="C91" i="10"/>
  <c r="C95" i="12"/>
  <c r="E44" i="1"/>
  <c r="C319" i="6"/>
  <c r="C70" i="12"/>
  <c r="C65" i="12"/>
  <c r="C154" i="6"/>
  <c r="C86" i="10"/>
  <c r="J36" i="21"/>
  <c r="J57" i="21"/>
  <c r="O6" i="21"/>
  <c r="P78" i="21"/>
  <c r="S527" i="9"/>
  <c r="D115" i="20"/>
  <c r="C116" i="20"/>
  <c r="D116" i="20"/>
  <c r="D179" i="20"/>
  <c r="C180" i="20"/>
  <c r="D180" i="20"/>
  <c r="C120" i="20"/>
  <c r="D120" i="20"/>
  <c r="D106" i="20"/>
  <c r="K290" i="9"/>
  <c r="T447" i="9"/>
  <c r="T456" i="9"/>
  <c r="T420" i="9"/>
  <c r="S420" i="9"/>
  <c r="K144" i="9"/>
  <c r="M95" i="9"/>
  <c r="M136" i="9"/>
  <c r="K135" i="9"/>
  <c r="M107" i="9"/>
  <c r="M174" i="9"/>
  <c r="M154" i="9"/>
  <c r="C26" i="20"/>
  <c r="D26" i="20"/>
  <c r="S446" i="9"/>
  <c r="M291" i="9"/>
  <c r="K63" i="9"/>
  <c r="M46" i="9"/>
  <c r="M27" i="9"/>
  <c r="T384" i="9"/>
  <c r="M180" i="9"/>
  <c r="K180" i="9"/>
  <c r="M18" i="9"/>
  <c r="T506" i="9"/>
  <c r="T423" i="9"/>
  <c r="K133" i="9"/>
  <c r="M99" i="9"/>
  <c r="M105" i="9"/>
  <c r="M203" i="9"/>
  <c r="F7" i="16"/>
  <c r="F8" i="16" a="1"/>
  <c r="F8" i="16"/>
  <c r="C239" i="6"/>
  <c r="C294" i="6"/>
  <c r="C244" i="6"/>
  <c r="C19" i="20"/>
  <c r="C20" i="20"/>
  <c r="C309" i="6"/>
  <c r="D116" i="5"/>
  <c r="C364" i="6"/>
  <c r="C144" i="6"/>
  <c r="C174" i="6"/>
  <c r="C314" i="6"/>
  <c r="C469" i="6"/>
  <c r="D131" i="5"/>
  <c r="C284" i="6"/>
  <c r="D166" i="5"/>
  <c r="D111" i="5"/>
  <c r="C419" i="6"/>
  <c r="D96" i="5"/>
  <c r="G114" i="21"/>
  <c r="D107" i="20"/>
  <c r="C108" i="20"/>
  <c r="D108" i="20"/>
  <c r="C152" i="20"/>
  <c r="D49" i="20"/>
  <c r="T113" i="21"/>
  <c r="D159" i="20"/>
  <c r="O57" i="21"/>
  <c r="T57" i="21"/>
  <c r="C27" i="20"/>
  <c r="O36" i="21"/>
  <c r="C434" i="6"/>
  <c r="C189" i="6"/>
  <c r="C279" i="6"/>
  <c r="C124" i="6"/>
  <c r="D19" i="20"/>
  <c r="C28" i="20"/>
  <c r="C29" i="20"/>
  <c r="D27" i="20"/>
  <c r="C161" i="20"/>
  <c r="D160" i="20"/>
  <c r="D152" i="20"/>
  <c r="C153" i="20"/>
  <c r="T36" i="21"/>
  <c r="AP119" i="21"/>
  <c r="AP132" i="21"/>
  <c r="AP148" i="21"/>
  <c r="AP164" i="21"/>
  <c r="AP180" i="21"/>
  <c r="AP129" i="21"/>
  <c r="AP145" i="21"/>
  <c r="AP161" i="21"/>
  <c r="AP122" i="21"/>
  <c r="AP138" i="21"/>
  <c r="AP154" i="21"/>
  <c r="AP170" i="21"/>
  <c r="AP147" i="21"/>
  <c r="AP182" i="21"/>
  <c r="AP135" i="21"/>
  <c r="AP183" i="21"/>
  <c r="AP123" i="21"/>
  <c r="AP184" i="21"/>
  <c r="AP127" i="21"/>
  <c r="AP181" i="21"/>
  <c r="AP124" i="21"/>
  <c r="AP144" i="21"/>
  <c r="AP168" i="21"/>
  <c r="AP121" i="21"/>
  <c r="AP141" i="21"/>
  <c r="AP165" i="21"/>
  <c r="AP130" i="21"/>
  <c r="AP150" i="21"/>
  <c r="AP174" i="21"/>
  <c r="AP171" i="21"/>
  <c r="AP194" i="21"/>
  <c r="AP187" i="21"/>
  <c r="AP155" i="21"/>
  <c r="AP116" i="21"/>
  <c r="V193" i="21"/>
  <c r="AP185" i="21"/>
  <c r="AP128" i="21"/>
  <c r="AP152" i="21"/>
  <c r="AP172" i="21"/>
  <c r="AP125" i="21"/>
  <c r="AP149" i="21"/>
  <c r="AP169" i="21"/>
  <c r="AP134" i="21"/>
  <c r="AP158" i="21"/>
  <c r="AP178" i="21"/>
  <c r="AP179" i="21"/>
  <c r="AP151" i="21"/>
  <c r="AP191" i="21"/>
  <c r="AP175" i="21"/>
  <c r="AP143" i="21"/>
  <c r="AP189" i="21"/>
  <c r="AP136" i="21"/>
  <c r="AP156" i="21"/>
  <c r="AP176" i="21"/>
  <c r="AP133" i="21"/>
  <c r="AP153" i="21"/>
  <c r="AP120" i="21"/>
  <c r="AP142" i="21"/>
  <c r="AP162" i="21"/>
  <c r="AP131" i="21"/>
  <c r="AP186" i="21"/>
  <c r="AP167" i="21"/>
  <c r="AP195" i="21"/>
  <c r="AP188" i="21"/>
  <c r="AP159" i="21"/>
  <c r="AP193" i="21"/>
  <c r="AP118" i="21"/>
  <c r="AP146" i="21"/>
  <c r="AP173" i="21"/>
  <c r="AP137" i="21"/>
  <c r="AP163" i="21"/>
  <c r="AP177" i="21"/>
  <c r="AP117" i="21"/>
  <c r="AP157" i="21"/>
  <c r="AP190" i="21"/>
  <c r="AP140" i="21"/>
  <c r="AP126" i="21"/>
  <c r="AP139" i="21"/>
  <c r="AP160" i="21"/>
  <c r="AP166" i="21"/>
  <c r="AP192" i="21"/>
  <c r="D50" i="20"/>
  <c r="C51" i="20"/>
  <c r="D51" i="20"/>
  <c r="C21" i="20"/>
  <c r="D21" i="20"/>
  <c r="D20" i="20"/>
  <c r="V129" i="21"/>
  <c r="V117" i="21"/>
  <c r="V142" i="21"/>
  <c r="V143" i="21"/>
  <c r="V188" i="21"/>
  <c r="S157" i="21"/>
  <c r="S158" i="21"/>
  <c r="S175" i="21"/>
  <c r="S192" i="21"/>
  <c r="V185" i="21"/>
  <c r="V131" i="21"/>
  <c r="V168" i="21"/>
  <c r="S129" i="21"/>
  <c r="S146" i="21"/>
  <c r="S147" i="21"/>
  <c r="S156" i="21"/>
  <c r="V154" i="21"/>
  <c r="V172" i="21"/>
  <c r="S154" i="21"/>
  <c r="S116" i="21"/>
  <c r="V155" i="21"/>
  <c r="S134" i="21"/>
  <c r="V133" i="21"/>
  <c r="V184" i="21"/>
  <c r="S182" i="21"/>
  <c r="V170" i="21"/>
  <c r="S149" i="21"/>
  <c r="S120" i="21"/>
  <c r="V187" i="21"/>
  <c r="S166" i="21"/>
  <c r="Y57" i="21"/>
  <c r="AD57" i="21"/>
  <c r="Y36" i="21"/>
  <c r="C154" i="20"/>
  <c r="D153" i="20"/>
  <c r="C162" i="20"/>
  <c r="D162" i="20"/>
  <c r="D161" i="20"/>
  <c r="D28" i="20"/>
  <c r="D29" i="20"/>
  <c r="C22" i="20"/>
  <c r="D22" i="20"/>
  <c r="C155" i="20"/>
  <c r="D155" i="20"/>
  <c r="D154" i="20"/>
  <c r="S580" i="9"/>
  <c r="S355" i="9"/>
  <c r="S588" i="9"/>
  <c r="R337" i="9"/>
  <c r="S337" i="9"/>
  <c r="T577" i="9"/>
  <c r="T538" i="9"/>
  <c r="S434" i="9"/>
  <c r="S585" i="9"/>
  <c r="T395" i="9"/>
  <c r="S607" i="9"/>
  <c r="T517" i="9"/>
  <c r="S352" i="9"/>
  <c r="S491" i="9"/>
  <c r="R457" i="9"/>
  <c r="S592" i="9"/>
  <c r="T519" i="9"/>
  <c r="T354" i="9"/>
  <c r="T521" i="9"/>
  <c r="T418" i="9"/>
  <c r="S461" i="9"/>
  <c r="S510" i="9"/>
  <c r="S587" i="9"/>
  <c r="S349" i="9"/>
  <c r="S590" i="9"/>
  <c r="S387" i="9"/>
  <c r="T501" i="9"/>
  <c r="S565" i="9"/>
  <c r="T546" i="9"/>
  <c r="S564" i="9"/>
  <c r="S417" i="9"/>
  <c r="S496" i="9"/>
  <c r="T555" i="9"/>
  <c r="S542" i="9"/>
  <c r="T513" i="9"/>
  <c r="T536" i="9"/>
  <c r="T424" i="9"/>
  <c r="T463" i="9"/>
  <c r="S545" i="9"/>
  <c r="S435" i="9"/>
  <c r="S431" i="9"/>
  <c r="S389" i="9"/>
  <c r="T539" i="9"/>
  <c r="T526" i="9"/>
  <c r="S350" i="9"/>
  <c r="T520" i="9"/>
  <c r="S422" i="9"/>
  <c r="R448" i="9"/>
  <c r="S448" i="9"/>
  <c r="S447" i="9"/>
  <c r="T446" i="9"/>
  <c r="R347" i="9"/>
  <c r="R348" i="9"/>
  <c r="R349" i="9"/>
  <c r="R350" i="9"/>
  <c r="R351" i="9"/>
  <c r="R352" i="9"/>
  <c r="R353" i="9"/>
  <c r="R354" i="9"/>
  <c r="R355" i="9"/>
  <c r="R356" i="9"/>
  <c r="T460" i="9"/>
  <c r="S579" i="9"/>
  <c r="R326" i="9"/>
  <c r="S443" i="9"/>
  <c r="S396" i="9"/>
  <c r="T392" i="9"/>
  <c r="R458" i="9"/>
  <c r="S356" i="9"/>
  <c r="S509" i="9"/>
  <c r="T457" i="9"/>
  <c r="T586" i="9"/>
  <c r="T557" i="9"/>
  <c r="S593" i="9"/>
  <c r="T591" i="9"/>
  <c r="T348" i="9"/>
  <c r="S596" i="9"/>
  <c r="S326" i="9"/>
  <c r="S351" i="9"/>
  <c r="S464" i="9"/>
  <c r="S523" i="9"/>
  <c r="T518" i="9"/>
  <c r="S594" i="9"/>
  <c r="G92" i="5"/>
  <c r="G91" i="5"/>
  <c r="K264" i="9"/>
  <c r="K299" i="9"/>
  <c r="M199" i="9"/>
  <c r="K309" i="9"/>
  <c r="K246" i="9"/>
  <c r="M310" i="9"/>
  <c r="M234" i="9"/>
  <c r="K260" i="9"/>
  <c r="K293" i="9"/>
  <c r="K296" i="9"/>
  <c r="K277" i="9"/>
  <c r="M295" i="9"/>
  <c r="K267" i="9"/>
  <c r="K233" i="9"/>
  <c r="M263" i="9"/>
  <c r="K273" i="9"/>
  <c r="K204" i="9"/>
  <c r="M205" i="9"/>
  <c r="K184" i="9"/>
  <c r="M259" i="9"/>
  <c r="K238" i="9"/>
  <c r="K279" i="9"/>
  <c r="M182" i="9"/>
  <c r="M303" i="9"/>
  <c r="M270" i="9"/>
  <c r="K196" i="9"/>
  <c r="K265" i="9"/>
  <c r="M288" i="9"/>
  <c r="K237" i="9"/>
  <c r="K187" i="9"/>
  <c r="K262" i="9"/>
  <c r="M283" i="9"/>
  <c r="K294" i="9"/>
  <c r="M314" i="9"/>
  <c r="M305" i="9"/>
  <c r="M268" i="9"/>
  <c r="E72" i="5"/>
  <c r="G72" i="5"/>
  <c r="K60" i="9"/>
  <c r="M60" i="9"/>
  <c r="C52" i="20"/>
  <c r="C53" i="20"/>
  <c r="D53" i="20"/>
  <c r="S184" i="21"/>
  <c r="S117" i="21"/>
  <c r="V138" i="21"/>
  <c r="S119" i="21"/>
  <c r="V183" i="21"/>
  <c r="S172" i="21"/>
  <c r="S181" i="21"/>
  <c r="V166" i="21"/>
  <c r="S183" i="21"/>
  <c r="S121" i="21"/>
  <c r="V173" i="21"/>
  <c r="S171" i="21"/>
  <c r="S169" i="21"/>
  <c r="V139" i="21"/>
  <c r="S164" i="21"/>
  <c r="S195" i="21"/>
  <c r="S178" i="21"/>
  <c r="S177" i="21"/>
  <c r="V160" i="21"/>
  <c r="V163" i="21"/>
  <c r="V162" i="21"/>
  <c r="V141" i="21"/>
  <c r="S152" i="21"/>
  <c r="S127" i="21"/>
  <c r="S126" i="21"/>
  <c r="V132" i="21"/>
  <c r="V191" i="21"/>
  <c r="V190" i="21"/>
  <c r="V157" i="21"/>
  <c r="V177" i="21"/>
  <c r="S123" i="21"/>
  <c r="V156" i="21"/>
  <c r="V169" i="21"/>
  <c r="S185" i="21"/>
  <c r="V135" i="21"/>
  <c r="S187" i="21"/>
  <c r="V128" i="21"/>
  <c r="V189" i="21"/>
  <c r="S135" i="21"/>
  <c r="V120" i="21"/>
  <c r="V125" i="21"/>
  <c r="S139" i="21"/>
  <c r="V192" i="21"/>
  <c r="V186" i="21"/>
  <c r="S180" i="21"/>
  <c r="S163" i="21"/>
  <c r="S162" i="21"/>
  <c r="S161" i="21"/>
  <c r="V140" i="21"/>
  <c r="V147" i="21"/>
  <c r="V146" i="21"/>
  <c r="S148" i="21"/>
  <c r="S191" i="21"/>
  <c r="S190" i="21"/>
  <c r="S173" i="21"/>
  <c r="V144" i="21"/>
  <c r="V175" i="21"/>
  <c r="V158" i="21"/>
  <c r="V137" i="21"/>
  <c r="V161" i="21"/>
  <c r="S176" i="21"/>
  <c r="S118" i="21"/>
  <c r="V182" i="21"/>
  <c r="S155" i="21"/>
  <c r="V176" i="21"/>
  <c r="V149" i="21"/>
  <c r="S138" i="21"/>
  <c r="V167" i="21"/>
  <c r="S124" i="21"/>
  <c r="S165" i="21"/>
  <c r="V119" i="21"/>
  <c r="S136" i="21"/>
  <c r="S122" i="21"/>
  <c r="V136" i="21"/>
  <c r="V153" i="21"/>
  <c r="S168" i="21"/>
  <c r="S131" i="21"/>
  <c r="S193" i="21"/>
  <c r="V164" i="21"/>
  <c r="V195" i="21"/>
  <c r="V178" i="21"/>
  <c r="V165" i="21"/>
  <c r="S128" i="21"/>
  <c r="S143" i="21"/>
  <c r="S142" i="21"/>
  <c r="S141" i="21"/>
  <c r="V152" i="21"/>
  <c r="V127" i="21"/>
  <c r="V122" i="21"/>
  <c r="Y77" i="21"/>
  <c r="B47" i="1"/>
  <c r="AC77" i="21"/>
  <c r="K130" i="9"/>
  <c r="M130" i="9"/>
  <c r="M190" i="9"/>
  <c r="K190" i="9"/>
  <c r="B1374" i="19"/>
  <c r="A1375" i="19" a="1"/>
  <c r="A1375" i="19"/>
  <c r="B1375" i="19"/>
  <c r="D135" i="20"/>
  <c r="C136" i="20"/>
  <c r="B70" i="16" a="1"/>
  <c r="B70" i="16"/>
  <c r="B71" i="16" a="1"/>
  <c r="B71" i="16"/>
  <c r="S625" i="9"/>
  <c r="T625" i="9"/>
  <c r="C134" i="6"/>
  <c r="C349" i="6"/>
  <c r="C304" i="6"/>
  <c r="D170" i="20"/>
  <c r="C171" i="20"/>
  <c r="D171" i="20"/>
  <c r="S544" i="9"/>
  <c r="T544" i="9"/>
  <c r="M131" i="9"/>
  <c r="K131" i="9"/>
  <c r="C36" i="20"/>
  <c r="D35" i="20"/>
  <c r="S515" i="9"/>
  <c r="T515" i="9"/>
  <c r="S578" i="9"/>
  <c r="T578" i="9"/>
  <c r="C199" i="6"/>
  <c r="Q6" i="21"/>
  <c r="C149" i="6"/>
  <c r="C164" i="6"/>
  <c r="C459" i="6"/>
  <c r="D56" i="5"/>
  <c r="C479" i="6"/>
  <c r="K68" i="9"/>
  <c r="M68" i="9"/>
  <c r="M155" i="9"/>
  <c r="K155" i="9"/>
  <c r="T388" i="9"/>
  <c r="R388" i="9"/>
  <c r="R389" i="9"/>
  <c r="R390" i="9"/>
  <c r="R391" i="9"/>
  <c r="R392" i="9"/>
  <c r="R393" i="9"/>
  <c r="R394" i="9"/>
  <c r="R395" i="9"/>
  <c r="R396" i="9"/>
  <c r="K9" i="9"/>
  <c r="M9" i="9"/>
  <c r="S436" i="9"/>
  <c r="T436" i="9"/>
  <c r="T522" i="9"/>
  <c r="S522" i="9"/>
  <c r="M32" i="9"/>
  <c r="K32" i="9"/>
  <c r="I134" i="5"/>
  <c r="M134" i="5"/>
  <c r="I135" i="5"/>
  <c r="M135" i="5"/>
  <c r="I131" i="5"/>
  <c r="M131" i="5"/>
  <c r="I132" i="5"/>
  <c r="M132" i="5"/>
  <c r="I133" i="5"/>
  <c r="M133" i="5"/>
  <c r="C131" i="5"/>
  <c r="D121" i="5"/>
  <c r="C354" i="6"/>
  <c r="C424" i="6"/>
  <c r="D181" i="5"/>
  <c r="C169" i="6"/>
  <c r="D136" i="5"/>
  <c r="C109" i="6"/>
  <c r="C289" i="6"/>
  <c r="C414" i="6"/>
  <c r="C214" i="6"/>
  <c r="D156" i="5"/>
  <c r="D101" i="5"/>
  <c r="C369" i="6"/>
  <c r="C344" i="6"/>
  <c r="H44" i="1"/>
  <c r="D106" i="5"/>
  <c r="D126" i="5"/>
  <c r="C489" i="6"/>
  <c r="C119" i="6"/>
  <c r="D91" i="5"/>
  <c r="C389" i="6"/>
  <c r="D86" i="5"/>
  <c r="C444" i="6"/>
  <c r="C229" i="6"/>
  <c r="C234" i="6"/>
  <c r="C299" i="6"/>
  <c r="C274" i="6"/>
  <c r="C249" i="6"/>
  <c r="N113" i="21"/>
  <c r="U77" i="21"/>
  <c r="M307" i="9"/>
  <c r="K307" i="9"/>
  <c r="K201" i="9"/>
  <c r="M201" i="9"/>
  <c r="S353" i="9"/>
  <c r="T353" i="9"/>
  <c r="T511" i="9"/>
  <c r="S511" i="9"/>
  <c r="T559" i="9"/>
  <c r="S566" i="9"/>
  <c r="T582" i="9"/>
  <c r="K301" i="9"/>
  <c r="M301" i="9"/>
  <c r="M157" i="9"/>
  <c r="K157" i="9"/>
  <c r="K90" i="9"/>
  <c r="M90" i="9"/>
  <c r="R19" i="10"/>
  <c r="G67" i="21"/>
  <c r="J83" i="21"/>
  <c r="Y14" i="5"/>
  <c r="Y25" i="5"/>
  <c r="J94" i="21"/>
  <c r="B504" i="9"/>
  <c r="B499" i="9"/>
  <c r="B500" i="9"/>
  <c r="B502" i="9"/>
  <c r="B532" i="9"/>
  <c r="B533" i="9"/>
  <c r="B530" i="9"/>
  <c r="B529" i="9"/>
  <c r="B531" i="9"/>
  <c r="B576" i="9"/>
  <c r="B567" i="9"/>
  <c r="B570" i="9"/>
  <c r="B568" i="9"/>
  <c r="B571" i="9"/>
  <c r="B572" i="9"/>
  <c r="B574" i="9"/>
  <c r="B575" i="9"/>
  <c r="B573" i="9"/>
  <c r="B569" i="9"/>
  <c r="Y38" i="5"/>
  <c r="J107" i="21"/>
  <c r="M21" i="9"/>
  <c r="K21" i="9"/>
  <c r="C36" i="10"/>
  <c r="C50" i="12"/>
  <c r="C45" i="12"/>
  <c r="C60" i="12"/>
  <c r="C75" i="12"/>
  <c r="C96" i="10"/>
  <c r="C40" i="12"/>
  <c r="C51" i="10"/>
  <c r="C94" i="6"/>
  <c r="D81" i="5"/>
  <c r="C384" i="6"/>
  <c r="C219" i="6"/>
  <c r="C329" i="6"/>
  <c r="D46" i="5"/>
  <c r="D186" i="5"/>
  <c r="C409" i="6"/>
  <c r="D61" i="5"/>
  <c r="C464" i="6"/>
  <c r="C324" i="6"/>
  <c r="C99" i="6"/>
  <c r="C139" i="6"/>
  <c r="C334" i="6"/>
  <c r="D151" i="5"/>
  <c r="D76" i="5"/>
  <c r="R449" i="9"/>
  <c r="M147" i="9"/>
  <c r="K147" i="9"/>
  <c r="K313" i="9"/>
  <c r="M313" i="9"/>
  <c r="K241" i="9"/>
  <c r="M241" i="9"/>
  <c r="T543" i="9"/>
  <c r="T512" i="9"/>
  <c r="K93" i="9"/>
  <c r="T433" i="9"/>
  <c r="S433" i="9"/>
  <c r="K197" i="9"/>
  <c r="S611" i="9"/>
  <c r="T611" i="9"/>
  <c r="M285" i="9"/>
  <c r="K285" i="9"/>
  <c r="M108" i="9"/>
  <c r="K108" i="9"/>
  <c r="G45" i="21"/>
  <c r="R17" i="12"/>
  <c r="R20" i="12"/>
  <c r="G48" i="21"/>
  <c r="I89" i="12"/>
  <c r="K89" i="12"/>
  <c r="I88" i="12"/>
  <c r="K88" i="12"/>
  <c r="I87" i="12"/>
  <c r="K87" i="12"/>
  <c r="B85" i="12"/>
  <c r="I85" i="12"/>
  <c r="K85" i="12"/>
  <c r="R16" i="10"/>
  <c r="G64" i="21"/>
  <c r="Y15" i="5"/>
  <c r="J84" i="21"/>
  <c r="Y18" i="5"/>
  <c r="J87" i="21"/>
  <c r="Y26" i="5"/>
  <c r="J95" i="21"/>
  <c r="B554" i="9"/>
  <c r="B549" i="9"/>
  <c r="B551" i="9"/>
  <c r="B553" i="9"/>
  <c r="B552" i="9"/>
  <c r="B550" i="9"/>
  <c r="B548" i="9"/>
  <c r="B547" i="9"/>
  <c r="B613" i="9"/>
  <c r="B612" i="9"/>
  <c r="B616" i="9"/>
  <c r="B615" i="9"/>
  <c r="B614" i="9"/>
  <c r="B610" i="9"/>
  <c r="B608" i="9"/>
  <c r="J109" i="21"/>
  <c r="B556" i="9"/>
  <c r="B609" i="9"/>
  <c r="B38" i="9"/>
  <c r="B33" i="9"/>
  <c r="B34" i="9"/>
  <c r="K34" i="9"/>
  <c r="B64" i="9"/>
  <c r="B61" i="9"/>
  <c r="B98" i="9"/>
  <c r="K98" i="9"/>
  <c r="B92" i="9"/>
  <c r="K92" i="9"/>
  <c r="R21" i="12"/>
  <c r="G49" i="21"/>
  <c r="I142" i="5"/>
  <c r="M142" i="5"/>
  <c r="I143" i="5"/>
  <c r="M143" i="5"/>
  <c r="I144" i="5"/>
  <c r="M144" i="5"/>
  <c r="C141" i="5"/>
  <c r="I174" i="5"/>
  <c r="M174" i="5"/>
  <c r="D10" i="20"/>
  <c r="C11" i="20"/>
  <c r="S488" i="9"/>
  <c r="T488" i="9"/>
  <c r="S390" i="9"/>
  <c r="T390" i="9"/>
  <c r="B618" i="9"/>
  <c r="B617" i="9"/>
  <c r="B619" i="9"/>
  <c r="B622" i="9"/>
  <c r="B621" i="9"/>
  <c r="B620" i="9"/>
  <c r="B623" i="9"/>
  <c r="B626" i="9"/>
  <c r="B624" i="9"/>
  <c r="F32" i="10"/>
  <c r="E52" i="5"/>
  <c r="E57" i="5"/>
  <c r="B12" i="9"/>
  <c r="M12" i="9"/>
  <c r="B14" i="9"/>
  <c r="I38" i="12"/>
  <c r="K38" i="12"/>
  <c r="I37" i="12"/>
  <c r="K37" i="12"/>
  <c r="I39" i="12"/>
  <c r="K39" i="12"/>
  <c r="B35" i="12"/>
  <c r="B276" i="9"/>
  <c r="K276" i="9"/>
  <c r="B271" i="9"/>
  <c r="B269" i="9"/>
  <c r="I40" i="10"/>
  <c r="L40" i="10"/>
  <c r="I36" i="10"/>
  <c r="L36" i="10"/>
  <c r="I83" i="10"/>
  <c r="L83" i="10"/>
  <c r="B81" i="10"/>
  <c r="I81" i="10"/>
  <c r="L81" i="10"/>
  <c r="Y19" i="5"/>
  <c r="J88" i="21"/>
  <c r="S427" i="9"/>
  <c r="T427" i="9"/>
  <c r="D32" i="20"/>
  <c r="C33" i="20"/>
  <c r="D33" i="20"/>
  <c r="D82" i="20"/>
  <c r="C83" i="20"/>
  <c r="D123" i="20"/>
  <c r="AN121" i="21"/>
  <c r="AN126" i="21"/>
  <c r="AN127" i="21"/>
  <c r="AN144" i="21"/>
  <c r="AN192" i="21"/>
  <c r="AN190" i="21"/>
  <c r="AN166" i="21"/>
  <c r="AN167" i="21"/>
  <c r="AN125" i="21"/>
  <c r="AN133" i="21"/>
  <c r="AN195" i="21"/>
  <c r="B428" i="9"/>
  <c r="B10" i="9"/>
  <c r="B17" i="9"/>
  <c r="B275" i="9"/>
  <c r="K167" i="9"/>
  <c r="J167" i="9"/>
  <c r="I85" i="10"/>
  <c r="L85" i="10"/>
  <c r="I101" i="10"/>
  <c r="L101" i="10"/>
  <c r="I79" i="12"/>
  <c r="K79" i="12"/>
  <c r="B75" i="12"/>
  <c r="G63" i="21"/>
  <c r="R15" i="10"/>
  <c r="I44" i="10"/>
  <c r="L44" i="10"/>
  <c r="I41" i="10"/>
  <c r="L41" i="10"/>
  <c r="I60" i="10"/>
  <c r="L60" i="10"/>
  <c r="I57" i="10"/>
  <c r="L57" i="10"/>
  <c r="I90" i="10"/>
  <c r="L90" i="10"/>
  <c r="I87" i="10"/>
  <c r="L87" i="10"/>
  <c r="B86" i="10"/>
  <c r="B332" i="9"/>
  <c r="B329" i="9"/>
  <c r="B335" i="9"/>
  <c r="B330" i="9"/>
  <c r="B327" i="9"/>
  <c r="B441" i="9"/>
  <c r="B438" i="9"/>
  <c r="B439" i="9"/>
  <c r="B445" i="9"/>
  <c r="B440" i="9"/>
  <c r="I49" i="5"/>
  <c r="M49" i="5"/>
  <c r="I50" i="5"/>
  <c r="M50" i="5"/>
  <c r="I46" i="5"/>
  <c r="M46" i="5"/>
  <c r="C46" i="5"/>
  <c r="I103" i="5"/>
  <c r="M103" i="5"/>
  <c r="I102" i="5"/>
  <c r="M102" i="5"/>
  <c r="I114" i="5"/>
  <c r="M114" i="5"/>
  <c r="C111" i="5"/>
  <c r="I115" i="5"/>
  <c r="M115" i="5"/>
  <c r="I111" i="5"/>
  <c r="M111" i="5"/>
  <c r="Q59" i="6"/>
  <c r="Z30" i="5"/>
  <c r="S25" i="10"/>
  <c r="S16" i="10"/>
  <c r="U22" i="12"/>
  <c r="U23" i="12"/>
  <c r="U20" i="12"/>
  <c r="S10" i="10"/>
  <c r="U24" i="12"/>
  <c r="U16" i="12"/>
  <c r="U21" i="12"/>
  <c r="Z10" i="5"/>
  <c r="D58" i="20"/>
  <c r="C59" i="20"/>
  <c r="S11" i="10"/>
  <c r="S17" i="10"/>
  <c r="Z16" i="5"/>
  <c r="Z23" i="5"/>
  <c r="Q39" i="6"/>
  <c r="Z34" i="5"/>
  <c r="Z24" i="5"/>
  <c r="Z19" i="5"/>
  <c r="Z14" i="5"/>
  <c r="S20" i="10"/>
  <c r="S13" i="10"/>
  <c r="D86" i="20"/>
  <c r="C87" i="20"/>
  <c r="D87" i="20"/>
  <c r="D148" i="20"/>
  <c r="F33" i="10"/>
  <c r="E53" i="5"/>
  <c r="E58" i="5"/>
  <c r="F58" i="5"/>
  <c r="G58" i="5"/>
  <c r="U87" i="6"/>
  <c r="M200" i="9"/>
  <c r="K315" i="9"/>
  <c r="K304" i="9"/>
  <c r="K266" i="9"/>
  <c r="K282" i="9"/>
  <c r="K247" i="9"/>
  <c r="M229" i="9"/>
  <c r="M300" i="9"/>
  <c r="M181" i="9"/>
  <c r="M179" i="9"/>
  <c r="K231" i="9"/>
  <c r="J168" i="9"/>
  <c r="K168" i="9"/>
  <c r="M281" i="9"/>
  <c r="K183" i="9"/>
  <c r="K292" i="9"/>
  <c r="K244" i="9"/>
  <c r="M167" i="9"/>
  <c r="K89" i="9"/>
  <c r="K91" i="9"/>
  <c r="M98" i="9"/>
  <c r="K106" i="9"/>
  <c r="K134" i="9"/>
  <c r="M139" i="9"/>
  <c r="K62" i="9"/>
  <c r="M39" i="9"/>
  <c r="M129" i="9"/>
  <c r="M92" i="9"/>
  <c r="K13" i="9"/>
  <c r="M151" i="9"/>
  <c r="M158" i="9"/>
  <c r="M137" i="9"/>
  <c r="K16" i="9"/>
  <c r="K145" i="9"/>
  <c r="K149" i="9"/>
  <c r="M103" i="9"/>
  <c r="K25" i="9"/>
  <c r="M34" i="9"/>
  <c r="K143" i="9"/>
  <c r="K94" i="9"/>
  <c r="K150" i="9"/>
  <c r="M97" i="9"/>
  <c r="K104" i="9"/>
  <c r="M24" i="9"/>
  <c r="K70" i="9"/>
  <c r="M23" i="9"/>
  <c r="M67" i="9"/>
  <c r="M65" i="9"/>
  <c r="K132" i="9"/>
  <c r="M20" i="9"/>
  <c r="D52" i="20"/>
  <c r="AD36" i="21"/>
  <c r="V145" i="21"/>
  <c r="V130" i="21"/>
  <c r="V181" i="21"/>
  <c r="V174" i="21"/>
  <c r="V159" i="21"/>
  <c r="V124" i="21"/>
  <c r="S125" i="21"/>
  <c r="S189" i="21"/>
  <c r="S174" i="21"/>
  <c r="S159" i="21"/>
  <c r="S140" i="21"/>
  <c r="V121" i="21"/>
  <c r="V126" i="21"/>
  <c r="V194" i="21"/>
  <c r="V179" i="21"/>
  <c r="V148" i="21"/>
  <c r="S145" i="21"/>
  <c r="S130" i="21"/>
  <c r="S194" i="21"/>
  <c r="S179" i="21"/>
  <c r="S144" i="21"/>
  <c r="V118" i="21"/>
  <c r="V171" i="21"/>
  <c r="S137" i="21"/>
  <c r="S186" i="21"/>
  <c r="S188" i="21"/>
  <c r="V150" i="21"/>
  <c r="V116" i="21"/>
  <c r="S170" i="21"/>
  <c r="S132" i="21"/>
  <c r="V123" i="21"/>
  <c r="S133" i="21"/>
  <c r="S151" i="21"/>
  <c r="V134" i="21"/>
  <c r="V180" i="21"/>
  <c r="S150" i="21"/>
  <c r="S160" i="21"/>
  <c r="V151" i="21"/>
  <c r="S153" i="21"/>
  <c r="S167" i="21"/>
  <c r="F9" i="16" a="1"/>
  <c r="F9" i="16"/>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M186" i="9"/>
  <c r="K186" i="9"/>
  <c r="K202" i="9"/>
  <c r="T432" i="9"/>
  <c r="K19" i="9"/>
  <c r="M19" i="9"/>
  <c r="K50" i="9"/>
  <c r="S563" i="9"/>
  <c r="T563" i="9"/>
  <c r="T584" i="9"/>
  <c r="S584" i="9"/>
  <c r="M188" i="9"/>
  <c r="K8" i="9"/>
  <c r="J8" i="9"/>
  <c r="J9" i="9"/>
  <c r="M152" i="9"/>
  <c r="K206" i="9"/>
  <c r="M202" i="9"/>
  <c r="A45" i="1"/>
  <c r="D146" i="5"/>
  <c r="C129" i="6"/>
  <c r="C474" i="6"/>
  <c r="D171" i="5"/>
  <c r="D66" i="5"/>
  <c r="C209" i="6"/>
  <c r="C224" i="6"/>
  <c r="C269" i="6"/>
  <c r="C184" i="6"/>
  <c r="C429" i="6"/>
  <c r="C254" i="6"/>
  <c r="C264" i="6"/>
  <c r="C394" i="6"/>
  <c r="D176" i="5"/>
  <c r="C204" i="6"/>
  <c r="D191" i="5"/>
  <c r="C449" i="6"/>
  <c r="C114" i="6"/>
  <c r="C359" i="6"/>
  <c r="C399" i="6"/>
  <c r="C194" i="6"/>
  <c r="D161" i="5"/>
  <c r="C159" i="6"/>
  <c r="C374" i="6"/>
  <c r="C379" i="6"/>
  <c r="D51" i="5"/>
  <c r="C339" i="6"/>
  <c r="C484" i="6"/>
  <c r="C439" i="6"/>
  <c r="D141" i="5"/>
  <c r="C104" i="6"/>
  <c r="C179" i="6"/>
  <c r="C404" i="6"/>
  <c r="S540" i="9"/>
  <c r="S507" i="9"/>
  <c r="T444" i="9"/>
  <c r="M290" i="9"/>
  <c r="M59" i="9"/>
  <c r="K26" i="9"/>
  <c r="K258" i="9"/>
  <c r="K15" i="9"/>
  <c r="T535" i="9"/>
  <c r="S535" i="9"/>
  <c r="T503" i="9"/>
  <c r="S503" i="9"/>
  <c r="T425" i="9"/>
  <c r="K302" i="9"/>
  <c r="M302" i="9"/>
  <c r="K146" i="9"/>
  <c r="M50" i="9"/>
  <c r="M133" i="9"/>
  <c r="K105" i="9"/>
  <c r="M148" i="9"/>
  <c r="M153" i="9"/>
  <c r="M198" i="9"/>
  <c r="K207" i="9"/>
  <c r="M207" i="9"/>
  <c r="S394" i="9"/>
  <c r="T394" i="9"/>
  <c r="K240" i="9"/>
  <c r="M240" i="9"/>
  <c r="K69" i="9"/>
  <c r="M69" i="9"/>
  <c r="M243" i="9"/>
  <c r="K243" i="9"/>
  <c r="S459" i="9"/>
  <c r="T459" i="9"/>
  <c r="R459" i="9"/>
  <c r="R460" i="9"/>
  <c r="R461" i="9"/>
  <c r="R462" i="9"/>
  <c r="R463" i="9"/>
  <c r="R464" i="9"/>
  <c r="R465" i="9"/>
  <c r="R466" i="9"/>
  <c r="M138" i="9"/>
  <c r="K138" i="9"/>
  <c r="M168" i="9"/>
  <c r="M206" i="9"/>
  <c r="D71" i="5"/>
  <c r="C259" i="6"/>
  <c r="M156" i="9"/>
  <c r="D48" i="20"/>
  <c r="S432" i="9"/>
  <c r="F19" i="16" a="1"/>
  <c r="F19" i="16"/>
  <c r="D72" i="20"/>
  <c r="C73" i="20"/>
  <c r="T514" i="9"/>
  <c r="S514" i="9"/>
  <c r="T465" i="9"/>
  <c r="S465" i="9"/>
  <c r="M8" i="9"/>
  <c r="M178" i="9"/>
  <c r="C454" i="6"/>
  <c r="S498" i="9"/>
  <c r="S425" i="9"/>
  <c r="K188" i="9"/>
  <c r="M71" i="9"/>
  <c r="K71" i="9"/>
  <c r="S541" i="9"/>
  <c r="T541" i="9"/>
  <c r="C17" i="19" a="1"/>
  <c r="C17" i="19"/>
  <c r="C18" i="19" a="1"/>
  <c r="C18" i="19"/>
  <c r="A1376" i="19" a="1"/>
  <c r="A1376" i="19"/>
  <c r="M101" i="9"/>
  <c r="K101" i="9"/>
  <c r="M78" i="9"/>
  <c r="K35" i="9"/>
  <c r="S516" i="9"/>
  <c r="T516" i="9"/>
  <c r="K189" i="9"/>
  <c r="R338" i="9"/>
  <c r="T528" i="9"/>
  <c r="S528" i="9"/>
  <c r="S429" i="9"/>
  <c r="T429" i="9"/>
  <c r="M239" i="9"/>
  <c r="K239" i="9"/>
  <c r="M194" i="9"/>
  <c r="B29" i="12"/>
  <c r="I29" i="12"/>
  <c r="K29" i="12"/>
  <c r="C4" i="19" a="1"/>
  <c r="C4" i="19"/>
  <c r="AN179" i="21"/>
  <c r="AN182" i="21"/>
  <c r="AN181" i="21"/>
  <c r="AN184" i="21"/>
  <c r="AN168" i="21"/>
  <c r="AN136" i="21"/>
  <c r="AN151" i="21"/>
  <c r="AN120" i="21"/>
  <c r="AN150" i="21"/>
  <c r="AN118" i="21"/>
  <c r="AN169" i="21"/>
  <c r="AN165" i="21"/>
  <c r="AN161" i="21"/>
  <c r="AN157" i="21"/>
  <c r="AN160" i="21"/>
  <c r="AN128" i="21"/>
  <c r="AN143" i="21"/>
  <c r="AN174" i="21"/>
  <c r="AN142" i="21"/>
  <c r="C29" i="12"/>
  <c r="C30" i="10"/>
  <c r="M193" i="9"/>
  <c r="AN119" i="21"/>
  <c r="AN130" i="21"/>
  <c r="AN146" i="21"/>
  <c r="AN162" i="21"/>
  <c r="AN178" i="21"/>
  <c r="AN131" i="21"/>
  <c r="AN147" i="21"/>
  <c r="AN163" i="21"/>
  <c r="AN132" i="21"/>
  <c r="AN148" i="21"/>
  <c r="AN164" i="21"/>
  <c r="AN180" i="21"/>
  <c r="AN173" i="21"/>
  <c r="AN116" i="21"/>
  <c r="AN175" i="21"/>
  <c r="AN193" i="21"/>
  <c r="AN177" i="21"/>
  <c r="AN194" i="21"/>
  <c r="AN171" i="21"/>
  <c r="AN191" i="21"/>
  <c r="AN117" i="21"/>
  <c r="AN122" i="21"/>
  <c r="AN138" i="21"/>
  <c r="AN154" i="21"/>
  <c r="AN170" i="21"/>
  <c r="AN123" i="21"/>
  <c r="AN139" i="21"/>
  <c r="AN155" i="21"/>
  <c r="AN124" i="21"/>
  <c r="AN140" i="21"/>
  <c r="AN156" i="21"/>
  <c r="AN172" i="21"/>
  <c r="AN141" i="21"/>
  <c r="AN188" i="21"/>
  <c r="AN145" i="21"/>
  <c r="AN185" i="21"/>
  <c r="AN149" i="21"/>
  <c r="AN186" i="21"/>
  <c r="AN153" i="21"/>
  <c r="AN183" i="21"/>
  <c r="B54" i="9"/>
  <c r="B53" i="9"/>
  <c r="B52" i="9"/>
  <c r="B55" i="9"/>
  <c r="B58" i="9"/>
  <c r="B57" i="9"/>
  <c r="B49" i="9"/>
  <c r="M141" i="9"/>
  <c r="K141" i="9"/>
  <c r="B40" i="9"/>
  <c r="B48" i="9"/>
  <c r="B47" i="9"/>
  <c r="B41" i="9"/>
  <c r="B44" i="9"/>
  <c r="B43" i="9"/>
  <c r="B75" i="9"/>
  <c r="B77" i="9"/>
  <c r="B76" i="9"/>
  <c r="B74" i="9"/>
  <c r="I47" i="12"/>
  <c r="K47" i="12"/>
  <c r="I48" i="12"/>
  <c r="K48" i="12"/>
  <c r="I45" i="12"/>
  <c r="K45" i="12"/>
  <c r="B45" i="12"/>
  <c r="I49" i="12"/>
  <c r="K49" i="12"/>
  <c r="I46" i="12"/>
  <c r="K46" i="12"/>
  <c r="B140" i="9"/>
  <c r="B11" i="9"/>
  <c r="I56" i="12"/>
  <c r="K56" i="12"/>
  <c r="I66" i="12"/>
  <c r="K66" i="12"/>
  <c r="I76" i="12"/>
  <c r="K76" i="12"/>
  <c r="I78" i="12"/>
  <c r="K78" i="12"/>
  <c r="I184" i="5"/>
  <c r="M184" i="5"/>
  <c r="I182" i="5"/>
  <c r="M182" i="5"/>
  <c r="C71" i="5"/>
  <c r="Q77" i="21"/>
  <c r="I175" i="5"/>
  <c r="M175" i="5"/>
  <c r="I172" i="5"/>
  <c r="M172" i="5"/>
  <c r="Q17" i="6"/>
  <c r="U74" i="6"/>
  <c r="U79" i="6"/>
  <c r="I42" i="10"/>
  <c r="L42" i="10"/>
  <c r="I66" i="10"/>
  <c r="L66" i="10"/>
  <c r="I68" i="10"/>
  <c r="L68" i="10"/>
  <c r="I86" i="10"/>
  <c r="L86" i="10"/>
  <c r="I88" i="10"/>
  <c r="L88" i="10"/>
  <c r="I36" i="12"/>
  <c r="K36" i="12"/>
  <c r="I75" i="12"/>
  <c r="K75" i="12"/>
  <c r="I77" i="12"/>
  <c r="K77" i="12"/>
  <c r="I86" i="12"/>
  <c r="K86" i="12"/>
  <c r="Z13" i="5"/>
  <c r="Z17" i="5"/>
  <c r="Z21" i="5"/>
  <c r="Z25" i="5"/>
  <c r="Z33" i="5"/>
  <c r="C81" i="5"/>
  <c r="C101" i="5"/>
  <c r="C176" i="5"/>
  <c r="I95" i="5"/>
  <c r="M95" i="5"/>
  <c r="I92" i="5"/>
  <c r="M92" i="5"/>
  <c r="I155" i="5"/>
  <c r="M155" i="5"/>
  <c r="I153" i="5"/>
  <c r="M153" i="5"/>
  <c r="I151" i="5"/>
  <c r="M151" i="5"/>
  <c r="I162" i="5"/>
  <c r="M162" i="5"/>
  <c r="I171" i="5"/>
  <c r="M171" i="5"/>
  <c r="I183" i="5"/>
  <c r="M183" i="5"/>
  <c r="U22" i="6"/>
  <c r="D8" i="20"/>
  <c r="C9" i="20"/>
  <c r="D9" i="20"/>
  <c r="D146" i="20"/>
  <c r="C147" i="20"/>
  <c r="D147" i="20"/>
  <c r="D67" i="20"/>
  <c r="D127" i="20"/>
  <c r="C128" i="20"/>
  <c r="D128" i="20"/>
  <c r="D163" i="20"/>
  <c r="C164" i="20"/>
  <c r="F31" i="10"/>
  <c r="E51" i="5"/>
  <c r="E56" i="5"/>
  <c r="D98" i="20"/>
  <c r="C99" i="20"/>
  <c r="J169" i="9"/>
  <c r="K169" i="9"/>
  <c r="M269" i="9"/>
  <c r="K269" i="9"/>
  <c r="S626" i="9"/>
  <c r="T626" i="9"/>
  <c r="M64" i="9"/>
  <c r="K64" i="9"/>
  <c r="T439" i="9"/>
  <c r="S439" i="9"/>
  <c r="T330" i="9"/>
  <c r="M17" i="9"/>
  <c r="K17" i="9"/>
  <c r="T622" i="9"/>
  <c r="S622" i="9"/>
  <c r="C12" i="20"/>
  <c r="D12" i="20"/>
  <c r="D11" i="20"/>
  <c r="B127" i="9"/>
  <c r="B119" i="9"/>
  <c r="B126" i="9"/>
  <c r="B122" i="9"/>
  <c r="B124" i="9"/>
  <c r="B121" i="9"/>
  <c r="B125" i="9"/>
  <c r="B128" i="9"/>
  <c r="B120" i="9"/>
  <c r="B123" i="9"/>
  <c r="S609" i="9"/>
  <c r="T609" i="9"/>
  <c r="T610" i="9"/>
  <c r="S610" i="9"/>
  <c r="T612" i="9"/>
  <c r="S612" i="9"/>
  <c r="T550" i="9"/>
  <c r="S550" i="9"/>
  <c r="S549" i="9"/>
  <c r="T549" i="9"/>
  <c r="B109" i="9"/>
  <c r="B117" i="9"/>
  <c r="B118" i="9"/>
  <c r="B110" i="9"/>
  <c r="B111" i="9"/>
  <c r="B116" i="9"/>
  <c r="B114" i="9"/>
  <c r="B112" i="9"/>
  <c r="B115" i="9"/>
  <c r="B113" i="9"/>
  <c r="T575" i="9"/>
  <c r="S575" i="9"/>
  <c r="T568" i="9"/>
  <c r="S568" i="9"/>
  <c r="T531" i="9"/>
  <c r="S531" i="9"/>
  <c r="T532" i="9"/>
  <c r="S532" i="9"/>
  <c r="T504" i="9"/>
  <c r="S504" i="9"/>
  <c r="U85" i="21" a="1"/>
  <c r="U85" i="21"/>
  <c r="U88" i="21" a="1"/>
  <c r="U88" i="21"/>
  <c r="U91" i="21" a="1"/>
  <c r="U91" i="21"/>
  <c r="U97" i="21" a="1"/>
  <c r="U97" i="21"/>
  <c r="U101" i="21" a="1"/>
  <c r="U101" i="21"/>
  <c r="U104" i="21" a="1"/>
  <c r="U104" i="21"/>
  <c r="U107" i="21" a="1"/>
  <c r="U107" i="21"/>
  <c r="T83" i="21" a="1"/>
  <c r="T83" i="21"/>
  <c r="T87" i="21" a="1"/>
  <c r="T87" i="21"/>
  <c r="T90" i="21" a="1"/>
  <c r="T90" i="21"/>
  <c r="T93" i="21" a="1"/>
  <c r="T93" i="21"/>
  <c r="T99" i="21" a="1"/>
  <c r="T99" i="21"/>
  <c r="T103" i="21" a="1"/>
  <c r="T103" i="21"/>
  <c r="T106" i="21" a="1"/>
  <c r="T106" i="21"/>
  <c r="T109" i="21" a="1"/>
  <c r="T109" i="21"/>
  <c r="W97" i="21" a="1"/>
  <c r="W97" i="21"/>
  <c r="V87" i="21" a="1"/>
  <c r="V87" i="21"/>
  <c r="W84" i="21" a="1"/>
  <c r="W84" i="21"/>
  <c r="W96" i="21" a="1"/>
  <c r="W96" i="21"/>
  <c r="W108" i="21" a="1"/>
  <c r="W108" i="21"/>
  <c r="V94" i="21" a="1"/>
  <c r="V94" i="21"/>
  <c r="W87" i="21" a="1"/>
  <c r="W87" i="21"/>
  <c r="W99" i="21" a="1"/>
  <c r="W99" i="21"/>
  <c r="V81" i="21" a="1"/>
  <c r="V81" i="21"/>
  <c r="V97" i="21" a="1"/>
  <c r="V97" i="21"/>
  <c r="W102" i="21" a="1"/>
  <c r="W102" i="21"/>
  <c r="W90" i="21" a="1"/>
  <c r="W90" i="21"/>
  <c r="V92" i="21" a="1"/>
  <c r="V92" i="21"/>
  <c r="U86" i="21" a="1"/>
  <c r="U86" i="21"/>
  <c r="U89" i="21" a="1"/>
  <c r="U89" i="21"/>
  <c r="U94" i="21" a="1"/>
  <c r="U94" i="21"/>
  <c r="U98" i="21" a="1"/>
  <c r="U98" i="21"/>
  <c r="U106" i="21" a="1"/>
  <c r="U106" i="21"/>
  <c r="T81" i="21" a="1"/>
  <c r="T81" i="21"/>
  <c r="T85" i="21" a="1"/>
  <c r="T85" i="21"/>
  <c r="T89" i="21" a="1"/>
  <c r="T89" i="21"/>
  <c r="T94" i="21" a="1"/>
  <c r="T94" i="21"/>
  <c r="T98" i="21" a="1"/>
  <c r="T98" i="21"/>
  <c r="T102" i="21" a="1"/>
  <c r="T102" i="21"/>
  <c r="W81" i="21" a="1"/>
  <c r="W81" i="21"/>
  <c r="V103" i="21" a="1"/>
  <c r="V103" i="21"/>
  <c r="V98" i="21" a="1"/>
  <c r="V98" i="21"/>
  <c r="W83" i="21" a="1"/>
  <c r="W83" i="21"/>
  <c r="W103" i="21" a="1"/>
  <c r="W103" i="21"/>
  <c r="V89" i="21" a="1"/>
  <c r="V89" i="21"/>
  <c r="V105" i="21" a="1"/>
  <c r="V105" i="21"/>
  <c r="V88" i="21" a="1"/>
  <c r="V88" i="21"/>
  <c r="V108" i="21" a="1"/>
  <c r="V108" i="21"/>
  <c r="W106" i="21" a="1"/>
  <c r="W106" i="21"/>
  <c r="V100" i="21" a="1"/>
  <c r="V100" i="21"/>
  <c r="U81" i="21" a="1"/>
  <c r="U81" i="21"/>
  <c r="U90" i="21" a="1"/>
  <c r="U90" i="21"/>
  <c r="U95" i="21" a="1"/>
  <c r="U95" i="21"/>
  <c r="U92" i="21" a="1"/>
  <c r="U92" i="21"/>
  <c r="U99" i="21" a="1"/>
  <c r="U99" i="21"/>
  <c r="V80" i="21" a="1"/>
  <c r="V80" i="21"/>
  <c r="T86" i="21" a="1"/>
  <c r="T86" i="21"/>
  <c r="T91" i="21" a="1"/>
  <c r="T91" i="21"/>
  <c r="T97" i="21" a="1"/>
  <c r="T97" i="21"/>
  <c r="T104" i="21" a="1"/>
  <c r="T104" i="21"/>
  <c r="T108" i="21" a="1"/>
  <c r="T108" i="21"/>
  <c r="W93" i="21" a="1"/>
  <c r="W93" i="21"/>
  <c r="V91" i="21" a="1"/>
  <c r="V91" i="21"/>
  <c r="W88" i="21" a="1"/>
  <c r="W88" i="21"/>
  <c r="W104" i="21" a="1"/>
  <c r="W104" i="21"/>
  <c r="V102" i="21" a="1"/>
  <c r="V102" i="21"/>
  <c r="W95" i="21" a="1"/>
  <c r="W95" i="21"/>
  <c r="V85" i="21" a="1"/>
  <c r="V85" i="21"/>
  <c r="V109" i="21" a="1"/>
  <c r="V109" i="21"/>
  <c r="W82" i="21" a="1"/>
  <c r="W82" i="21"/>
  <c r="V96" i="21" a="1"/>
  <c r="V96" i="21"/>
  <c r="U84" i="21" a="1"/>
  <c r="U84" i="21"/>
  <c r="U93" i="21" a="1"/>
  <c r="U93" i="21"/>
  <c r="U100" i="21" a="1"/>
  <c r="U100" i="21"/>
  <c r="U105" i="21" a="1"/>
  <c r="U105" i="21"/>
  <c r="T82" i="21" a="1"/>
  <c r="T82" i="21"/>
  <c r="T88" i="21" a="1"/>
  <c r="T88" i="21"/>
  <c r="T92" i="21" a="1"/>
  <c r="T92" i="21"/>
  <c r="U80" i="21" a="1"/>
  <c r="U80" i="21"/>
  <c r="W101" i="21" a="1"/>
  <c r="W101" i="21"/>
  <c r="V95" i="21" a="1"/>
  <c r="V95" i="21"/>
  <c r="W92" i="21" a="1"/>
  <c r="W92" i="21"/>
  <c r="V86" i="21" a="1"/>
  <c r="V86" i="21"/>
  <c r="V106" i="21" a="1"/>
  <c r="V106" i="21"/>
  <c r="V93" i="21" a="1"/>
  <c r="V93" i="21"/>
  <c r="W86" i="21" a="1"/>
  <c r="W86" i="21"/>
  <c r="T80" i="21" a="1"/>
  <c r="T80" i="21"/>
  <c r="V84" i="21" a="1"/>
  <c r="V84" i="21"/>
  <c r="U87" i="21" a="1"/>
  <c r="U87" i="21"/>
  <c r="U96" i="21" a="1"/>
  <c r="U96" i="21"/>
  <c r="U102" i="21" a="1"/>
  <c r="U102" i="21"/>
  <c r="U108" i="21" a="1"/>
  <c r="U108" i="21"/>
  <c r="T95" i="21" a="1"/>
  <c r="T95" i="21"/>
  <c r="T100" i="21" a="1"/>
  <c r="T100" i="21"/>
  <c r="T105" i="21" a="1"/>
  <c r="T105" i="21"/>
  <c r="W85" i="21" a="1"/>
  <c r="W85" i="21"/>
  <c r="W105" i="21" a="1"/>
  <c r="W105" i="21"/>
  <c r="V99" i="21" a="1"/>
  <c r="V99" i="21"/>
  <c r="W100" i="21" a="1"/>
  <c r="W100" i="21"/>
  <c r="V90" i="21" a="1"/>
  <c r="V90" i="21"/>
  <c r="U109" i="21" a="1"/>
  <c r="U109" i="21"/>
  <c r="T101" i="21" a="1"/>
  <c r="T101" i="21"/>
  <c r="V107" i="21" a="1"/>
  <c r="V107" i="21"/>
  <c r="W91" i="21" a="1"/>
  <c r="W91" i="21"/>
  <c r="V101" i="21" a="1"/>
  <c r="V101" i="21"/>
  <c r="W98" i="21" a="1"/>
  <c r="W98" i="21"/>
  <c r="T84" i="21" a="1"/>
  <c r="T84" i="21"/>
  <c r="W89" i="21" a="1"/>
  <c r="W89" i="21"/>
  <c r="W107" i="21" a="1"/>
  <c r="W107" i="21"/>
  <c r="V104" i="21" a="1"/>
  <c r="V104" i="21"/>
  <c r="T107" i="21" a="1"/>
  <c r="T107" i="21"/>
  <c r="U103" i="21" a="1"/>
  <c r="U103" i="21"/>
  <c r="T96" i="21" a="1"/>
  <c r="T96" i="21"/>
  <c r="W109" i="21" a="1"/>
  <c r="W109" i="21"/>
  <c r="W80" i="21" a="1"/>
  <c r="W80" i="21"/>
  <c r="W94" i="21" a="1"/>
  <c r="W94" i="21"/>
  <c r="AE82" i="21" a="1"/>
  <c r="AE82" i="21"/>
  <c r="AE86" i="21" a="1"/>
  <c r="AE86" i="21"/>
  <c r="AE90" i="21" a="1"/>
  <c r="AE90" i="21"/>
  <c r="AE94" i="21" a="1"/>
  <c r="AE94" i="21"/>
  <c r="AB82" i="21" a="1"/>
  <c r="AB82" i="21"/>
  <c r="AB86" i="21" a="1"/>
  <c r="AB86" i="21"/>
  <c r="AB90" i="21" a="1"/>
  <c r="AB90" i="21"/>
  <c r="AB94" i="21" a="1"/>
  <c r="AB94" i="21"/>
  <c r="AE97" i="21" a="1"/>
  <c r="AE97" i="21"/>
  <c r="AE105" i="21" a="1"/>
  <c r="AE105" i="21"/>
  <c r="AB100" i="21" a="1"/>
  <c r="AB100" i="21"/>
  <c r="AB108" i="21" a="1"/>
  <c r="AB108" i="21"/>
  <c r="AD103" i="21" a="1"/>
  <c r="AD103" i="21"/>
  <c r="AB99" i="21" a="1"/>
  <c r="AB99" i="21"/>
  <c r="AC108" i="21" a="1"/>
  <c r="AC108" i="21"/>
  <c r="AC86" i="21" a="1"/>
  <c r="AC86" i="21"/>
  <c r="AD85" i="21" a="1"/>
  <c r="AD85" i="21"/>
  <c r="AE84" i="21" a="1"/>
  <c r="AE84" i="21"/>
  <c r="AE89" i="21" a="1"/>
  <c r="AE89" i="21"/>
  <c r="AE95" i="21" a="1"/>
  <c r="AE95" i="21"/>
  <c r="AB84" i="21" a="1"/>
  <c r="AB84" i="21"/>
  <c r="AB89" i="21" a="1"/>
  <c r="AB89" i="21"/>
  <c r="AB95" i="21" a="1"/>
  <c r="AB95" i="21"/>
  <c r="AE101" i="21" a="1"/>
  <c r="AE101" i="21"/>
  <c r="AB98" i="21" a="1"/>
  <c r="AB98" i="21"/>
  <c r="AC80" i="21" a="1"/>
  <c r="AC80" i="21"/>
  <c r="AD107" i="21" a="1"/>
  <c r="AD107" i="21"/>
  <c r="AC100" i="21" a="1"/>
  <c r="AC100" i="21"/>
  <c r="AC90" i="21" a="1"/>
  <c r="AC90" i="21"/>
  <c r="AD93" i="21" a="1"/>
  <c r="AD93" i="21"/>
  <c r="AC107" i="21" a="1"/>
  <c r="AC107" i="21"/>
  <c r="AC81" i="21" a="1"/>
  <c r="AC81" i="21"/>
  <c r="AC97" i="21" a="1"/>
  <c r="AC97" i="21"/>
  <c r="AD96" i="21" a="1"/>
  <c r="AD96" i="21"/>
  <c r="AE100" i="21" a="1"/>
  <c r="AE100" i="21"/>
  <c r="AC88" i="21" a="1"/>
  <c r="AC88" i="21"/>
  <c r="AD87" i="21" a="1"/>
  <c r="AD87" i="21"/>
  <c r="AD82" i="21" a="1"/>
  <c r="AD82" i="21"/>
  <c r="AD86" i="21" a="1"/>
  <c r="AD86" i="21"/>
  <c r="AC101" i="21" a="1"/>
  <c r="AC101" i="21"/>
  <c r="AE104" i="21" a="1"/>
  <c r="AE104" i="21"/>
  <c r="AC98" i="21" a="1"/>
  <c r="AC98" i="21"/>
  <c r="AB101" i="21" a="1"/>
  <c r="AB101" i="21"/>
  <c r="AE85" i="21" a="1"/>
  <c r="AE85" i="21"/>
  <c r="AE96" i="21" a="1"/>
  <c r="AE96" i="21"/>
  <c r="AB85" i="21" a="1"/>
  <c r="AB85" i="21"/>
  <c r="AB91" i="21" a="1"/>
  <c r="AB91" i="21"/>
  <c r="AB96" i="21" a="1"/>
  <c r="AB96" i="21"/>
  <c r="AB102" i="21" a="1"/>
  <c r="AB102" i="21"/>
  <c r="AB109" i="21" a="1"/>
  <c r="AB109" i="21"/>
  <c r="AE102" i="21" a="1"/>
  <c r="AE102" i="21"/>
  <c r="AE108" i="21" a="1"/>
  <c r="AE108" i="21"/>
  <c r="AD108" i="21" a="1"/>
  <c r="AD108" i="21"/>
  <c r="AD90" i="21" a="1"/>
  <c r="AD90" i="21"/>
  <c r="AE81" i="21" a="1"/>
  <c r="AE81" i="21"/>
  <c r="AE87" i="21" a="1"/>
  <c r="AE87" i="21"/>
  <c r="AE92" i="21" a="1"/>
  <c r="AE92" i="21"/>
  <c r="AB81" i="21" a="1"/>
  <c r="AB81" i="21"/>
  <c r="AB87" i="21" a="1"/>
  <c r="AB87" i="21"/>
  <c r="AB92" i="21" a="1"/>
  <c r="AB92" i="21"/>
  <c r="AB97" i="21" a="1"/>
  <c r="AB97" i="21"/>
  <c r="AE107" i="21" a="1"/>
  <c r="AE107" i="21"/>
  <c r="AB104" i="21" a="1"/>
  <c r="AB104" i="21"/>
  <c r="AD101" i="21" a="1"/>
  <c r="AD101" i="21"/>
  <c r="AB107" i="21" a="1"/>
  <c r="AB107" i="21"/>
  <c r="AC106" i="21" a="1"/>
  <c r="AC106" i="21"/>
  <c r="AD81" i="21" a="1"/>
  <c r="AD81" i="21"/>
  <c r="AD104" i="21" a="1"/>
  <c r="AD104" i="21"/>
  <c r="AB80" i="21" a="1"/>
  <c r="AB80" i="21"/>
  <c r="AC89" i="21" a="1"/>
  <c r="AC89" i="21"/>
  <c r="AD88" i="21" a="1"/>
  <c r="AD88" i="21"/>
  <c r="AE80" i="21" a="1"/>
  <c r="AE80" i="21"/>
  <c r="AD80" i="21" a="1"/>
  <c r="AD80" i="21"/>
  <c r="AC96" i="21" a="1"/>
  <c r="AC96" i="21"/>
  <c r="AD95" i="21" a="1"/>
  <c r="AD95" i="21"/>
  <c r="AE98" i="21" a="1"/>
  <c r="AE98" i="21"/>
  <c r="AD100" i="21" a="1"/>
  <c r="AD100" i="21"/>
  <c r="AC103" i="21" a="1"/>
  <c r="AC103" i="21"/>
  <c r="AE106" i="21" a="1"/>
  <c r="AE106" i="21"/>
  <c r="AC95" i="21" a="1"/>
  <c r="AC95" i="21"/>
  <c r="AE91" i="21" a="1"/>
  <c r="AE91" i="21"/>
  <c r="AD99" i="21" a="1"/>
  <c r="AD99" i="21"/>
  <c r="AC94" i="21" a="1"/>
  <c r="AC94" i="21"/>
  <c r="AC85" i="21" a="1"/>
  <c r="AC85" i="21"/>
  <c r="AD84" i="21" a="1"/>
  <c r="AD84" i="21"/>
  <c r="AC92" i="21" a="1"/>
  <c r="AC92" i="21"/>
  <c r="AD94" i="21" a="1"/>
  <c r="AD94" i="21"/>
  <c r="AC91" i="21" a="1"/>
  <c r="AC91" i="21"/>
  <c r="AE83" i="21" a="1"/>
  <c r="AE83" i="21"/>
  <c r="AE88" i="21" a="1"/>
  <c r="AE88" i="21"/>
  <c r="AE93" i="21" a="1"/>
  <c r="AE93" i="21"/>
  <c r="AB83" i="21" a="1"/>
  <c r="AB83" i="21"/>
  <c r="AB88" i="21" a="1"/>
  <c r="AB88" i="21"/>
  <c r="AB93" i="21" a="1"/>
  <c r="AB93" i="21"/>
  <c r="AE99" i="21" a="1"/>
  <c r="AE99" i="21"/>
  <c r="AE109" i="21" a="1"/>
  <c r="AE109" i="21"/>
  <c r="AB106" i="21" a="1"/>
  <c r="AB106" i="21"/>
  <c r="AD105" i="21" a="1"/>
  <c r="AD105" i="21"/>
  <c r="AB105" i="21" a="1"/>
  <c r="AB105" i="21"/>
  <c r="AC82" i="21" a="1"/>
  <c r="AC82" i="21"/>
  <c r="AD89" i="21" a="1"/>
  <c r="AD89" i="21"/>
  <c r="AC99" i="21" a="1"/>
  <c r="AC99" i="21"/>
  <c r="AB103" i="21" a="1"/>
  <c r="AB103" i="21"/>
  <c r="AC93" i="21" a="1"/>
  <c r="AC93" i="21"/>
  <c r="AD92" i="21" a="1"/>
  <c r="AD92" i="21"/>
  <c r="AC105" i="21" a="1"/>
  <c r="AC105" i="21"/>
  <c r="AC84" i="21" a="1"/>
  <c r="AC84" i="21"/>
  <c r="AD83" i="21" a="1"/>
  <c r="AD83" i="21"/>
  <c r="AC83" i="21" a="1"/>
  <c r="AC83" i="21"/>
  <c r="AC102" i="21" a="1"/>
  <c r="AC102" i="21"/>
  <c r="AD106" i="21" a="1"/>
  <c r="AD106" i="21"/>
  <c r="AC109" i="21" a="1"/>
  <c r="AC109" i="21"/>
  <c r="AC104" i="21" a="1"/>
  <c r="AC104" i="21"/>
  <c r="AD98" i="21" a="1"/>
  <c r="AD98" i="21"/>
  <c r="AE103" i="21" a="1"/>
  <c r="AE103" i="21"/>
  <c r="AD109" i="21" a="1"/>
  <c r="AD109" i="21"/>
  <c r="AD97" i="21" a="1"/>
  <c r="AD97" i="21"/>
  <c r="AD102" i="21" a="1"/>
  <c r="AD102" i="21"/>
  <c r="AD91" i="21" a="1"/>
  <c r="AD91" i="21"/>
  <c r="AC87" i="21" a="1"/>
  <c r="AC87" i="21"/>
  <c r="K12" i="9"/>
  <c r="B72" i="16" a="1"/>
  <c r="B72" i="16"/>
  <c r="X88" i="21" a="1"/>
  <c r="X88" i="21"/>
  <c r="G88" i="5"/>
  <c r="Z88" i="21" a="1"/>
  <c r="Z88" i="21"/>
  <c r="J114" i="21"/>
  <c r="R78" i="21"/>
  <c r="S438" i="9"/>
  <c r="T438" i="9"/>
  <c r="T335" i="9"/>
  <c r="M10" i="9"/>
  <c r="K10" i="9"/>
  <c r="K271" i="9"/>
  <c r="M271" i="9"/>
  <c r="F63" i="5"/>
  <c r="G63" i="5"/>
  <c r="Z83" i="21" a="1"/>
  <c r="Z83" i="21"/>
  <c r="F57" i="5"/>
  <c r="G57" i="5"/>
  <c r="V82" i="21" a="1"/>
  <c r="V82" i="21"/>
  <c r="T623" i="9"/>
  <c r="S623" i="9"/>
  <c r="T619" i="9"/>
  <c r="S619" i="9"/>
  <c r="S556" i="9"/>
  <c r="T556" i="9"/>
  <c r="S614" i="9"/>
  <c r="T614" i="9"/>
  <c r="T613" i="9"/>
  <c r="S613" i="9"/>
  <c r="T552" i="9"/>
  <c r="S552" i="9"/>
  <c r="T554" i="9"/>
  <c r="S554" i="9"/>
  <c r="B406" i="9"/>
  <c r="B403" i="9"/>
  <c r="B405" i="9"/>
  <c r="B401" i="9"/>
  <c r="B399" i="9"/>
  <c r="B400" i="9"/>
  <c r="B398" i="9"/>
  <c r="B397" i="9"/>
  <c r="R397" i="9"/>
  <c r="R398" i="9"/>
  <c r="R399" i="9"/>
  <c r="B402" i="9"/>
  <c r="B404" i="9"/>
  <c r="B225" i="9"/>
  <c r="B219" i="9"/>
  <c r="B223" i="9"/>
  <c r="B227" i="9"/>
  <c r="B222" i="9"/>
  <c r="B221" i="9"/>
  <c r="B226" i="9"/>
  <c r="B224" i="9"/>
  <c r="B218" i="9"/>
  <c r="B220" i="9"/>
  <c r="B83" i="9"/>
  <c r="B79" i="9"/>
  <c r="B80" i="9"/>
  <c r="B82" i="9"/>
  <c r="B84" i="9"/>
  <c r="B88" i="9"/>
  <c r="B81" i="9"/>
  <c r="B85" i="9"/>
  <c r="B87" i="9"/>
  <c r="B86" i="9"/>
  <c r="S449" i="9"/>
  <c r="R450" i="9"/>
  <c r="B603" i="9"/>
  <c r="B606" i="9"/>
  <c r="B605" i="9"/>
  <c r="B597" i="9"/>
  <c r="B600" i="9"/>
  <c r="B598" i="9"/>
  <c r="B601" i="9"/>
  <c r="B602" i="9"/>
  <c r="B604" i="9"/>
  <c r="B599" i="9"/>
  <c r="T574" i="9"/>
  <c r="S574" i="9"/>
  <c r="T570" i="9"/>
  <c r="S570" i="9"/>
  <c r="S529" i="9"/>
  <c r="T529" i="9"/>
  <c r="T502" i="9"/>
  <c r="S502" i="9"/>
  <c r="C60" i="20"/>
  <c r="D59" i="20"/>
  <c r="T440" i="9"/>
  <c r="S440" i="9"/>
  <c r="T441" i="9"/>
  <c r="S441" i="9"/>
  <c r="T329" i="9"/>
  <c r="T428" i="9"/>
  <c r="S428" i="9"/>
  <c r="B412" i="9"/>
  <c r="B414" i="9"/>
  <c r="B413" i="9"/>
  <c r="B416" i="9"/>
  <c r="B415" i="9"/>
  <c r="B411" i="9"/>
  <c r="B407" i="9"/>
  <c r="B409" i="9"/>
  <c r="B408" i="9"/>
  <c r="B410" i="9"/>
  <c r="T620" i="9"/>
  <c r="S620" i="9"/>
  <c r="T617" i="9"/>
  <c r="S617" i="9"/>
  <c r="M33" i="9"/>
  <c r="K33" i="9"/>
  <c r="T615" i="9"/>
  <c r="S615" i="9"/>
  <c r="T547" i="9"/>
  <c r="S547" i="9"/>
  <c r="S553" i="9"/>
  <c r="T553" i="9"/>
  <c r="S569" i="9"/>
  <c r="T569" i="9"/>
  <c r="S572" i="9"/>
  <c r="T572" i="9"/>
  <c r="T567" i="9"/>
  <c r="S567" i="9"/>
  <c r="S530" i="9"/>
  <c r="T530" i="9"/>
  <c r="S500" i="9"/>
  <c r="T500" i="9"/>
  <c r="B476" i="9"/>
  <c r="B472" i="9"/>
  <c r="B468" i="9"/>
  <c r="B471" i="9"/>
  <c r="B469" i="9"/>
  <c r="B473" i="9"/>
  <c r="B467" i="9"/>
  <c r="B475" i="9"/>
  <c r="B474" i="9"/>
  <c r="B470" i="9"/>
  <c r="B257" i="9"/>
  <c r="B256" i="9"/>
  <c r="B254" i="9"/>
  <c r="B255" i="9"/>
  <c r="B248" i="9"/>
  <c r="B250" i="9"/>
  <c r="B249" i="9"/>
  <c r="B253" i="9"/>
  <c r="B251" i="9"/>
  <c r="B252" i="9"/>
  <c r="AO121" i="21"/>
  <c r="AO126" i="21"/>
  <c r="AO139" i="21"/>
  <c r="AO187" i="21"/>
  <c r="AO180" i="21"/>
  <c r="AO120" i="21"/>
  <c r="AO138" i="21"/>
  <c r="AO175" i="21"/>
  <c r="AO168" i="21"/>
  <c r="AO141" i="21"/>
  <c r="AO166" i="21"/>
  <c r="AO183" i="21"/>
  <c r="AO124" i="21"/>
  <c r="AO117" i="21"/>
  <c r="AO140" i="21"/>
  <c r="AO128" i="21"/>
  <c r="AO134" i="21"/>
  <c r="AO190" i="21"/>
  <c r="AO195" i="21"/>
  <c r="AO154" i="21"/>
  <c r="AO153" i="21"/>
  <c r="AO123" i="21"/>
  <c r="AO148" i="21"/>
  <c r="AO174" i="21"/>
  <c r="AO177" i="21"/>
  <c r="AO176" i="21"/>
  <c r="AO182" i="21"/>
  <c r="AO146" i="21"/>
  <c r="AO164" i="21"/>
  <c r="AO145" i="21"/>
  <c r="AO119" i="21"/>
  <c r="AO178" i="21"/>
  <c r="AO160" i="21"/>
  <c r="AO147" i="21"/>
  <c r="AO167" i="21"/>
  <c r="AO142" i="21"/>
  <c r="AO144" i="21"/>
  <c r="AO194" i="21"/>
  <c r="AO131" i="21"/>
  <c r="AO189" i="21"/>
  <c r="AO135" i="21"/>
  <c r="AO172" i="21"/>
  <c r="AO191" i="21"/>
  <c r="AO156" i="21"/>
  <c r="AO149" i="21"/>
  <c r="AO165" i="21"/>
  <c r="AO158" i="21"/>
  <c r="AO184" i="21"/>
  <c r="AO133" i="21"/>
  <c r="AO151" i="21"/>
  <c r="AO118" i="21"/>
  <c r="AO159" i="21"/>
  <c r="AO186" i="21"/>
  <c r="AO125" i="21"/>
  <c r="AO129" i="21"/>
  <c r="AO150" i="21"/>
  <c r="AO170" i="21"/>
  <c r="AO137" i="21"/>
  <c r="AO136" i="21"/>
  <c r="AO132" i="21"/>
  <c r="AO179" i="21"/>
  <c r="AO173" i="21"/>
  <c r="AO181" i="21"/>
  <c r="AO169" i="21"/>
  <c r="AO188" i="21"/>
  <c r="AO127" i="21"/>
  <c r="AO155" i="21"/>
  <c r="AO157" i="21"/>
  <c r="AO161" i="21"/>
  <c r="AO130" i="21"/>
  <c r="AO143" i="21"/>
  <c r="AO185" i="21"/>
  <c r="AO171" i="21"/>
  <c r="AO162" i="21"/>
  <c r="AO122" i="21"/>
  <c r="AO163" i="21"/>
  <c r="AO152" i="21"/>
  <c r="AO193" i="21"/>
  <c r="AO192" i="21"/>
  <c r="AO116" i="21"/>
  <c r="D136" i="20"/>
  <c r="C137" i="20"/>
  <c r="B48" i="1"/>
  <c r="AG77" i="21"/>
  <c r="Q12" i="21"/>
  <c r="Q11" i="21"/>
  <c r="Z113" i="21"/>
  <c r="O13" i="21"/>
  <c r="J10" i="9"/>
  <c r="Q13" i="21"/>
  <c r="M276" i="9"/>
  <c r="T445" i="9"/>
  <c r="S445" i="9"/>
  <c r="R327" i="9"/>
  <c r="R328" i="9"/>
  <c r="T327" i="9"/>
  <c r="T332" i="9"/>
  <c r="B208" i="9"/>
  <c r="J208" i="9"/>
  <c r="B209" i="9"/>
  <c r="J209" i="9"/>
  <c r="B213" i="9"/>
  <c r="B216" i="9"/>
  <c r="B212" i="9"/>
  <c r="B214" i="9"/>
  <c r="B210" i="9"/>
  <c r="B215" i="9"/>
  <c r="B217" i="9"/>
  <c r="B211" i="9"/>
  <c r="K275" i="9"/>
  <c r="M275" i="9"/>
  <c r="C84" i="20"/>
  <c r="D83" i="20"/>
  <c r="K14" i="9"/>
  <c r="M14" i="9"/>
  <c r="T624" i="9"/>
  <c r="S624" i="9"/>
  <c r="S621" i="9"/>
  <c r="T621" i="9"/>
  <c r="T618" i="9"/>
  <c r="S618" i="9"/>
  <c r="M61" i="9"/>
  <c r="K61" i="9"/>
  <c r="K38" i="9"/>
  <c r="M38" i="9"/>
  <c r="T608" i="9"/>
  <c r="S608" i="9"/>
  <c r="T616" i="9"/>
  <c r="S616" i="9"/>
  <c r="S548" i="9"/>
  <c r="T548" i="9"/>
  <c r="T551" i="9"/>
  <c r="S551" i="9"/>
  <c r="B485" i="9"/>
  <c r="B483" i="9"/>
  <c r="B478" i="9"/>
  <c r="B481" i="9"/>
  <c r="B477" i="9"/>
  <c r="B484" i="9"/>
  <c r="B486" i="9"/>
  <c r="B480" i="9"/>
  <c r="B479" i="9"/>
  <c r="B482" i="9"/>
  <c r="B369" i="9"/>
  <c r="B370" i="9"/>
  <c r="B371" i="9"/>
  <c r="B374" i="9"/>
  <c r="B372" i="9"/>
  <c r="B367" i="9"/>
  <c r="B368" i="9"/>
  <c r="B376" i="9"/>
  <c r="B373" i="9"/>
  <c r="B375" i="9"/>
  <c r="T375" i="9"/>
  <c r="T573" i="9"/>
  <c r="S573" i="9"/>
  <c r="T571" i="9"/>
  <c r="S571" i="9"/>
  <c r="T576" i="9"/>
  <c r="S576" i="9"/>
  <c r="S533" i="9"/>
  <c r="T533" i="9"/>
  <c r="S499" i="9"/>
  <c r="T499" i="9"/>
  <c r="B358" i="9"/>
  <c r="B359" i="9"/>
  <c r="B360" i="9"/>
  <c r="B366" i="9"/>
  <c r="B363" i="9"/>
  <c r="B361" i="9"/>
  <c r="B362" i="9"/>
  <c r="B357" i="9"/>
  <c r="B365" i="9"/>
  <c r="B364" i="9"/>
  <c r="C37" i="20"/>
  <c r="D36" i="20"/>
  <c r="B73" i="16" a="1"/>
  <c r="B73" i="16"/>
  <c r="B74" i="16" a="1"/>
  <c r="B74" i="16"/>
  <c r="Z82" i="21" a="1"/>
  <c r="Z82" i="21"/>
  <c r="Y88" i="21" a="1"/>
  <c r="Y88" i="21"/>
  <c r="Y92" i="21" a="1"/>
  <c r="Y92" i="21"/>
  <c r="Z84" i="21" a="1"/>
  <c r="Z84" i="21"/>
  <c r="Y90" i="21" a="1"/>
  <c r="Y90" i="21"/>
  <c r="Y95" i="21" a="1"/>
  <c r="Y95" i="21"/>
  <c r="Y98" i="21" a="1"/>
  <c r="Y98" i="21"/>
  <c r="Y102" i="21" a="1"/>
  <c r="Y102" i="21"/>
  <c r="Y105" i="21" a="1"/>
  <c r="Y105" i="21"/>
  <c r="Y108" i="21" a="1"/>
  <c r="Y108" i="21"/>
  <c r="AA82" i="21" a="1"/>
  <c r="AA82" i="21"/>
  <c r="X93" i="21" a="1"/>
  <c r="X93" i="21"/>
  <c r="X97" i="21" a="1"/>
  <c r="X97" i="21"/>
  <c r="X100" i="21" a="1"/>
  <c r="X100" i="21"/>
  <c r="X104" i="21" a="1"/>
  <c r="X104" i="21"/>
  <c r="X108" i="21" a="1"/>
  <c r="X108" i="21"/>
  <c r="X83" i="21" a="1"/>
  <c r="X83" i="21"/>
  <c r="AA88" i="21" a="1"/>
  <c r="AA88" i="21"/>
  <c r="AA104" i="21" a="1"/>
  <c r="AA104" i="21"/>
  <c r="Z90" i="21" a="1"/>
  <c r="Z90" i="21"/>
  <c r="Z106" i="21" a="1"/>
  <c r="Z106" i="21"/>
  <c r="AA95" i="21" a="1"/>
  <c r="AA95" i="21"/>
  <c r="X82" i="21" a="1"/>
  <c r="X82" i="21"/>
  <c r="Z97" i="21" a="1"/>
  <c r="Z97" i="21"/>
  <c r="Y84" i="21" a="1"/>
  <c r="Y84" i="21"/>
  <c r="Z81" i="21" a="1"/>
  <c r="Z81" i="21"/>
  <c r="AA102" i="21" a="1"/>
  <c r="AA102" i="21"/>
  <c r="Z107" i="21" a="1"/>
  <c r="Z107" i="21"/>
  <c r="X86" i="21" a="1"/>
  <c r="X86" i="21"/>
  <c r="AA89" i="21" a="1"/>
  <c r="AA89" i="21"/>
  <c r="AA94" i="21" a="1"/>
  <c r="AA94" i="21"/>
  <c r="Z99" i="21" a="1"/>
  <c r="Z99" i="21"/>
  <c r="Z86" i="21" a="1"/>
  <c r="Z86" i="21"/>
  <c r="Y93" i="21" a="1"/>
  <c r="Y93" i="21"/>
  <c r="Y103" i="21" a="1"/>
  <c r="Y103" i="21"/>
  <c r="Y106" i="21" a="1"/>
  <c r="Y106" i="21"/>
  <c r="Y81" i="21" a="1"/>
  <c r="Y81" i="21"/>
  <c r="AA84" i="21" a="1"/>
  <c r="AA84" i="21"/>
  <c r="X91" i="21" a="1"/>
  <c r="X91" i="21"/>
  <c r="X96" i="21" a="1"/>
  <c r="X96" i="21"/>
  <c r="X101" i="21" a="1"/>
  <c r="X101" i="21"/>
  <c r="X106" i="21" a="1"/>
  <c r="X106" i="21"/>
  <c r="Y82" i="21" a="1"/>
  <c r="Y82" i="21"/>
  <c r="AA92" i="21" a="1"/>
  <c r="AA92" i="21"/>
  <c r="X84" i="21" a="1"/>
  <c r="X84" i="21"/>
  <c r="Z102" i="21" a="1"/>
  <c r="Z102" i="21"/>
  <c r="AA99" i="21" a="1"/>
  <c r="AA99" i="21"/>
  <c r="Z89" i="21" a="1"/>
  <c r="Z89" i="21"/>
  <c r="Z109" i="21" a="1"/>
  <c r="Z109" i="21"/>
  <c r="Z92" i="21" a="1"/>
  <c r="Z92" i="21"/>
  <c r="AA109" i="21" a="1"/>
  <c r="AA109" i="21"/>
  <c r="X80" i="21" a="1"/>
  <c r="X80" i="21"/>
  <c r="AA93" i="21" a="1"/>
  <c r="AA93" i="21"/>
  <c r="AA101" i="21" a="1"/>
  <c r="AA101" i="21"/>
  <c r="Y94" i="21" a="1"/>
  <c r="Y94" i="21"/>
  <c r="Y99" i="21" a="1"/>
  <c r="Y99" i="21"/>
  <c r="Y107" i="21" a="1"/>
  <c r="Y107" i="21"/>
  <c r="AA86" i="21" a="1"/>
  <c r="AA86" i="21"/>
  <c r="X92" i="21" a="1"/>
  <c r="X92" i="21"/>
  <c r="X102" i="21" a="1"/>
  <c r="X102" i="21"/>
  <c r="X107" i="21" a="1"/>
  <c r="X107" i="21"/>
  <c r="Y86" i="21" a="1"/>
  <c r="Y86" i="21"/>
  <c r="AA96" i="21" a="1"/>
  <c r="AA96" i="21"/>
  <c r="Z85" i="21" a="1"/>
  <c r="Z85" i="21"/>
  <c r="AA80" i="21" a="1"/>
  <c r="AA80" i="21"/>
  <c r="AA103" i="21" a="1"/>
  <c r="AA103" i="21"/>
  <c r="Z93" i="21" a="1"/>
  <c r="Z93" i="21"/>
  <c r="AA90" i="21" a="1"/>
  <c r="AA90" i="21"/>
  <c r="Z100" i="21" a="1"/>
  <c r="Z100" i="21"/>
  <c r="Z104" i="21" a="1"/>
  <c r="Z104" i="21"/>
  <c r="Z87" i="21" a="1"/>
  <c r="Z87" i="21"/>
  <c r="Z91" i="21" a="1"/>
  <c r="Z91" i="21"/>
  <c r="Z96" i="21" a="1"/>
  <c r="Z96" i="21"/>
  <c r="Y91" i="21" a="1"/>
  <c r="Y91" i="21"/>
  <c r="Y101" i="21" a="1"/>
  <c r="Y101" i="21"/>
  <c r="Z80" i="21" a="1"/>
  <c r="Z80" i="21"/>
  <c r="X90" i="21" a="1"/>
  <c r="X90" i="21"/>
  <c r="X99" i="21" a="1"/>
  <c r="X99" i="21"/>
  <c r="Y80" i="21" a="1"/>
  <c r="Y80" i="21"/>
  <c r="AA108" i="21" a="1"/>
  <c r="AA108" i="21"/>
  <c r="AA91" i="21" a="1"/>
  <c r="AA91" i="21"/>
  <c r="Z105" i="21" a="1"/>
  <c r="Z105" i="21"/>
  <c r="AA105" i="21" a="1"/>
  <c r="AA105" i="21"/>
  <c r="AA85" i="21" a="1"/>
  <c r="AA85" i="21"/>
  <c r="Y104" i="21" a="1"/>
  <c r="Y104" i="21"/>
  <c r="X94" i="21" a="1"/>
  <c r="X94" i="21"/>
  <c r="X87" i="21" a="1"/>
  <c r="X87" i="21"/>
  <c r="AA107" i="21" a="1"/>
  <c r="AA107" i="21"/>
  <c r="Z95" i="21" a="1"/>
  <c r="Z95" i="21"/>
  <c r="Y97" i="21" a="1"/>
  <c r="Y97" i="21"/>
  <c r="Y87" i="21" a="1"/>
  <c r="Y87" i="21"/>
  <c r="X95" i="21" a="1"/>
  <c r="X95" i="21"/>
  <c r="X105" i="21" a="1"/>
  <c r="X105" i="21"/>
  <c r="AA81" i="21" a="1"/>
  <c r="AA81" i="21"/>
  <c r="Z98" i="21" a="1"/>
  <c r="Z98" i="21"/>
  <c r="AA106" i="21" a="1"/>
  <c r="AA106" i="21"/>
  <c r="AA83" i="21" a="1"/>
  <c r="AA83" i="21"/>
  <c r="AA97" i="21" a="1"/>
  <c r="AA97" i="21"/>
  <c r="Y89" i="21" a="1"/>
  <c r="Y89" i="21"/>
  <c r="Y100" i="21" a="1"/>
  <c r="Y100" i="21"/>
  <c r="Y109" i="21" a="1"/>
  <c r="Y109" i="21"/>
  <c r="X89" i="21" a="1"/>
  <c r="X89" i="21"/>
  <c r="X98" i="21" a="1"/>
  <c r="X98" i="21"/>
  <c r="X109" i="21" a="1"/>
  <c r="X109" i="21"/>
  <c r="AA100" i="21" a="1"/>
  <c r="AA100" i="21"/>
  <c r="AA87" i="21" a="1"/>
  <c r="AA87" i="21"/>
  <c r="Z101" i="21" a="1"/>
  <c r="Z101" i="21"/>
  <c r="Z108" i="21" a="1"/>
  <c r="Z108" i="21"/>
  <c r="X81" i="21" a="1"/>
  <c r="X81" i="21"/>
  <c r="Z103" i="21" a="1"/>
  <c r="Z103" i="21"/>
  <c r="Y96" i="21" a="1"/>
  <c r="Y96" i="21"/>
  <c r="Y85" i="21" a="1"/>
  <c r="Y85" i="21"/>
  <c r="X103" i="21" a="1"/>
  <c r="X103" i="21"/>
  <c r="Z94" i="21" a="1"/>
  <c r="Z94" i="21"/>
  <c r="AA98" i="21" a="1"/>
  <c r="AA98" i="21"/>
  <c r="X85" i="21" a="1"/>
  <c r="X85" i="21"/>
  <c r="C100" i="20"/>
  <c r="D99" i="20"/>
  <c r="D164" i="20"/>
  <c r="C165" i="20"/>
  <c r="R88" i="21" a="1"/>
  <c r="R88" i="21"/>
  <c r="R89" i="21" a="1"/>
  <c r="R89" i="21"/>
  <c r="Q83" i="21" a="1"/>
  <c r="Q83" i="21"/>
  <c r="Q85" i="21" a="1"/>
  <c r="Q85" i="21"/>
  <c r="Q87" i="21" a="1"/>
  <c r="Q87" i="21"/>
  <c r="P84" i="21" a="1"/>
  <c r="P84" i="21"/>
  <c r="P86" i="21" a="1"/>
  <c r="P86" i="21"/>
  <c r="P88" i="21" a="1"/>
  <c r="P88" i="21"/>
  <c r="P92" i="21" a="1"/>
  <c r="P92" i="21"/>
  <c r="P96" i="21" a="1"/>
  <c r="P96" i="21"/>
  <c r="P100" i="21" a="1"/>
  <c r="P100" i="21"/>
  <c r="P104" i="21" a="1"/>
  <c r="P104" i="21"/>
  <c r="P108" i="21" a="1"/>
  <c r="P108" i="21"/>
  <c r="R91" i="21" a="1"/>
  <c r="R91" i="21"/>
  <c r="R95" i="21" a="1"/>
  <c r="R95" i="21"/>
  <c r="R99" i="21" a="1"/>
  <c r="R99" i="21"/>
  <c r="R103" i="21" a="1"/>
  <c r="R103" i="21"/>
  <c r="R107" i="21" a="1"/>
  <c r="R107" i="21"/>
  <c r="Q88" i="21" a="1"/>
  <c r="Q88" i="21"/>
  <c r="Q92" i="21" a="1"/>
  <c r="Q92" i="21"/>
  <c r="Q96" i="21" a="1"/>
  <c r="Q96" i="21"/>
  <c r="Q100" i="21" a="1"/>
  <c r="Q100" i="21"/>
  <c r="Q104" i="21" a="1"/>
  <c r="Q104" i="21"/>
  <c r="Q108" i="21" a="1"/>
  <c r="Q108" i="21"/>
  <c r="R100" i="21" a="1"/>
  <c r="R100" i="21"/>
  <c r="S95" i="21" a="1"/>
  <c r="S95" i="21"/>
  <c r="R96" i="21" a="1"/>
  <c r="R96" i="21"/>
  <c r="S91" i="21" a="1"/>
  <c r="S91" i="21"/>
  <c r="S107" i="21" a="1"/>
  <c r="S107" i="21"/>
  <c r="S81" i="21" a="1"/>
  <c r="S81" i="21"/>
  <c r="Q84" i="21" a="1"/>
  <c r="Q84" i="21"/>
  <c r="Q86" i="21" a="1"/>
  <c r="Q86" i="21"/>
  <c r="P83" i="21" a="1"/>
  <c r="P83" i="21"/>
  <c r="P85" i="21" a="1"/>
  <c r="P85" i="21"/>
  <c r="P87" i="21" a="1"/>
  <c r="P87" i="21"/>
  <c r="P90" i="21" a="1"/>
  <c r="P90" i="21"/>
  <c r="P94" i="21" a="1"/>
  <c r="P94" i="21"/>
  <c r="P98" i="21" a="1"/>
  <c r="P98" i="21"/>
  <c r="P102" i="21" a="1"/>
  <c r="P102" i="21"/>
  <c r="P106" i="21" a="1"/>
  <c r="P106" i="21"/>
  <c r="Q80" i="21" a="1"/>
  <c r="Q80" i="21"/>
  <c r="R93" i="21" a="1"/>
  <c r="R93" i="21"/>
  <c r="R97" i="21" a="1"/>
  <c r="R97" i="21"/>
  <c r="R101" i="21" a="1"/>
  <c r="R101" i="21"/>
  <c r="R105" i="21" a="1"/>
  <c r="R105" i="21"/>
  <c r="R109" i="21" a="1"/>
  <c r="R109" i="21"/>
  <c r="Q90" i="21" a="1"/>
  <c r="Q90" i="21"/>
  <c r="Q94" i="21" a="1"/>
  <c r="Q94" i="21"/>
  <c r="Q98" i="21" a="1"/>
  <c r="Q98" i="21"/>
  <c r="Q102" i="21" a="1"/>
  <c r="Q102" i="21"/>
  <c r="Q106" i="21" a="1"/>
  <c r="Q106" i="21"/>
  <c r="R92" i="21" a="1"/>
  <c r="R92" i="21"/>
  <c r="R108" i="21" a="1"/>
  <c r="R108" i="21"/>
  <c r="S103" i="21" a="1"/>
  <c r="S103" i="21"/>
  <c r="R104" i="21" a="1"/>
  <c r="R104" i="21"/>
  <c r="S99" i="21" a="1"/>
  <c r="S99" i="21"/>
  <c r="S80" i="21" a="1"/>
  <c r="S80" i="21"/>
  <c r="R94" i="21" a="1"/>
  <c r="R94" i="21"/>
  <c r="S101" i="21" a="1"/>
  <c r="S101" i="21"/>
  <c r="R106" i="21" a="1"/>
  <c r="R106" i="21"/>
  <c r="R90" i="21" a="1"/>
  <c r="R90" i="21"/>
  <c r="S97" i="21" a="1"/>
  <c r="S97" i="21"/>
  <c r="P109" i="21" a="1"/>
  <c r="P109" i="21"/>
  <c r="P105" i="21" a="1"/>
  <c r="P105" i="21"/>
  <c r="P101" i="21" a="1"/>
  <c r="P101" i="21"/>
  <c r="P97" i="21" a="1"/>
  <c r="P97" i="21"/>
  <c r="P93" i="21" a="1"/>
  <c r="P93" i="21"/>
  <c r="P89" i="21" a="1"/>
  <c r="P89" i="21"/>
  <c r="S108" i="21" a="1"/>
  <c r="S108" i="21"/>
  <c r="S104" i="21" a="1"/>
  <c r="S104" i="21"/>
  <c r="S100" i="21" a="1"/>
  <c r="S100" i="21"/>
  <c r="S96" i="21" a="1"/>
  <c r="S96" i="21"/>
  <c r="S92" i="21" a="1"/>
  <c r="S92" i="21"/>
  <c r="S88" i="21" a="1"/>
  <c r="S88" i="21"/>
  <c r="Q107" i="21" a="1"/>
  <c r="Q107" i="21"/>
  <c r="Q103" i="21" a="1"/>
  <c r="Q103" i="21"/>
  <c r="Q99" i="21" a="1"/>
  <c r="Q99" i="21"/>
  <c r="Q95" i="21" a="1"/>
  <c r="Q95" i="21"/>
  <c r="Q91" i="21" a="1"/>
  <c r="Q91" i="21"/>
  <c r="R87" i="21" a="1"/>
  <c r="R87" i="21"/>
  <c r="R85" i="21" a="1"/>
  <c r="R85" i="21"/>
  <c r="R83" i="21" a="1"/>
  <c r="R83" i="21"/>
  <c r="S87" i="21" a="1"/>
  <c r="S87" i="21"/>
  <c r="S85" i="21" a="1"/>
  <c r="S85" i="21"/>
  <c r="S83" i="21" a="1"/>
  <c r="S83" i="21"/>
  <c r="P82" i="21" a="1"/>
  <c r="P82" i="21"/>
  <c r="Q81" i="21" a="1"/>
  <c r="Q81" i="21"/>
  <c r="R80" i="21" a="1"/>
  <c r="R80" i="21"/>
  <c r="S109" i="21" a="1"/>
  <c r="S109" i="21"/>
  <c r="R98" i="21" a="1"/>
  <c r="R98" i="21"/>
  <c r="S89" i="21" a="1"/>
  <c r="S89" i="21"/>
  <c r="P103" i="21" a="1"/>
  <c r="P103" i="21"/>
  <c r="P95" i="21" a="1"/>
  <c r="P95" i="21"/>
  <c r="P80" i="21" a="1"/>
  <c r="P80" i="21"/>
  <c r="S102" i="21" a="1"/>
  <c r="S102" i="21"/>
  <c r="S94" i="21" a="1"/>
  <c r="S94" i="21"/>
  <c r="Q109" i="21" a="1"/>
  <c r="Q109" i="21"/>
  <c r="Q101" i="21" a="1"/>
  <c r="Q101" i="21"/>
  <c r="Q93" i="21" a="1"/>
  <c r="Q93" i="21"/>
  <c r="R86" i="21" a="1"/>
  <c r="R86" i="21"/>
  <c r="R81" i="21" a="1"/>
  <c r="R81" i="21"/>
  <c r="S84" i="21" a="1"/>
  <c r="S84" i="21"/>
  <c r="P107" i="21" a="1"/>
  <c r="P107" i="21"/>
  <c r="S98" i="21" a="1"/>
  <c r="S98" i="21"/>
  <c r="Q89" i="21" a="1"/>
  <c r="Q89" i="21"/>
  <c r="P81" i="21" a="1"/>
  <c r="P81" i="21"/>
  <c r="P99" i="21" a="1"/>
  <c r="P99" i="21"/>
  <c r="S106" i="21" a="1"/>
  <c r="S106" i="21"/>
  <c r="S86" i="21" a="1"/>
  <c r="S86" i="21"/>
  <c r="S93" i="21" a="1"/>
  <c r="S93" i="21"/>
  <c r="S90" i="21" a="1"/>
  <c r="S90" i="21"/>
  <c r="Q97" i="21" a="1"/>
  <c r="Q97" i="21"/>
  <c r="P91" i="21" a="1"/>
  <c r="P91" i="21"/>
  <c r="R84" i="21" a="1"/>
  <c r="R84" i="21"/>
  <c r="S82" i="21" a="1"/>
  <c r="S82" i="21"/>
  <c r="R102" i="21" a="1"/>
  <c r="R102" i="21"/>
  <c r="S105" i="21" a="1"/>
  <c r="S105" i="21"/>
  <c r="Q105" i="21" a="1"/>
  <c r="Q105" i="21"/>
  <c r="K11"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M11" i="9"/>
  <c r="M75" i="9"/>
  <c r="K75" i="9"/>
  <c r="K47" i="9"/>
  <c r="M47" i="9"/>
  <c r="M55" i="9"/>
  <c r="K55" i="9"/>
  <c r="C337" i="9"/>
  <c r="D337" i="9"/>
  <c r="M140" i="9"/>
  <c r="K140" i="9"/>
  <c r="K74" i="9"/>
  <c r="M74" i="9"/>
  <c r="M43" i="9"/>
  <c r="K43" i="9"/>
  <c r="M48" i="9"/>
  <c r="K48" i="9"/>
  <c r="M49" i="9"/>
  <c r="K49" i="9"/>
  <c r="M52" i="9"/>
  <c r="K52" i="9"/>
  <c r="K77" i="9"/>
  <c r="M77" i="9"/>
  <c r="M41" i="9"/>
  <c r="K41" i="9"/>
  <c r="K58" i="9"/>
  <c r="M58" i="9"/>
  <c r="M54" i="9"/>
  <c r="K54" i="9"/>
  <c r="M38" i="21" a="1"/>
  <c r="M38" i="21"/>
  <c r="K38" i="21" a="1"/>
  <c r="K38" i="21"/>
  <c r="N38" i="21" a="1"/>
  <c r="N38" i="21"/>
  <c r="J38" i="21" a="1"/>
  <c r="J38" i="21"/>
  <c r="L38" i="21" a="1"/>
  <c r="L38" i="21"/>
  <c r="C5" i="19" a="1"/>
  <c r="C5" i="19"/>
  <c r="C6" i="19" a="1"/>
  <c r="C6" i="19"/>
  <c r="C7" i="19" a="1"/>
  <c r="C7" i="19"/>
  <c r="S338" i="9"/>
  <c r="R339" i="9"/>
  <c r="D73" i="20"/>
  <c r="C74" i="20"/>
  <c r="D74" i="20"/>
  <c r="A1377" i="19" a="1"/>
  <c r="A1377" i="19"/>
  <c r="B1377" i="19"/>
  <c r="B1376" i="19"/>
  <c r="F20" i="16" a="1"/>
  <c r="F20" i="16"/>
  <c r="N59" i="21" a="1"/>
  <c r="N59" i="21"/>
  <c r="C52" i="10"/>
  <c r="C42" i="10"/>
  <c r="C46" i="12"/>
  <c r="C51" i="12"/>
  <c r="E45" i="1"/>
  <c r="C345" i="6"/>
  <c r="D72" i="5"/>
  <c r="C390" i="6"/>
  <c r="C220" i="6"/>
  <c r="C77" i="10"/>
  <c r="C155" i="6"/>
  <c r="D137" i="5"/>
  <c r="C360" i="6"/>
  <c r="C180" i="6"/>
  <c r="D87" i="5"/>
  <c r="C465" i="6"/>
  <c r="C235" i="6"/>
  <c r="C290" i="6"/>
  <c r="C120" i="6"/>
  <c r="C62" i="10"/>
  <c r="C250" i="6"/>
  <c r="C91" i="12"/>
  <c r="D97" i="5"/>
  <c r="C175" i="6"/>
  <c r="C87" i="10"/>
  <c r="C37" i="10"/>
  <c r="C102" i="10"/>
  <c r="C370" i="6"/>
  <c r="C81" i="12"/>
  <c r="C72" i="10"/>
  <c r="C280" i="6"/>
  <c r="C380" i="6"/>
  <c r="C97" i="10"/>
  <c r="C225" i="6"/>
  <c r="C41" i="12"/>
  <c r="C47" i="10"/>
  <c r="C56" i="12"/>
  <c r="C92" i="10"/>
  <c r="C300" i="6"/>
  <c r="D117" i="5"/>
  <c r="C82" i="10"/>
  <c r="C101" i="12"/>
  <c r="C57" i="10"/>
  <c r="C295" i="6"/>
  <c r="C76" i="12"/>
  <c r="C32" i="10"/>
  <c r="S59" i="21" a="1"/>
  <c r="S59" i="21"/>
  <c r="D177" i="5"/>
  <c r="D62" i="5"/>
  <c r="C36" i="12"/>
  <c r="C71" i="12"/>
  <c r="O7" i="21"/>
  <c r="C275" i="6"/>
  <c r="D112" i="5"/>
  <c r="C330" i="6"/>
  <c r="C335" i="6"/>
  <c r="C96" i="12"/>
  <c r="C61" i="12"/>
  <c r="C430" i="6"/>
  <c r="D172" i="5"/>
  <c r="C31" i="12"/>
  <c r="R38" i="21" a="1"/>
  <c r="R38" i="21"/>
  <c r="C405" i="6"/>
  <c r="C150" i="6"/>
  <c r="C86" i="12"/>
  <c r="C66" i="12"/>
  <c r="C67" i="10"/>
  <c r="C165" i="6"/>
  <c r="C480" i="6"/>
  <c r="C270" i="6"/>
  <c r="C420" i="6"/>
  <c r="D47" i="5"/>
  <c r="C105" i="6"/>
  <c r="C205" i="6"/>
  <c r="C395" i="6"/>
  <c r="D192" i="5"/>
  <c r="D77" i="5"/>
  <c r="D67" i="5"/>
  <c r="D82" i="5"/>
  <c r="C115" i="6"/>
  <c r="D132" i="5"/>
  <c r="D127" i="5"/>
  <c r="D167" i="5"/>
  <c r="C230" i="6"/>
  <c r="D92" i="5"/>
  <c r="C350" i="6"/>
  <c r="C195" i="6"/>
  <c r="C410" i="6"/>
  <c r="C485" i="6"/>
  <c r="C100" i="6"/>
  <c r="C135" i="6"/>
  <c r="C285" i="6"/>
  <c r="D152" i="5"/>
  <c r="C95" i="6"/>
  <c r="D122" i="5"/>
  <c r="C255" i="6"/>
  <c r="C145" i="6"/>
  <c r="C445" i="6"/>
  <c r="C265" i="6"/>
  <c r="C470" i="6"/>
  <c r="C435" i="6"/>
  <c r="C340" i="6"/>
  <c r="C375" i="6"/>
  <c r="C160" i="6"/>
  <c r="D107" i="5"/>
  <c r="C440" i="6"/>
  <c r="D102" i="5"/>
  <c r="C365" i="6"/>
  <c r="C200" i="6"/>
  <c r="C245" i="6"/>
  <c r="C425" i="6"/>
  <c r="C140" i="6"/>
  <c r="C125" i="6"/>
  <c r="C490" i="6"/>
  <c r="D142" i="5"/>
  <c r="D147" i="5"/>
  <c r="C460" i="6"/>
  <c r="C260" i="6"/>
  <c r="C185" i="6"/>
  <c r="C110" i="6"/>
  <c r="C455" i="6"/>
  <c r="C210" i="6"/>
  <c r="C450" i="6"/>
  <c r="C170" i="6"/>
  <c r="C355" i="6"/>
  <c r="D157" i="5"/>
  <c r="F62" i="5"/>
  <c r="F56" i="5"/>
  <c r="G56" i="5"/>
  <c r="R82" i="21" a="1"/>
  <c r="R82" i="21"/>
  <c r="M76" i="9"/>
  <c r="K76" i="9"/>
  <c r="K44" i="9"/>
  <c r="M44" i="9"/>
  <c r="M40" i="9"/>
  <c r="K40" i="9"/>
  <c r="K57" i="9"/>
  <c r="M57" i="9"/>
  <c r="M53" i="9"/>
  <c r="K53" i="9"/>
  <c r="J132" i="21"/>
  <c r="J156" i="21"/>
  <c r="J176" i="21"/>
  <c r="J116" i="21"/>
  <c r="J163" i="21"/>
  <c r="J121" i="21"/>
  <c r="J137" i="21"/>
  <c r="J153" i="21"/>
  <c r="J169" i="21"/>
  <c r="J189" i="21"/>
  <c r="J155" i="21"/>
  <c r="J118" i="21"/>
  <c r="J134" i="21"/>
  <c r="J150" i="21"/>
  <c r="J166" i="21"/>
  <c r="J182" i="21"/>
  <c r="J123" i="21"/>
  <c r="J171" i="21"/>
  <c r="G121" i="21"/>
  <c r="G137" i="21"/>
  <c r="G153" i="21"/>
  <c r="G169" i="21"/>
  <c r="J124" i="21"/>
  <c r="J144" i="21"/>
  <c r="J164" i="21"/>
  <c r="J188" i="21"/>
  <c r="J127" i="21"/>
  <c r="J187" i="21"/>
  <c r="J129" i="21"/>
  <c r="J145" i="21"/>
  <c r="J161" i="21"/>
  <c r="J177" i="21"/>
  <c r="J131" i="21"/>
  <c r="J183" i="21"/>
  <c r="J126" i="21"/>
  <c r="J142" i="21"/>
  <c r="J158" i="21"/>
  <c r="J174" i="21"/>
  <c r="J190" i="21"/>
  <c r="J147" i="21"/>
  <c r="J191" i="21"/>
  <c r="G129" i="21"/>
  <c r="G145" i="21"/>
  <c r="G161" i="21"/>
  <c r="G177" i="21"/>
  <c r="G193" i="21"/>
  <c r="G130" i="21"/>
  <c r="G146" i="21"/>
  <c r="G162" i="21"/>
  <c r="G123" i="21"/>
  <c r="G139" i="21"/>
  <c r="G155" i="21"/>
  <c r="G171" i="21"/>
  <c r="J128" i="21"/>
  <c r="J172" i="21"/>
  <c r="J139" i="21"/>
  <c r="J133" i="21"/>
  <c r="J165" i="21"/>
  <c r="J143" i="21"/>
  <c r="J130" i="21"/>
  <c r="J162" i="21"/>
  <c r="J194" i="21"/>
  <c r="G117" i="21"/>
  <c r="G149" i="21"/>
  <c r="G181" i="21"/>
  <c r="G122" i="21"/>
  <c r="G142" i="21"/>
  <c r="G166" i="21"/>
  <c r="G131" i="21"/>
  <c r="G151" i="21"/>
  <c r="G175" i="21"/>
  <c r="G191" i="21"/>
  <c r="G152" i="21"/>
  <c r="G194" i="21"/>
  <c r="G172" i="21"/>
  <c r="G128" i="21"/>
  <c r="G182" i="21"/>
  <c r="G164" i="21"/>
  <c r="J136" i="21"/>
  <c r="J185" i="21"/>
  <c r="J140" i="21"/>
  <c r="J180" i="21"/>
  <c r="J175" i="21"/>
  <c r="J141" i="21"/>
  <c r="J173" i="21"/>
  <c r="J167" i="21"/>
  <c r="J138" i="21"/>
  <c r="J170" i="21"/>
  <c r="J135" i="21"/>
  <c r="G125" i="21"/>
  <c r="G157" i="21"/>
  <c r="G185" i="21"/>
  <c r="G126" i="21"/>
  <c r="G150" i="21"/>
  <c r="G170" i="21"/>
  <c r="G135" i="21"/>
  <c r="G159" i="21"/>
  <c r="G179" i="21"/>
  <c r="G195" i="21"/>
  <c r="G168" i="21"/>
  <c r="G124" i="21"/>
  <c r="G180" i="21"/>
  <c r="G144" i="21"/>
  <c r="G190" i="21"/>
  <c r="G176" i="21"/>
  <c r="J152" i="21"/>
  <c r="J151" i="21"/>
  <c r="J148" i="21"/>
  <c r="J192" i="21"/>
  <c r="J117" i="21"/>
  <c r="J149" i="21"/>
  <c r="J181" i="21"/>
  <c r="J195" i="21"/>
  <c r="J146" i="21"/>
  <c r="J178" i="21"/>
  <c r="J159" i="21"/>
  <c r="G133" i="21"/>
  <c r="G165" i="21"/>
  <c r="G189" i="21"/>
  <c r="G134" i="21"/>
  <c r="G154" i="21"/>
  <c r="G119" i="21"/>
  <c r="G143" i="21"/>
  <c r="G163" i="21"/>
  <c r="G183" i="21"/>
  <c r="G120" i="21"/>
  <c r="G178" i="21"/>
  <c r="G140" i="21"/>
  <c r="G188" i="21"/>
  <c r="G160" i="21"/>
  <c r="G148" i="21"/>
  <c r="G132" i="21"/>
  <c r="J193" i="21"/>
  <c r="J122" i="21"/>
  <c r="G141" i="21"/>
  <c r="G158" i="21"/>
  <c r="G187" i="21"/>
  <c r="G116" i="21"/>
  <c r="J168" i="21"/>
  <c r="J160" i="21"/>
  <c r="J119" i="21"/>
  <c r="J179" i="21"/>
  <c r="G138" i="21"/>
  <c r="G167" i="21"/>
  <c r="G156" i="21"/>
  <c r="G184" i="21"/>
  <c r="J125" i="21"/>
  <c r="G173" i="21"/>
  <c r="G136" i="21"/>
  <c r="J184" i="21"/>
  <c r="J157" i="21"/>
  <c r="G118" i="21"/>
  <c r="G186" i="21"/>
  <c r="J154" i="21"/>
  <c r="G127" i="21"/>
  <c r="G174" i="21"/>
  <c r="G192" i="21"/>
  <c r="J186" i="21"/>
  <c r="J120" i="21"/>
  <c r="G147" i="21"/>
  <c r="J59" i="21" a="1"/>
  <c r="J59" i="21"/>
  <c r="L59" i="21" a="1"/>
  <c r="L59" i="21"/>
  <c r="K59" i="21" a="1"/>
  <c r="K59" i="21"/>
  <c r="M59" i="21" a="1"/>
  <c r="M59" i="21"/>
  <c r="C19" i="19" a="1"/>
  <c r="C19" i="19"/>
  <c r="J170" i="9"/>
  <c r="F10" i="16" a="1"/>
  <c r="F10" i="16"/>
  <c r="R400" i="9"/>
  <c r="S327" i="9"/>
  <c r="Y83" i="21" a="1"/>
  <c r="Y83" i="21"/>
  <c r="U82" i="21" a="1"/>
  <c r="U82" i="21"/>
  <c r="B75" i="16" a="1"/>
  <c r="B75" i="16"/>
  <c r="B76" i="16" a="1"/>
  <c r="B76" i="16"/>
  <c r="B77" i="16" a="1"/>
  <c r="B77" i="16"/>
  <c r="B78" i="16" a="1"/>
  <c r="B78" i="16"/>
  <c r="D37" i="20"/>
  <c r="C38" i="20"/>
  <c r="T371" i="9"/>
  <c r="S477" i="9"/>
  <c r="T477" i="9"/>
  <c r="K210" i="9"/>
  <c r="M210" i="9"/>
  <c r="AI89" i="21" a="1"/>
  <c r="AI89" i="21"/>
  <c r="AI105" i="21" a="1"/>
  <c r="AI105" i="21"/>
  <c r="AH90" i="21" a="1"/>
  <c r="AH90" i="21"/>
  <c r="AH106" i="21" a="1"/>
  <c r="AH106" i="21"/>
  <c r="AF94" i="21" a="1"/>
  <c r="AF94" i="21"/>
  <c r="AG80" i="21" a="1"/>
  <c r="AG80" i="21"/>
  <c r="AH105" i="21" a="1"/>
  <c r="AH105" i="21"/>
  <c r="AF87" i="21" a="1"/>
  <c r="AF87" i="21"/>
  <c r="AI90" i="21" a="1"/>
  <c r="AI90" i="21"/>
  <c r="AF93" i="21" a="1"/>
  <c r="AF93" i="21"/>
  <c r="AI96" i="21" a="1"/>
  <c r="AI96" i="21"/>
  <c r="AF99" i="21" a="1"/>
  <c r="AF99" i="21"/>
  <c r="AI102" i="21" a="1"/>
  <c r="AI102" i="21"/>
  <c r="AG100" i="21" a="1"/>
  <c r="AG100" i="21"/>
  <c r="AG81" i="21" a="1"/>
  <c r="AG81" i="21"/>
  <c r="AI91" i="21" a="1"/>
  <c r="AI91" i="21"/>
  <c r="AI107" i="21" a="1"/>
  <c r="AI107" i="21"/>
  <c r="AH92" i="21" a="1"/>
  <c r="AH92" i="21"/>
  <c r="AH108" i="21" a="1"/>
  <c r="AH108" i="21"/>
  <c r="AF96" i="21" a="1"/>
  <c r="AF96" i="21"/>
  <c r="AH81" i="21" a="1"/>
  <c r="AH81" i="21"/>
  <c r="AH87" i="21" a="1"/>
  <c r="AH87" i="21"/>
  <c r="AF95" i="21" a="1"/>
  <c r="AF95" i="21"/>
  <c r="AI98" i="21" a="1"/>
  <c r="AI98" i="21"/>
  <c r="AF101" i="21" a="1"/>
  <c r="AF101" i="21"/>
  <c r="AI104" i="21" a="1"/>
  <c r="AI104" i="21"/>
  <c r="AF107" i="21" a="1"/>
  <c r="AF107" i="21"/>
  <c r="AI80" i="21" a="1"/>
  <c r="AI80" i="21"/>
  <c r="AF105" i="21" a="1"/>
  <c r="AF105" i="21"/>
  <c r="AI108" i="21" a="1"/>
  <c r="AI108" i="21"/>
  <c r="AI93" i="21" a="1"/>
  <c r="AI93" i="21"/>
  <c r="AI109" i="21" a="1"/>
  <c r="AI109" i="21"/>
  <c r="AH94" i="21" a="1"/>
  <c r="AH94" i="21"/>
  <c r="AF82" i="21" a="1"/>
  <c r="AF82" i="21"/>
  <c r="AF98" i="21" a="1"/>
  <c r="AF98" i="21"/>
  <c r="AH83" i="21" a="1"/>
  <c r="AH83" i="21"/>
  <c r="AH95" i="21" a="1"/>
  <c r="AH95" i="21"/>
  <c r="AF103" i="21" a="1"/>
  <c r="AF103" i="21"/>
  <c r="AI106" i="21" a="1"/>
  <c r="AI106" i="21"/>
  <c r="AF109" i="21" a="1"/>
  <c r="AF109" i="21"/>
  <c r="AI81" i="21" a="1"/>
  <c r="AI81" i="21"/>
  <c r="AI97" i="21" a="1"/>
  <c r="AI97" i="21"/>
  <c r="AH82" i="21" a="1"/>
  <c r="AH82" i="21"/>
  <c r="AH98" i="21" a="1"/>
  <c r="AH98" i="21"/>
  <c r="AF86" i="21" a="1"/>
  <c r="AF86" i="21"/>
  <c r="AF102" i="21" a="1"/>
  <c r="AF102" i="21"/>
  <c r="AH99" i="21" a="1"/>
  <c r="AH99" i="21"/>
  <c r="AH85" i="21" a="1"/>
  <c r="AH85" i="21"/>
  <c r="AG87" i="21" a="1"/>
  <c r="AG87" i="21"/>
  <c r="AG92" i="21" a="1"/>
  <c r="AG92" i="21"/>
  <c r="AG93" i="21" a="1"/>
  <c r="AG93" i="21"/>
  <c r="AG90" i="21" a="1"/>
  <c r="AG90" i="21"/>
  <c r="AG99" i="21" a="1"/>
  <c r="AG99" i="21"/>
  <c r="AG96" i="21" a="1"/>
  <c r="AG96" i="21"/>
  <c r="AF81" i="21" a="1"/>
  <c r="AF81" i="21"/>
  <c r="AI83" i="21" a="1"/>
  <c r="AI83" i="21"/>
  <c r="AI99" i="21" a="1"/>
  <c r="AI99" i="21"/>
  <c r="AH84" i="21" a="1"/>
  <c r="AH84" i="21"/>
  <c r="AH100" i="21" a="1"/>
  <c r="AH100" i="21"/>
  <c r="AF88" i="21" a="1"/>
  <c r="AF88" i="21"/>
  <c r="AF104" i="21" a="1"/>
  <c r="AF104" i="21"/>
  <c r="AH107" i="21" a="1"/>
  <c r="AH107" i="21"/>
  <c r="AG88" i="21" a="1"/>
  <c r="AG88" i="21"/>
  <c r="AG95" i="21" a="1"/>
  <c r="AG95" i="21"/>
  <c r="AG98" i="21" a="1"/>
  <c r="AG98" i="21"/>
  <c r="AG101" i="21" a="1"/>
  <c r="AG101" i="21"/>
  <c r="AH109" i="21" a="1"/>
  <c r="AH109" i="21"/>
  <c r="AG107" i="21" a="1"/>
  <c r="AG107" i="21"/>
  <c r="AF89" i="21" a="1"/>
  <c r="AF89" i="21"/>
  <c r="AG105" i="21" a="1"/>
  <c r="AG105" i="21"/>
  <c r="AI101" i="21" a="1"/>
  <c r="AI101" i="21"/>
  <c r="AF106" i="21" a="1"/>
  <c r="AF106" i="21"/>
  <c r="AH93" i="21" a="1"/>
  <c r="AH93" i="21"/>
  <c r="AG83" i="21" a="1"/>
  <c r="AG83" i="21"/>
  <c r="AI100" i="21" a="1"/>
  <c r="AI100" i="21"/>
  <c r="AI95" i="21" a="1"/>
  <c r="AI95" i="21"/>
  <c r="AH96" i="21" a="1"/>
  <c r="AH96" i="21"/>
  <c r="AF100" i="21" a="1"/>
  <c r="AF100" i="21"/>
  <c r="AH103" i="21" a="1"/>
  <c r="AH103" i="21"/>
  <c r="AG86" i="21" a="1"/>
  <c r="AG86" i="21"/>
  <c r="AG84" i="21" a="1"/>
  <c r="AG84" i="21"/>
  <c r="AG108" i="21" a="1"/>
  <c r="AG108" i="21"/>
  <c r="AI84" i="21" a="1"/>
  <c r="AI84" i="21"/>
  <c r="AH102" i="21" a="1"/>
  <c r="AH102" i="21"/>
  <c r="AH101" i="21" a="1"/>
  <c r="AH101" i="21"/>
  <c r="AG82" i="21" a="1"/>
  <c r="AG82" i="21"/>
  <c r="AG102" i="21" a="1"/>
  <c r="AG102" i="21"/>
  <c r="AG97" i="21" a="1"/>
  <c r="AG97" i="21"/>
  <c r="AF80" i="21" a="1"/>
  <c r="AF80" i="21"/>
  <c r="AF84" i="21" a="1"/>
  <c r="AF84" i="21"/>
  <c r="AH91" i="21" a="1"/>
  <c r="AH91" i="21"/>
  <c r="AH80" i="21" a="1"/>
  <c r="AH80" i="21"/>
  <c r="AG85" i="21" a="1"/>
  <c r="AG85" i="21"/>
  <c r="AG91" i="21" a="1"/>
  <c r="AG91" i="21"/>
  <c r="AG94" i="21" a="1"/>
  <c r="AG94" i="21"/>
  <c r="AI85" i="21" a="1"/>
  <c r="AI85" i="21"/>
  <c r="AF90" i="21" a="1"/>
  <c r="AF90" i="21"/>
  <c r="AG103" i="21" a="1"/>
  <c r="AG103" i="21"/>
  <c r="AF83" i="21" a="1"/>
  <c r="AF83" i="21"/>
  <c r="AG89" i="21" a="1"/>
  <c r="AG89" i="21"/>
  <c r="AI87" i="21" a="1"/>
  <c r="AI87" i="21"/>
  <c r="AH88" i="21" a="1"/>
  <c r="AH88" i="21"/>
  <c r="AF92" i="21" a="1"/>
  <c r="AF92" i="21"/>
  <c r="AH97" i="21" a="1"/>
  <c r="AH97" i="21"/>
  <c r="AI82" i="21" a="1"/>
  <c r="AI82" i="21"/>
  <c r="AI88" i="21" a="1"/>
  <c r="AI88" i="21"/>
  <c r="AI94" i="21" a="1"/>
  <c r="AI94" i="21"/>
  <c r="AF97" i="21" a="1"/>
  <c r="AF97" i="21"/>
  <c r="AH86" i="21" a="1"/>
  <c r="AH86" i="21"/>
  <c r="AG109" i="21" a="1"/>
  <c r="AG109" i="21"/>
  <c r="AI86" i="21" a="1"/>
  <c r="AI86" i="21"/>
  <c r="AI103" i="21" a="1"/>
  <c r="AI103" i="21"/>
  <c r="AF108" i="21" a="1"/>
  <c r="AF108" i="21"/>
  <c r="AG104" i="21" a="1"/>
  <c r="AG104" i="21"/>
  <c r="AF85" i="21" a="1"/>
  <c r="AF85" i="21"/>
  <c r="AI92" i="21" a="1"/>
  <c r="AI92" i="21"/>
  <c r="AH89" i="21" a="1"/>
  <c r="AH89" i="21"/>
  <c r="AG106" i="21" a="1"/>
  <c r="AG106" i="21"/>
  <c r="AH104" i="21" a="1"/>
  <c r="AH104" i="21"/>
  <c r="AF91" i="21" a="1"/>
  <c r="AF91" i="21"/>
  <c r="R59" i="21" a="1"/>
  <c r="R59" i="21"/>
  <c r="O59" i="21" a="1"/>
  <c r="O59" i="21"/>
  <c r="C385" i="6"/>
  <c r="C400" i="6"/>
  <c r="C305" i="6"/>
  <c r="C310" i="6"/>
  <c r="C240" i="6"/>
  <c r="C130" i="6"/>
  <c r="D182" i="5"/>
  <c r="C475" i="6"/>
  <c r="T364" i="9"/>
  <c r="S364" i="9"/>
  <c r="S361" i="9"/>
  <c r="T361" i="9"/>
  <c r="S359" i="9"/>
  <c r="T359" i="9"/>
  <c r="R367" i="9"/>
  <c r="S367" i="9"/>
  <c r="T367" i="9"/>
  <c r="T370" i="9"/>
  <c r="S480" i="9"/>
  <c r="T480" i="9"/>
  <c r="T481" i="9"/>
  <c r="S481" i="9"/>
  <c r="K211" i="9"/>
  <c r="M211" i="9"/>
  <c r="M214" i="9"/>
  <c r="K214" i="9"/>
  <c r="K213" i="9"/>
  <c r="M213" i="9"/>
  <c r="R329" i="9"/>
  <c r="S328" i="9"/>
  <c r="C138" i="20"/>
  <c r="D137" i="20"/>
  <c r="M253" i="9"/>
  <c r="K253" i="9"/>
  <c r="M255" i="9"/>
  <c r="K255" i="9"/>
  <c r="T470" i="9"/>
  <c r="S470" i="9"/>
  <c r="T473" i="9"/>
  <c r="S473" i="9"/>
  <c r="T472" i="9"/>
  <c r="S472" i="9"/>
  <c r="S410" i="9"/>
  <c r="T410" i="9"/>
  <c r="T411" i="9"/>
  <c r="S411" i="9"/>
  <c r="S414" i="9"/>
  <c r="T414" i="9"/>
  <c r="T601" i="9"/>
  <c r="S601" i="9"/>
  <c r="S605" i="9"/>
  <c r="T605" i="9"/>
  <c r="M81" i="9"/>
  <c r="K81" i="9"/>
  <c r="K80" i="9"/>
  <c r="M80" i="9"/>
  <c r="M218" i="9"/>
  <c r="K218" i="9"/>
  <c r="M222" i="9"/>
  <c r="K222" i="9"/>
  <c r="K225" i="9"/>
  <c r="M225" i="9"/>
  <c r="S398" i="9"/>
  <c r="T398" i="9"/>
  <c r="S405" i="9"/>
  <c r="T405"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K113" i="9"/>
  <c r="M113" i="9"/>
  <c r="M116" i="9"/>
  <c r="K116" i="9"/>
  <c r="K117" i="9"/>
  <c r="M117" i="9"/>
  <c r="K123" i="9"/>
  <c r="M123" i="9"/>
  <c r="M121" i="9"/>
  <c r="K121" i="9"/>
  <c r="K119" i="9"/>
  <c r="M119" i="9"/>
  <c r="P59" i="21" a="1"/>
  <c r="P59" i="21"/>
  <c r="Q59" i="21" a="1"/>
  <c r="Q59" i="21"/>
  <c r="S365" i="9"/>
  <c r="T365" i="9"/>
  <c r="T363" i="9"/>
  <c r="S363" i="9"/>
  <c r="T358" i="9"/>
  <c r="S358" i="9"/>
  <c r="T373" i="9"/>
  <c r="T372" i="9"/>
  <c r="T369" i="9"/>
  <c r="T486" i="9"/>
  <c r="S486" i="9"/>
  <c r="T478" i="9"/>
  <c r="S478" i="9"/>
  <c r="D84" i="20"/>
  <c r="C85" i="20"/>
  <c r="D85" i="20"/>
  <c r="K217" i="9"/>
  <c r="M217" i="9"/>
  <c r="M212" i="9"/>
  <c r="K212" i="9"/>
  <c r="K208" i="9"/>
  <c r="M208" i="9"/>
  <c r="O11" i="21"/>
  <c r="M249" i="9"/>
  <c r="K249" i="9"/>
  <c r="M254" i="9"/>
  <c r="K254" i="9"/>
  <c r="T474" i="9"/>
  <c r="S474" i="9"/>
  <c r="T469" i="9"/>
  <c r="S469" i="9"/>
  <c r="T476" i="9"/>
  <c r="S476" i="9"/>
  <c r="T408" i="9"/>
  <c r="S408" i="9"/>
  <c r="S415" i="9"/>
  <c r="T415" i="9"/>
  <c r="T412" i="9"/>
  <c r="S412" i="9"/>
  <c r="S599" i="9"/>
  <c r="T599" i="9"/>
  <c r="T598" i="9"/>
  <c r="S598" i="9"/>
  <c r="T606" i="9"/>
  <c r="S606" i="9"/>
  <c r="M86" i="9"/>
  <c r="K86" i="9"/>
  <c r="K88" i="9"/>
  <c r="M88" i="9"/>
  <c r="M79" i="9"/>
  <c r="K79" i="9"/>
  <c r="K224" i="9"/>
  <c r="M224" i="9"/>
  <c r="M227" i="9"/>
  <c r="K227" i="9"/>
  <c r="T404" i="9"/>
  <c r="S404" i="9"/>
  <c r="T400" i="9"/>
  <c r="S400" i="9"/>
  <c r="T403" i="9"/>
  <c r="S403" i="9"/>
  <c r="K115" i="9"/>
  <c r="M115" i="9"/>
  <c r="M111" i="9"/>
  <c r="K111" i="9"/>
  <c r="M109" i="9"/>
  <c r="K109" i="9"/>
  <c r="M120" i="9"/>
  <c r="K120" i="9"/>
  <c r="K124" i="9"/>
  <c r="M124" i="9"/>
  <c r="M127" i="9"/>
  <c r="K127" i="9"/>
  <c r="T362" i="9"/>
  <c r="S362" i="9"/>
  <c r="S479" i="9"/>
  <c r="T479" i="9"/>
  <c r="AQ140" i="21"/>
  <c r="AQ169" i="21"/>
  <c r="AQ116" i="21"/>
  <c r="AQ143" i="21"/>
  <c r="AQ141" i="21"/>
  <c r="AQ194" i="21"/>
  <c r="AQ171" i="21"/>
  <c r="AQ165" i="21"/>
  <c r="AQ183" i="21"/>
  <c r="AQ175" i="21"/>
  <c r="AQ173" i="21"/>
  <c r="AQ187" i="21"/>
  <c r="AQ120" i="21"/>
  <c r="AQ158" i="21"/>
  <c r="AQ138" i="21"/>
  <c r="AQ156" i="21"/>
  <c r="AQ191" i="21"/>
  <c r="AQ161" i="21"/>
  <c r="AQ132" i="21"/>
  <c r="AQ192" i="21"/>
  <c r="AQ174" i="21"/>
  <c r="AQ133" i="21"/>
  <c r="AQ151" i="21"/>
  <c r="AQ121" i="21"/>
  <c r="AQ122" i="21"/>
  <c r="AQ162" i="21"/>
  <c r="AQ128" i="21"/>
  <c r="AQ189" i="21"/>
  <c r="AQ184" i="21"/>
  <c r="AQ152" i="21"/>
  <c r="AQ176" i="21"/>
  <c r="AQ118" i="21"/>
  <c r="AQ160" i="21"/>
  <c r="AQ186" i="21"/>
  <c r="AQ164" i="21"/>
  <c r="AQ190" i="21"/>
  <c r="AQ180" i="21"/>
  <c r="AQ167" i="21"/>
  <c r="AQ153" i="21"/>
  <c r="AQ182" i="21"/>
  <c r="AQ188" i="21"/>
  <c r="AQ168" i="21"/>
  <c r="AQ154" i="21"/>
  <c r="AQ127" i="21"/>
  <c r="AQ145" i="21"/>
  <c r="AQ126" i="21"/>
  <c r="AQ131" i="21"/>
  <c r="AQ149" i="21"/>
  <c r="AQ142" i="21"/>
  <c r="AQ181" i="21"/>
  <c r="AQ157" i="21"/>
  <c r="AQ144" i="21"/>
  <c r="AQ135" i="21"/>
  <c r="AQ150" i="21"/>
  <c r="AQ163" i="21"/>
  <c r="AQ130" i="21"/>
  <c r="AQ166" i="21"/>
  <c r="AQ136" i="21"/>
  <c r="AQ139" i="21"/>
  <c r="AQ179" i="21"/>
  <c r="AQ124" i="21"/>
  <c r="AQ123" i="21"/>
  <c r="AQ147" i="21"/>
  <c r="AQ155" i="21"/>
  <c r="AQ195" i="21"/>
  <c r="AQ185" i="21"/>
  <c r="AQ134" i="21"/>
  <c r="AQ193" i="21"/>
  <c r="AQ117" i="21"/>
  <c r="AQ177" i="21"/>
  <c r="AQ170" i="21"/>
  <c r="AQ146" i="21"/>
  <c r="AQ119" i="21"/>
  <c r="AQ178" i="21"/>
  <c r="AQ172" i="21"/>
  <c r="AQ137" i="21"/>
  <c r="AQ125" i="21"/>
  <c r="AQ159" i="21"/>
  <c r="AQ148" i="21"/>
  <c r="AQ129" i="21"/>
  <c r="K251" i="9"/>
  <c r="M251" i="9"/>
  <c r="M248" i="9"/>
  <c r="K248" i="9"/>
  <c r="K257" i="9"/>
  <c r="M257" i="9"/>
  <c r="T467" i="9"/>
  <c r="S467" i="9"/>
  <c r="T468" i="9"/>
  <c r="S468" i="9"/>
  <c r="T407" i="9"/>
  <c r="S407" i="9"/>
  <c r="S413" i="9"/>
  <c r="T413" i="9"/>
  <c r="C61" i="20"/>
  <c r="D60" i="20"/>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S38" i="21" a="1"/>
  <c r="S38" i="21"/>
  <c r="T357" i="9"/>
  <c r="S357" i="9"/>
  <c r="R357" i="9"/>
  <c r="R358" i="9"/>
  <c r="R359" i="9"/>
  <c r="R360" i="9"/>
  <c r="R361" i="9"/>
  <c r="R362" i="9"/>
  <c r="R363" i="9"/>
  <c r="R364" i="9"/>
  <c r="R365" i="9"/>
  <c r="R366" i="9"/>
  <c r="S366" i="9"/>
  <c r="T366" i="9"/>
  <c r="T376" i="9"/>
  <c r="R377" i="9"/>
  <c r="T374" i="9"/>
  <c r="S482" i="9"/>
  <c r="T482" i="9"/>
  <c r="S484" i="9"/>
  <c r="T484" i="9"/>
  <c r="T483" i="9"/>
  <c r="S483" i="9"/>
  <c r="M215" i="9"/>
  <c r="K215" i="9"/>
  <c r="K209" i="9"/>
  <c r="M209" i="9"/>
  <c r="O12" i="21"/>
  <c r="AF113" i="21"/>
  <c r="P119" i="21"/>
  <c r="P176" i="21"/>
  <c r="P149" i="21"/>
  <c r="P128" i="21"/>
  <c r="P132" i="21"/>
  <c r="M157" i="21"/>
  <c r="M142" i="21"/>
  <c r="M127" i="21"/>
  <c r="M191" i="21"/>
  <c r="M192" i="21"/>
  <c r="P123" i="21"/>
  <c r="P139" i="21"/>
  <c r="P193" i="21"/>
  <c r="P147" i="21"/>
  <c r="M181" i="21"/>
  <c r="M186" i="21"/>
  <c r="M195" i="21"/>
  <c r="P121" i="21"/>
  <c r="P164" i="21"/>
  <c r="P157" i="21"/>
  <c r="P162" i="21"/>
  <c r="M145" i="21"/>
  <c r="M150" i="21"/>
  <c r="M155" i="21"/>
  <c r="M144" i="21"/>
  <c r="P172" i="21"/>
  <c r="P174" i="21"/>
  <c r="M162" i="21"/>
  <c r="M176" i="21"/>
  <c r="P189" i="21"/>
  <c r="M154" i="21"/>
  <c r="P131" i="21"/>
  <c r="P190" i="21"/>
  <c r="M147" i="21"/>
  <c r="P148" i="21"/>
  <c r="P194" i="21"/>
  <c r="M163" i="21"/>
  <c r="P152" i="21"/>
  <c r="P167" i="21"/>
  <c r="M183" i="21"/>
  <c r="P122" i="21"/>
  <c r="P192" i="21"/>
  <c r="P181" i="21"/>
  <c r="P182" i="21"/>
  <c r="M173" i="21"/>
  <c r="M174" i="21"/>
  <c r="M175" i="21"/>
  <c r="M116" i="21"/>
  <c r="P156" i="21"/>
  <c r="P173" i="21"/>
  <c r="M117" i="21"/>
  <c r="M146" i="21"/>
  <c r="M171" i="21"/>
  <c r="P126" i="21"/>
  <c r="P151" i="21"/>
  <c r="P142" i="21"/>
  <c r="M165" i="21"/>
  <c r="M194" i="21"/>
  <c r="M124" i="21"/>
  <c r="P183" i="21"/>
  <c r="M153" i="21"/>
  <c r="M168" i="21"/>
  <c r="P135" i="21"/>
  <c r="P163" i="21"/>
  <c r="P143" i="21"/>
  <c r="P179" i="21"/>
  <c r="M189" i="21"/>
  <c r="M190" i="21"/>
  <c r="P125" i="21"/>
  <c r="P165" i="21"/>
  <c r="M141" i="21"/>
  <c r="M159" i="21"/>
  <c r="P117" i="21"/>
  <c r="P195" i="21"/>
  <c r="P178" i="21"/>
  <c r="M166" i="21"/>
  <c r="M188" i="21"/>
  <c r="P184" i="21"/>
  <c r="P186" i="21"/>
  <c r="M130" i="21"/>
  <c r="M120" i="21"/>
  <c r="P169" i="21"/>
  <c r="M123" i="21"/>
  <c r="P141" i="21"/>
  <c r="M139" i="21"/>
  <c r="P145" i="21"/>
  <c r="M178" i="21"/>
  <c r="P116" i="21"/>
  <c r="M134" i="21"/>
  <c r="P130" i="21"/>
  <c r="M169" i="21"/>
  <c r="P150" i="21"/>
  <c r="M152" i="21"/>
  <c r="P153" i="21"/>
  <c r="M131" i="21"/>
  <c r="P137" i="21"/>
  <c r="M170" i="21"/>
  <c r="P187" i="21"/>
  <c r="P170" i="21"/>
  <c r="P171" i="21"/>
  <c r="P161" i="21"/>
  <c r="P175" i="21"/>
  <c r="P160" i="21"/>
  <c r="P166" i="21"/>
  <c r="M158" i="21"/>
  <c r="M140" i="21"/>
  <c r="P136" i="21"/>
  <c r="P138" i="21"/>
  <c r="M161" i="21"/>
  <c r="M151" i="21"/>
  <c r="P127" i="21"/>
  <c r="P177" i="21"/>
  <c r="M121" i="21"/>
  <c r="M135" i="21"/>
  <c r="P133" i="21"/>
  <c r="P191" i="21"/>
  <c r="P134" i="21"/>
  <c r="M129" i="21"/>
  <c r="M160" i="21"/>
  <c r="M133" i="21"/>
  <c r="M132" i="21"/>
  <c r="P146" i="21"/>
  <c r="M156" i="21"/>
  <c r="P185" i="21"/>
  <c r="M119" i="21"/>
  <c r="P124" i="21"/>
  <c r="M125" i="21"/>
  <c r="M143" i="21"/>
  <c r="M128" i="21"/>
  <c r="P180" i="21"/>
  <c r="P158" i="21"/>
  <c r="M122" i="21"/>
  <c r="M184" i="21"/>
  <c r="P140" i="21"/>
  <c r="P155" i="21"/>
  <c r="M185" i="21"/>
  <c r="M179" i="21"/>
  <c r="P120" i="21"/>
  <c r="M118" i="21"/>
  <c r="P168" i="21"/>
  <c r="M177" i="21"/>
  <c r="P188" i="21"/>
  <c r="M193" i="21"/>
  <c r="P129" i="21"/>
  <c r="M149" i="21"/>
  <c r="M148" i="21"/>
  <c r="P154" i="21"/>
  <c r="M172" i="21"/>
  <c r="P144" i="21"/>
  <c r="M126" i="21"/>
  <c r="P118" i="21"/>
  <c r="M137" i="21"/>
  <c r="M164" i="21"/>
  <c r="P159" i="21"/>
  <c r="M180" i="21"/>
  <c r="M167" i="21"/>
  <c r="M187" i="21"/>
  <c r="M136" i="21"/>
  <c r="M182" i="21"/>
  <c r="M138" i="21"/>
  <c r="M252" i="9"/>
  <c r="K252" i="9"/>
  <c r="K250" i="9"/>
  <c r="M250" i="9"/>
  <c r="K256" i="9"/>
  <c r="M256" i="9"/>
  <c r="T475" i="9"/>
  <c r="S475" i="9"/>
  <c r="T471" i="9"/>
  <c r="S471" i="9"/>
  <c r="S409" i="9"/>
  <c r="T409" i="9"/>
  <c r="T416" i="9"/>
  <c r="S416" i="9"/>
  <c r="S604" i="9"/>
  <c r="T604" i="9"/>
  <c r="T600" i="9"/>
  <c r="S600" i="9"/>
  <c r="T603" i="9"/>
  <c r="S603" i="9"/>
  <c r="K87" i="9"/>
  <c r="M87" i="9"/>
  <c r="M84" i="9"/>
  <c r="K84" i="9"/>
  <c r="M83" i="9"/>
  <c r="K83" i="9"/>
  <c r="M226" i="9"/>
  <c r="K226" i="9"/>
  <c r="K223" i="9"/>
  <c r="M223" i="9"/>
  <c r="S402" i="9"/>
  <c r="T402" i="9"/>
  <c r="T399" i="9"/>
  <c r="S399" i="9"/>
  <c r="T406" i="9"/>
  <c r="S406" i="9"/>
  <c r="K112" i="9"/>
  <c r="M112" i="9"/>
  <c r="M110" i="9"/>
  <c r="K110" i="9"/>
  <c r="M128" i="9"/>
  <c r="K128" i="9"/>
  <c r="M122" i="9"/>
  <c r="K122" i="9"/>
  <c r="T360" i="9"/>
  <c r="S360" i="9"/>
  <c r="T368" i="9"/>
  <c r="T485" i="9"/>
  <c r="S485" i="9"/>
  <c r="M216" i="9"/>
  <c r="K216" i="9"/>
  <c r="D327" i="9"/>
  <c r="C327" i="9"/>
  <c r="T602" i="9"/>
  <c r="S602" i="9"/>
  <c r="S597" i="9"/>
  <c r="T597" i="9"/>
  <c r="R451" i="9"/>
  <c r="S450" i="9"/>
  <c r="M85" i="9"/>
  <c r="K85" i="9"/>
  <c r="K82" i="9"/>
  <c r="M82" i="9"/>
  <c r="M220" i="9"/>
  <c r="K220" i="9"/>
  <c r="K221" i="9"/>
  <c r="M221" i="9"/>
  <c r="M219" i="9"/>
  <c r="K219" i="9"/>
  <c r="S397" i="9"/>
  <c r="T397" i="9"/>
  <c r="S401" i="9"/>
  <c r="T401"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M114" i="9"/>
  <c r="K114" i="9"/>
  <c r="M118" i="9"/>
  <c r="K118" i="9"/>
  <c r="K125" i="9"/>
  <c r="M125" i="9"/>
  <c r="K126" i="9"/>
  <c r="M126" i="9"/>
  <c r="C20" i="19" a="1"/>
  <c r="C20" i="19"/>
  <c r="G62" i="5"/>
  <c r="V83" i="21" a="1"/>
  <c r="V83" i="21"/>
  <c r="U83" i="21" a="1"/>
  <c r="U83" i="21"/>
  <c r="F11" i="16" a="1"/>
  <c r="F11" i="16"/>
  <c r="F12" i="16" a="1"/>
  <c r="F12" i="16"/>
  <c r="S339" i="9"/>
  <c r="R340" i="9"/>
  <c r="M114" i="21"/>
  <c r="T78" i="21"/>
  <c r="D338" i="9"/>
  <c r="C338" i="9"/>
  <c r="P38" i="21" a="1"/>
  <c r="P38" i="21"/>
  <c r="Q82" i="21" a="1"/>
  <c r="Q82" i="21"/>
  <c r="C101" i="20"/>
  <c r="D100" i="20"/>
  <c r="K170" i="9"/>
  <c r="J171" i="9"/>
  <c r="A46" i="1"/>
  <c r="H45" i="1"/>
  <c r="Q7" i="21"/>
  <c r="C215" i="6"/>
  <c r="D187" i="5"/>
  <c r="D162" i="5"/>
  <c r="C320" i="6"/>
  <c r="C315" i="6"/>
  <c r="C325" i="6"/>
  <c r="D52" i="5"/>
  <c r="C190" i="6"/>
  <c r="C415" i="6"/>
  <c r="D57" i="5"/>
  <c r="O38" i="21" a="1"/>
  <c r="O38" i="21"/>
  <c r="Q38" i="21" a="1"/>
  <c r="Q38" i="21"/>
  <c r="C166" i="20"/>
  <c r="D165" i="20"/>
  <c r="R368" i="9"/>
  <c r="R378" i="9"/>
  <c r="S377" i="9"/>
  <c r="C62" i="20"/>
  <c r="D61" i="20"/>
  <c r="Y190" i="21"/>
  <c r="Y145" i="21"/>
  <c r="Y154" i="21"/>
  <c r="Y138" i="21"/>
  <c r="AB128" i="21"/>
  <c r="Y167" i="21"/>
  <c r="AB185" i="21"/>
  <c r="AB125" i="21"/>
  <c r="AB116" i="21"/>
  <c r="Y159" i="21"/>
  <c r="AB178" i="21"/>
  <c r="AB141" i="21"/>
  <c r="Y157" i="21"/>
  <c r="AB177" i="21"/>
  <c r="Y193" i="21"/>
  <c r="AB137" i="21"/>
  <c r="Y171" i="21"/>
  <c r="Y183" i="21"/>
  <c r="Y187" i="21"/>
  <c r="Y160" i="21"/>
  <c r="AB173" i="21"/>
  <c r="Y126" i="21"/>
  <c r="AB146" i="21"/>
  <c r="Y146" i="21"/>
  <c r="AB122" i="21"/>
  <c r="Y188" i="21"/>
  <c r="Y116" i="21"/>
  <c r="AB121" i="21"/>
  <c r="AB181" i="21"/>
  <c r="AB127" i="21"/>
  <c r="AB179" i="21"/>
  <c r="AB136" i="21"/>
  <c r="AB123" i="21"/>
  <c r="AB140" i="21"/>
  <c r="Y173" i="21"/>
  <c r="Y130" i="21"/>
  <c r="Y136" i="21"/>
  <c r="Y172" i="21"/>
  <c r="AB126" i="21"/>
  <c r="AB162" i="21"/>
  <c r="AB154" i="21"/>
  <c r="AB117" i="21"/>
  <c r="AB138" i="21"/>
  <c r="AB118" i="21"/>
  <c r="Y119" i="21"/>
  <c r="Y194" i="21"/>
  <c r="AB189" i="21"/>
  <c r="Y125" i="21"/>
  <c r="Y140" i="21"/>
  <c r="AB163" i="21"/>
  <c r="AB142" i="21"/>
  <c r="Y158" i="21"/>
  <c r="AB194" i="21"/>
  <c r="Y178" i="21"/>
  <c r="AB186" i="21"/>
  <c r="AB149" i="21"/>
  <c r="AB153" i="21"/>
  <c r="AB134" i="21"/>
  <c r="AB182" i="21"/>
  <c r="AB190" i="21"/>
  <c r="Y127" i="21"/>
  <c r="AB147" i="21"/>
  <c r="Y131" i="21"/>
  <c r="AB171" i="21"/>
  <c r="AB150" i="21"/>
  <c r="AB166" i="21"/>
  <c r="AB135" i="21"/>
  <c r="AB187" i="21"/>
  <c r="Y141" i="21"/>
  <c r="Y177" i="21"/>
  <c r="Y139" i="21"/>
  <c r="Y151" i="21"/>
  <c r="Y176" i="21"/>
  <c r="Y191" i="21"/>
  <c r="Y179" i="21"/>
  <c r="AB120" i="21"/>
  <c r="AB160" i="21"/>
  <c r="AB152" i="21"/>
  <c r="AB144" i="21"/>
  <c r="Y169" i="21"/>
  <c r="Y133" i="21"/>
  <c r="Y166" i="21"/>
  <c r="AB174" i="21"/>
  <c r="Y189" i="21"/>
  <c r="AB129" i="21"/>
  <c r="AB124" i="21"/>
  <c r="AB143" i="21"/>
  <c r="Y175" i="21"/>
  <c r="AB195" i="21"/>
  <c r="Y163" i="21"/>
  <c r="AB156" i="21"/>
  <c r="AB155" i="21"/>
  <c r="AB167" i="21"/>
  <c r="AB148" i="21"/>
  <c r="Y117" i="21"/>
  <c r="AB191" i="21"/>
  <c r="Y152" i="21"/>
  <c r="AB188" i="21"/>
  <c r="Y195" i="21"/>
  <c r="Y137" i="21"/>
  <c r="AB132" i="21"/>
  <c r="AB180" i="21"/>
  <c r="Y149" i="21"/>
  <c r="Y118" i="21"/>
  <c r="Y143" i="21"/>
  <c r="Y147" i="21"/>
  <c r="AB119" i="21"/>
  <c r="AB183" i="21"/>
  <c r="AB157" i="21"/>
  <c r="AB130" i="21"/>
  <c r="AB169" i="21"/>
  <c r="Y124" i="21"/>
  <c r="AB133" i="21"/>
  <c r="Y142" i="21"/>
  <c r="Y162" i="21"/>
  <c r="Y148" i="21"/>
  <c r="AB165" i="21"/>
  <c r="AB131" i="21"/>
  <c r="Y144" i="21"/>
  <c r="AB159" i="21"/>
  <c r="AB172" i="21"/>
  <c r="Y122" i="21"/>
  <c r="Y123" i="21"/>
  <c r="Y132" i="21"/>
  <c r="Y155" i="21"/>
  <c r="Y135" i="21"/>
  <c r="AB176" i="21"/>
  <c r="Y168" i="21"/>
  <c r="Y134" i="21"/>
  <c r="AB170" i="21"/>
  <c r="AB193" i="21"/>
  <c r="AB164" i="21"/>
  <c r="Y181" i="21"/>
  <c r="AB145" i="21"/>
  <c r="Y170" i="21"/>
  <c r="AB161" i="21"/>
  <c r="AB175" i="21"/>
  <c r="Y153" i="21"/>
  <c r="Y185" i="21"/>
  <c r="AB139" i="21"/>
  <c r="Y129" i="21"/>
  <c r="Y156" i="21"/>
  <c r="Y150" i="21"/>
  <c r="Y161" i="21"/>
  <c r="Y182" i="21"/>
  <c r="Y180" i="21"/>
  <c r="AB168" i="21"/>
  <c r="Y128" i="21"/>
  <c r="AB158" i="21"/>
  <c r="Y174" i="21"/>
  <c r="Y165" i="21"/>
  <c r="AB192" i="21"/>
  <c r="Y186" i="21"/>
  <c r="Y184" i="21"/>
  <c r="AB184" i="21"/>
  <c r="Y164" i="21"/>
  <c r="Y192" i="21"/>
  <c r="Y120" i="21"/>
  <c r="Y121" i="21"/>
  <c r="AB151" i="21"/>
  <c r="R330" i="9"/>
  <c r="S329" i="9"/>
  <c r="B79" i="16" a="1"/>
  <c r="B79" i="16"/>
  <c r="B80" i="16" a="1"/>
  <c r="B80" i="16"/>
  <c r="D38" i="20"/>
  <c r="C39" i="20"/>
  <c r="R452" i="9"/>
  <c r="S451" i="9"/>
  <c r="AR117" i="21"/>
  <c r="AR145" i="21"/>
  <c r="AR173" i="21"/>
  <c r="AR149" i="21"/>
  <c r="AR163" i="21"/>
  <c r="AR146" i="21"/>
  <c r="AR133" i="21"/>
  <c r="AR187" i="21"/>
  <c r="AR154" i="21"/>
  <c r="AR179" i="21"/>
  <c r="AR135" i="21"/>
  <c r="AR170" i="21"/>
  <c r="AR123" i="21"/>
  <c r="AR127" i="21"/>
  <c r="AR129" i="21"/>
  <c r="AR130" i="21"/>
  <c r="AR120" i="21"/>
  <c r="AR176" i="21"/>
  <c r="AR143" i="21"/>
  <c r="AR156" i="21"/>
  <c r="AR178" i="21"/>
  <c r="AR122" i="21"/>
  <c r="AR150" i="21"/>
  <c r="AR128" i="21"/>
  <c r="AR134" i="21"/>
  <c r="AR151" i="21"/>
  <c r="AR166" i="21"/>
  <c r="AR131" i="21"/>
  <c r="AR116" i="21"/>
  <c r="AR136" i="21"/>
  <c r="AR192" i="21"/>
  <c r="AR171" i="21"/>
  <c r="AR180" i="21"/>
  <c r="AR189" i="21"/>
  <c r="AR174" i="21"/>
  <c r="AR148" i="21"/>
  <c r="AR144" i="21"/>
  <c r="AR175" i="21"/>
  <c r="AR183" i="21"/>
  <c r="AR162" i="21"/>
  <c r="AR132" i="21"/>
  <c r="AR147" i="21"/>
  <c r="AR124" i="21"/>
  <c r="AR165" i="21"/>
  <c r="AR181" i="21"/>
  <c r="AR164" i="21"/>
  <c r="AR140" i="21"/>
  <c r="AR168" i="21"/>
  <c r="AR159" i="21"/>
  <c r="AR138" i="21"/>
  <c r="AR142" i="21"/>
  <c r="AR172" i="21"/>
  <c r="AR167" i="21"/>
  <c r="AR155" i="21"/>
  <c r="AR169" i="21"/>
  <c r="AR186" i="21"/>
  <c r="AR191" i="21"/>
  <c r="AR121" i="21"/>
  <c r="AR139" i="21"/>
  <c r="AR126" i="21"/>
  <c r="AR177" i="21"/>
  <c r="AR137" i="21"/>
  <c r="AR188" i="21"/>
  <c r="AR125" i="21"/>
  <c r="AR152" i="21"/>
  <c r="AR157" i="21"/>
  <c r="AR141" i="21"/>
  <c r="AR193" i="21"/>
  <c r="AR119" i="21"/>
  <c r="AR161" i="21"/>
  <c r="AR184" i="21"/>
  <c r="AR190" i="21"/>
  <c r="AR185" i="21"/>
  <c r="AR182" i="21"/>
  <c r="AR195" i="21"/>
  <c r="AR118" i="21"/>
  <c r="AR158" i="21"/>
  <c r="AR153" i="21"/>
  <c r="AR160" i="21"/>
  <c r="AR194" i="21"/>
  <c r="D138" i="20"/>
  <c r="C139" i="20"/>
  <c r="D328" i="9"/>
  <c r="C328" i="9"/>
  <c r="C37" i="12"/>
  <c r="C78" i="10"/>
  <c r="C102" i="12"/>
  <c r="C53" i="10"/>
  <c r="C82" i="12"/>
  <c r="C48" i="10"/>
  <c r="C52" i="12"/>
  <c r="C83" i="10"/>
  <c r="C42" i="12"/>
  <c r="C87" i="12"/>
  <c r="C93" i="10"/>
  <c r="C67" i="12"/>
  <c r="C88" i="10"/>
  <c r="C33" i="10"/>
  <c r="C57" i="12"/>
  <c r="E46" i="1"/>
  <c r="C356" i="6"/>
  <c r="C98" i="10"/>
  <c r="C97" i="12"/>
  <c r="C73" i="10"/>
  <c r="D83" i="5"/>
  <c r="C47" i="12"/>
  <c r="C421" i="6"/>
  <c r="C226" i="6"/>
  <c r="D153" i="5"/>
  <c r="D138" i="5"/>
  <c r="C77" i="12"/>
  <c r="C68" i="10"/>
  <c r="C103" i="10"/>
  <c r="O8" i="21"/>
  <c r="C206" i="6"/>
  <c r="D178" i="5"/>
  <c r="C401" i="6"/>
  <c r="D158" i="5"/>
  <c r="C196" i="6"/>
  <c r="C341" i="6"/>
  <c r="C271" i="6"/>
  <c r="C32" i="12"/>
  <c r="C371" i="6"/>
  <c r="C43" i="10"/>
  <c r="C176" i="6"/>
  <c r="C72" i="12"/>
  <c r="C476" i="6"/>
  <c r="C62" i="12"/>
  <c r="C491" i="6"/>
  <c r="C126" i="6"/>
  <c r="D48" i="5"/>
  <c r="C426" i="6"/>
  <c r="C181" i="6"/>
  <c r="D143" i="5"/>
  <c r="C461" i="6"/>
  <c r="D173" i="5"/>
  <c r="D108" i="5"/>
  <c r="D53" i="5"/>
  <c r="C211" i="6"/>
  <c r="D128" i="5"/>
  <c r="D148" i="5"/>
  <c r="C146" i="6"/>
  <c r="C261" i="6"/>
  <c r="C326" i="6"/>
  <c r="C111" i="6"/>
  <c r="D163" i="5"/>
  <c r="C446" i="6"/>
  <c r="D168" i="5"/>
  <c r="C221" i="6"/>
  <c r="C58" i="10"/>
  <c r="C38" i="10"/>
  <c r="C201" i="6"/>
  <c r="D98" i="5"/>
  <c r="C351" i="6"/>
  <c r="C92" i="12"/>
  <c r="C63" i="10"/>
  <c r="C236" i="6"/>
  <c r="C166" i="6"/>
  <c r="C381" i="6"/>
  <c r="C481" i="6"/>
  <c r="C366" i="6"/>
  <c r="D68" i="5"/>
  <c r="C486" i="6"/>
  <c r="C316" i="6"/>
  <c r="C186" i="6"/>
  <c r="C167" i="20"/>
  <c r="D167" i="20"/>
  <c r="D166" i="20"/>
  <c r="D101" i="20"/>
  <c r="C102" i="20"/>
  <c r="V78" i="21"/>
  <c r="P114" i="21"/>
  <c r="K171" i="9"/>
  <c r="J172" i="9"/>
  <c r="S340" i="9"/>
  <c r="R341" i="9"/>
  <c r="C339" i="9"/>
  <c r="D339" i="9"/>
  <c r="C21" i="19" a="1"/>
  <c r="C21" i="19"/>
  <c r="R369" i="9"/>
  <c r="S368" i="9"/>
  <c r="D193" i="5"/>
  <c r="C286" i="6"/>
  <c r="C376" i="6"/>
  <c r="C40" i="20"/>
  <c r="D39" i="20"/>
  <c r="C311" i="6"/>
  <c r="C281" i="6"/>
  <c r="C136" i="6"/>
  <c r="C101" i="6"/>
  <c r="C306" i="6"/>
  <c r="C466" i="6"/>
  <c r="C251" i="6"/>
  <c r="C241" i="6"/>
  <c r="C216" i="6"/>
  <c r="R379" i="9"/>
  <c r="S378" i="9"/>
  <c r="C396" i="6"/>
  <c r="C121" i="6"/>
  <c r="C256" i="6"/>
  <c r="C161" i="6"/>
  <c r="C140" i="20"/>
  <c r="D139" i="20"/>
  <c r="D329" i="9"/>
  <c r="C329" i="9"/>
  <c r="C471" i="6"/>
  <c r="C346" i="6"/>
  <c r="C361" i="6"/>
  <c r="D188" i="5"/>
  <c r="C451" i="6"/>
  <c r="C171" i="6"/>
  <c r="AE158" i="21"/>
  <c r="AH175" i="21"/>
  <c r="AH121" i="21"/>
  <c r="AH147" i="21"/>
  <c r="AH169" i="21"/>
  <c r="AH195" i="21"/>
  <c r="AE155" i="21"/>
  <c r="AE172" i="21"/>
  <c r="AE182" i="21"/>
  <c r="AH183" i="21"/>
  <c r="AE143" i="21"/>
  <c r="AE161" i="21"/>
  <c r="AE168" i="21"/>
  <c r="AE123" i="21"/>
  <c r="AH150" i="21"/>
  <c r="AH133" i="21"/>
  <c r="AE193" i="21"/>
  <c r="AH141" i="21"/>
  <c r="AH159" i="21"/>
  <c r="AE150" i="21"/>
  <c r="AE121" i="21"/>
  <c r="AH171" i="21"/>
  <c r="AE180" i="21"/>
  <c r="AH120" i="21"/>
  <c r="AH135" i="21"/>
  <c r="AH174" i="21"/>
  <c r="AH164" i="21"/>
  <c r="AH167" i="21"/>
  <c r="AH138" i="21"/>
  <c r="AH181" i="21"/>
  <c r="AE192" i="21"/>
  <c r="AH172" i="21"/>
  <c r="AH188" i="21"/>
  <c r="AE171" i="21"/>
  <c r="AH187" i="21"/>
  <c r="AH132" i="21"/>
  <c r="AE128" i="21"/>
  <c r="AH170" i="21"/>
  <c r="AE185" i="21"/>
  <c r="AE176" i="21"/>
  <c r="AE125" i="21"/>
  <c r="AH142" i="21"/>
  <c r="AE148" i="21"/>
  <c r="AE130" i="21"/>
  <c r="AH168" i="21"/>
  <c r="AE178" i="21"/>
  <c r="AH156" i="21"/>
  <c r="AH180" i="21"/>
  <c r="AE118" i="21"/>
  <c r="AH179" i="21"/>
  <c r="AH125" i="21"/>
  <c r="AH143" i="21"/>
  <c r="AH185" i="21"/>
  <c r="AE164" i="21"/>
  <c r="AH151" i="21"/>
  <c r="AE136" i="21"/>
  <c r="AH155" i="21"/>
  <c r="AE151" i="21"/>
  <c r="AE142" i="21"/>
  <c r="AE140" i="21"/>
  <c r="AH178" i="21"/>
  <c r="AH149" i="21"/>
  <c r="AE144" i="21"/>
  <c r="AE162" i="21"/>
  <c r="AE122" i="21"/>
  <c r="AE157" i="21"/>
  <c r="AE175" i="21"/>
  <c r="AH145" i="21"/>
  <c r="AH140" i="21"/>
  <c r="AE167" i="21"/>
  <c r="AH119" i="21"/>
  <c r="AH146" i="21"/>
  <c r="AE138" i="21"/>
  <c r="AE163" i="21"/>
  <c r="AE135" i="21"/>
  <c r="AH162" i="21"/>
  <c r="AE173" i="21"/>
  <c r="AH131" i="21"/>
  <c r="AH189" i="21"/>
  <c r="AH184" i="21"/>
  <c r="AE189" i="21"/>
  <c r="AE127" i="21"/>
  <c r="AE160" i="21"/>
  <c r="AH134" i="21"/>
  <c r="AH128" i="21"/>
  <c r="AH182" i="21"/>
  <c r="AE133" i="21"/>
  <c r="AH117" i="21"/>
  <c r="AE179" i="21"/>
  <c r="AE129" i="21"/>
  <c r="AE126" i="21"/>
  <c r="AH136" i="21"/>
  <c r="AH154" i="21"/>
  <c r="AH129" i="21"/>
  <c r="AE156" i="21"/>
  <c r="AH177" i="21"/>
  <c r="AH153" i="21"/>
  <c r="AH116" i="21"/>
  <c r="AH158" i="21"/>
  <c r="AE132" i="21"/>
  <c r="AH123" i="21"/>
  <c r="AH118" i="21"/>
  <c r="AH137" i="21"/>
  <c r="AE120" i="21"/>
  <c r="AH152" i="21"/>
  <c r="AH157" i="21"/>
  <c r="AH191" i="21"/>
  <c r="AE170" i="21"/>
  <c r="AE145" i="21"/>
  <c r="AE184" i="21"/>
  <c r="AH192" i="21"/>
  <c r="AE188" i="21"/>
  <c r="AH148" i="21"/>
  <c r="AE134" i="21"/>
  <c r="AH190" i="21"/>
  <c r="AE186" i="21"/>
  <c r="AH127" i="21"/>
  <c r="AH163" i="21"/>
  <c r="AE152" i="21"/>
  <c r="AE149" i="21"/>
  <c r="AH173" i="21"/>
  <c r="AE191" i="21"/>
  <c r="AE117" i="21"/>
  <c r="AE139" i="21"/>
  <c r="AE165" i="21"/>
  <c r="AE187" i="21"/>
  <c r="AE146" i="21"/>
  <c r="AH186" i="21"/>
  <c r="AH176" i="21"/>
  <c r="AH122" i="21"/>
  <c r="AH126" i="21"/>
  <c r="AH144" i="21"/>
  <c r="AE183" i="21"/>
  <c r="AE154" i="21"/>
  <c r="AE177" i="21"/>
  <c r="AH139" i="21"/>
  <c r="AE195" i="21"/>
  <c r="AE141" i="21"/>
  <c r="AE159" i="21"/>
  <c r="AE181" i="21"/>
  <c r="AE124" i="21"/>
  <c r="AE147" i="21"/>
  <c r="AH194" i="21"/>
  <c r="AE166" i="21"/>
  <c r="AH161" i="21"/>
  <c r="AE174" i="21"/>
  <c r="AH124" i="21"/>
  <c r="AE119" i="21"/>
  <c r="AH193" i="21"/>
  <c r="AH160" i="21"/>
  <c r="AH130" i="21"/>
  <c r="AH166" i="21"/>
  <c r="AE190" i="21"/>
  <c r="AE116" i="21"/>
  <c r="AE137" i="21"/>
  <c r="AE153" i="21"/>
  <c r="AH165" i="21"/>
  <c r="AE131" i="21"/>
  <c r="AE194" i="21"/>
  <c r="AE169" i="21"/>
  <c r="R453" i="9"/>
  <c r="S452" i="9"/>
  <c r="R331" i="9"/>
  <c r="S330" i="9"/>
  <c r="D62" i="20"/>
  <c r="C63" i="20"/>
  <c r="C22" i="19" a="1"/>
  <c r="C22" i="19"/>
  <c r="C23" i="19" a="1"/>
  <c r="C23" i="19"/>
  <c r="T38" i="21" a="1"/>
  <c r="T38" i="21"/>
  <c r="X38" i="21" a="1"/>
  <c r="X38" i="21"/>
  <c r="U38" i="21" a="1"/>
  <c r="U38" i="21"/>
  <c r="V38" i="21" a="1"/>
  <c r="V38" i="21"/>
  <c r="W38" i="21" a="1"/>
  <c r="W38" i="21"/>
  <c r="H46" i="1"/>
  <c r="Q8" i="21"/>
  <c r="A47" i="1"/>
  <c r="C116" i="6"/>
  <c r="D118" i="5"/>
  <c r="C321" i="6"/>
  <c r="C131" i="6"/>
  <c r="D113" i="5"/>
  <c r="C416" i="6"/>
  <c r="C191" i="6"/>
  <c r="C246" i="6"/>
  <c r="C431" i="6"/>
  <c r="D93" i="5"/>
  <c r="C331" i="6"/>
  <c r="C456" i="6"/>
  <c r="C141" i="6"/>
  <c r="C276" i="6"/>
  <c r="C391" i="6"/>
  <c r="C411" i="6"/>
  <c r="D183" i="5"/>
  <c r="C406" i="6"/>
  <c r="D103" i="5"/>
  <c r="C340" i="9"/>
  <c r="D340" i="9"/>
  <c r="C96" i="6"/>
  <c r="D88" i="5"/>
  <c r="D58" i="5"/>
  <c r="C301" i="6"/>
  <c r="C151" i="6"/>
  <c r="C296" i="6"/>
  <c r="C436" i="6"/>
  <c r="C291" i="6"/>
  <c r="C441" i="6"/>
  <c r="C231" i="6"/>
  <c r="D63" i="5"/>
  <c r="C156" i="6"/>
  <c r="D133" i="5"/>
  <c r="D78" i="5"/>
  <c r="C266" i="6"/>
  <c r="C386" i="6"/>
  <c r="D73" i="5"/>
  <c r="C106" i="6"/>
  <c r="D123" i="5"/>
  <c r="C336" i="6"/>
  <c r="S341" i="9"/>
  <c r="R342" i="9"/>
  <c r="J173" i="9"/>
  <c r="K172" i="9"/>
  <c r="C103" i="20"/>
  <c r="D103" i="20"/>
  <c r="D102" i="20"/>
  <c r="X78" i="21"/>
  <c r="S114" i="21"/>
  <c r="V59" i="21" a="1"/>
  <c r="V59" i="21"/>
  <c r="X59" i="21" a="1"/>
  <c r="X59" i="21"/>
  <c r="T59" i="21" a="1"/>
  <c r="T59" i="21"/>
  <c r="U59" i="21" a="1"/>
  <c r="U59" i="21"/>
  <c r="W59" i="21" a="1"/>
  <c r="W59" i="21"/>
  <c r="R370" i="9"/>
  <c r="S369" i="9"/>
  <c r="C64" i="20"/>
  <c r="D64" i="20"/>
  <c r="D63" i="20"/>
  <c r="D249" i="9"/>
  <c r="C194" i="9"/>
  <c r="D285" i="9"/>
  <c r="C217" i="9"/>
  <c r="D297" i="9"/>
  <c r="C231" i="9"/>
  <c r="C234" i="9"/>
  <c r="D278" i="9"/>
  <c r="C292" i="9"/>
  <c r="C222" i="9"/>
  <c r="D201" i="9"/>
  <c r="C226" i="9"/>
  <c r="C229" i="9"/>
  <c r="D252" i="9"/>
  <c r="C213" i="9"/>
  <c r="C188" i="9"/>
  <c r="D267" i="9"/>
  <c r="D315" i="9"/>
  <c r="C268" i="9"/>
  <c r="D218" i="9"/>
  <c r="C230" i="9"/>
  <c r="C203" i="9"/>
  <c r="C218" i="9"/>
  <c r="D273" i="9"/>
  <c r="D261" i="9"/>
  <c r="C300" i="9"/>
  <c r="C208" i="9"/>
  <c r="C241" i="9"/>
  <c r="C285" i="9"/>
  <c r="C311" i="9"/>
  <c r="D225" i="9"/>
  <c r="D207" i="9"/>
  <c r="C195" i="9"/>
  <c r="D186" i="9"/>
  <c r="C275" i="9"/>
  <c r="C262" i="9"/>
  <c r="D259" i="9"/>
  <c r="C255" i="9"/>
  <c r="D269" i="9"/>
  <c r="D210" i="9"/>
  <c r="C293" i="9"/>
  <c r="C245" i="9"/>
  <c r="C168" i="9"/>
  <c r="D228" i="9"/>
  <c r="D254" i="9"/>
  <c r="C232" i="9"/>
  <c r="C260" i="9"/>
  <c r="D256" i="9"/>
  <c r="C225" i="9"/>
  <c r="D212" i="9"/>
  <c r="C202" i="9"/>
  <c r="D243" i="9"/>
  <c r="D241" i="9"/>
  <c r="D316" i="9"/>
  <c r="C290" i="9"/>
  <c r="C216" i="9"/>
  <c r="C284" i="9"/>
  <c r="C185" i="9"/>
  <c r="C304" i="9"/>
  <c r="C250" i="9"/>
  <c r="C308" i="9"/>
  <c r="D234" i="9"/>
  <c r="C191" i="9"/>
  <c r="D216" i="9"/>
  <c r="D226" i="9"/>
  <c r="D211" i="9"/>
  <c r="D227" i="9"/>
  <c r="D242" i="9"/>
  <c r="D284" i="9"/>
  <c r="C182" i="9"/>
  <c r="C200" i="9"/>
  <c r="D206" i="9"/>
  <c r="D305" i="9"/>
  <c r="D270" i="9"/>
  <c r="D276" i="9"/>
  <c r="D185" i="9"/>
  <c r="C270" i="9"/>
  <c r="D272" i="9"/>
  <c r="C297" i="9"/>
  <c r="C291" i="9"/>
  <c r="D290" i="9"/>
  <c r="C207" i="9"/>
  <c r="D283" i="9"/>
  <c r="D232" i="9"/>
  <c r="C279" i="9"/>
  <c r="C316" i="9"/>
  <c r="C167" i="9"/>
  <c r="C278" i="9"/>
  <c r="D178" i="9"/>
  <c r="C251" i="9"/>
  <c r="D195" i="9"/>
  <c r="C228" i="9"/>
  <c r="C312" i="9"/>
  <c r="C212" i="9"/>
  <c r="D202" i="9"/>
  <c r="D257" i="9"/>
  <c r="C282" i="9"/>
  <c r="C236" i="9"/>
  <c r="D298" i="9"/>
  <c r="D205" i="9"/>
  <c r="C302" i="9"/>
  <c r="D170" i="9"/>
  <c r="C205" i="9"/>
  <c r="D301" i="9"/>
  <c r="D219" i="9"/>
  <c r="C249" i="9"/>
  <c r="C303" i="9"/>
  <c r="C280" i="9"/>
  <c r="D223" i="9"/>
  <c r="D209" i="9"/>
  <c r="D274" i="9"/>
  <c r="C192" i="9"/>
  <c r="D251" i="9"/>
  <c r="D168" i="9"/>
  <c r="D194" i="9"/>
  <c r="C287" i="9"/>
  <c r="D203" i="9"/>
  <c r="D240" i="9"/>
  <c r="D258" i="9"/>
  <c r="C258" i="9"/>
  <c r="D304" i="9"/>
  <c r="C273" i="9"/>
  <c r="D245" i="9"/>
  <c r="C257" i="9"/>
  <c r="D281" i="9"/>
  <c r="D311" i="9"/>
  <c r="D197" i="9"/>
  <c r="D314" i="9"/>
  <c r="C190" i="9"/>
  <c r="C294" i="9"/>
  <c r="C247" i="9"/>
  <c r="C178" i="9"/>
  <c r="D224" i="9"/>
  <c r="C239" i="9"/>
  <c r="C219" i="9"/>
  <c r="D238" i="9"/>
  <c r="D288" i="9"/>
  <c r="C317" i="9"/>
  <c r="C211" i="9"/>
  <c r="D230" i="9"/>
  <c r="D215" i="9"/>
  <c r="C209" i="9"/>
  <c r="D217" i="9"/>
  <c r="D289" i="9"/>
  <c r="D260" i="9"/>
  <c r="D265" i="9"/>
  <c r="D307" i="9"/>
  <c r="C299" i="9"/>
  <c r="D248" i="9"/>
  <c r="C221" i="9"/>
  <c r="C267" i="9"/>
  <c r="D187" i="9"/>
  <c r="C272" i="9"/>
  <c r="D198" i="9"/>
  <c r="C296" i="9"/>
  <c r="C314" i="9"/>
  <c r="C301" i="9"/>
  <c r="C289" i="9"/>
  <c r="C237" i="9"/>
  <c r="C233" i="9"/>
  <c r="D229" i="9"/>
  <c r="D182" i="9"/>
  <c r="D291" i="9"/>
  <c r="D214" i="9"/>
  <c r="D302" i="9"/>
  <c r="C206" i="9"/>
  <c r="C186" i="9"/>
  <c r="D277" i="9"/>
  <c r="D167" i="9"/>
  <c r="D222" i="9"/>
  <c r="D310" i="9"/>
  <c r="D233" i="9"/>
  <c r="C295" i="9"/>
  <c r="C246" i="9"/>
  <c r="C266" i="9"/>
  <c r="C264" i="9"/>
  <c r="C261" i="9"/>
  <c r="C277" i="9"/>
  <c r="C313" i="9"/>
  <c r="C276" i="9"/>
  <c r="C263" i="9"/>
  <c r="C214" i="9"/>
  <c r="D213" i="9"/>
  <c r="D188" i="9"/>
  <c r="D189" i="9"/>
  <c r="D268" i="9"/>
  <c r="D196" i="9"/>
  <c r="D191" i="9"/>
  <c r="D263" i="9"/>
  <c r="D312" i="9"/>
  <c r="D181" i="9"/>
  <c r="D308" i="9"/>
  <c r="D295" i="9"/>
  <c r="C269" i="9"/>
  <c r="C242" i="9"/>
  <c r="D180" i="9"/>
  <c r="D280" i="9"/>
  <c r="D247" i="9"/>
  <c r="C298" i="9"/>
  <c r="C248" i="9"/>
  <c r="C220" i="9"/>
  <c r="D239" i="9"/>
  <c r="C271" i="9"/>
  <c r="D306" i="9"/>
  <c r="D262" i="9"/>
  <c r="D231" i="9"/>
  <c r="C201" i="9"/>
  <c r="D264" i="9"/>
  <c r="C315" i="9"/>
  <c r="D296" i="9"/>
  <c r="C309" i="9"/>
  <c r="D317" i="9"/>
  <c r="C199" i="9"/>
  <c r="C281" i="9"/>
  <c r="D237" i="9"/>
  <c r="D275" i="9"/>
  <c r="C215" i="9"/>
  <c r="D169" i="9"/>
  <c r="C240" i="9"/>
  <c r="C170" i="9"/>
  <c r="C243" i="9"/>
  <c r="D221" i="9"/>
  <c r="D200" i="9"/>
  <c r="C196" i="9"/>
  <c r="C265" i="9"/>
  <c r="D250" i="9"/>
  <c r="D199" i="9"/>
  <c r="C259" i="9"/>
  <c r="D271" i="9"/>
  <c r="C210" i="9"/>
  <c r="C179" i="9"/>
  <c r="C184" i="9"/>
  <c r="D309" i="9"/>
  <c r="C187" i="9"/>
  <c r="D286" i="9"/>
  <c r="C169" i="9"/>
  <c r="C224" i="9"/>
  <c r="D279" i="9"/>
  <c r="C286" i="9"/>
  <c r="C310" i="9"/>
  <c r="C193" i="9"/>
  <c r="C197" i="9"/>
  <c r="D235" i="9"/>
  <c r="C305" i="9"/>
  <c r="D236" i="9"/>
  <c r="C274" i="9"/>
  <c r="C288" i="9"/>
  <c r="D292" i="9"/>
  <c r="D299" i="9"/>
  <c r="D287" i="9"/>
  <c r="D282" i="9"/>
  <c r="D179" i="9"/>
  <c r="C256" i="9"/>
  <c r="D220" i="9"/>
  <c r="C253" i="9"/>
  <c r="D253" i="9"/>
  <c r="C235" i="9"/>
  <c r="C307" i="9"/>
  <c r="D208" i="9"/>
  <c r="D204" i="9"/>
  <c r="D255" i="9"/>
  <c r="C181" i="9"/>
  <c r="D246" i="9"/>
  <c r="C283" i="9"/>
  <c r="D193" i="9"/>
  <c r="D183" i="9"/>
  <c r="C254" i="9"/>
  <c r="C244" i="9"/>
  <c r="D303" i="9"/>
  <c r="C204" i="9"/>
  <c r="D184" i="9"/>
  <c r="C227" i="9"/>
  <c r="D244" i="9"/>
  <c r="C189" i="9"/>
  <c r="D313" i="9"/>
  <c r="D192" i="9"/>
  <c r="D294" i="9"/>
  <c r="C306" i="9"/>
  <c r="C223" i="9"/>
  <c r="C238" i="9"/>
  <c r="C252" i="9"/>
  <c r="C198" i="9"/>
  <c r="D330" i="9"/>
  <c r="C330" i="9"/>
  <c r="S453" i="9"/>
  <c r="R454" i="9"/>
  <c r="D293" i="9"/>
  <c r="D40" i="20"/>
  <c r="C41" i="20"/>
  <c r="D41" i="20"/>
  <c r="D112" i="9"/>
  <c r="D122" i="9"/>
  <c r="D80" i="9"/>
  <c r="C70" i="9"/>
  <c r="D98" i="9"/>
  <c r="C153" i="9"/>
  <c r="D85" i="9"/>
  <c r="D14" i="9"/>
  <c r="S331" i="9"/>
  <c r="R332" i="9"/>
  <c r="D190" i="9"/>
  <c r="C183" i="9"/>
  <c r="D140" i="20"/>
  <c r="C141" i="20"/>
  <c r="R380" i="9"/>
  <c r="S379" i="9"/>
  <c r="C79" i="9"/>
  <c r="D107" i="9"/>
  <c r="C128" i="9"/>
  <c r="K173" i="9"/>
  <c r="J174" i="9"/>
  <c r="R343" i="9"/>
  <c r="S342" i="9"/>
  <c r="Z78" i="21"/>
  <c r="V114" i="21"/>
  <c r="C341" i="9"/>
  <c r="D341" i="9"/>
  <c r="C24" i="19" a="1"/>
  <c r="C24" i="19"/>
  <c r="C172" i="9"/>
  <c r="D172" i="9"/>
  <c r="E47" i="1"/>
  <c r="D189" i="5"/>
  <c r="C33" i="12"/>
  <c r="C147" i="6"/>
  <c r="C68" i="12"/>
  <c r="C44" i="10"/>
  <c r="C79" i="10"/>
  <c r="C58" i="12"/>
  <c r="C282" i="6"/>
  <c r="C73" i="12"/>
  <c r="C93" i="12"/>
  <c r="C88" i="12"/>
  <c r="C48" i="12"/>
  <c r="C222" i="6"/>
  <c r="C202" i="6"/>
  <c r="C322" i="6"/>
  <c r="C104" i="10"/>
  <c r="C103" i="12"/>
  <c r="D169" i="5"/>
  <c r="C64" i="10"/>
  <c r="D74" i="5"/>
  <c r="C74" i="10"/>
  <c r="C38" i="12"/>
  <c r="C212" i="6"/>
  <c r="C247" i="6"/>
  <c r="C277" i="6"/>
  <c r="C332" i="6"/>
  <c r="C99" i="10"/>
  <c r="C49" i="10"/>
  <c r="D114" i="5"/>
  <c r="C84" i="10"/>
  <c r="C63" i="12"/>
  <c r="D54" i="5"/>
  <c r="O9" i="21"/>
  <c r="C78" i="12"/>
  <c r="C342" i="6"/>
  <c r="C312" i="6"/>
  <c r="C422" i="6"/>
  <c r="C157" i="6"/>
  <c r="C97" i="6"/>
  <c r="C53" i="12"/>
  <c r="C437" i="6"/>
  <c r="C372" i="6"/>
  <c r="C192" i="6"/>
  <c r="C83" i="12"/>
  <c r="C69" i="10"/>
  <c r="C252" i="6"/>
  <c r="D99" i="5"/>
  <c r="C43" i="12"/>
  <c r="C89" i="10"/>
  <c r="C39" i="10"/>
  <c r="C54" i="10"/>
  <c r="C262" i="6"/>
  <c r="C98" i="12"/>
  <c r="D69" i="5"/>
  <c r="C412" i="6"/>
  <c r="C94" i="10"/>
  <c r="C472" i="6"/>
  <c r="C34" i="10"/>
  <c r="C482" i="6"/>
  <c r="C59" i="10"/>
  <c r="C487" i="6"/>
  <c r="R371" i="9"/>
  <c r="S370" i="9"/>
  <c r="C362" i="6"/>
  <c r="C152" i="6"/>
  <c r="C392" i="6"/>
  <c r="C432" i="6"/>
  <c r="C462" i="6"/>
  <c r="C492" i="6"/>
  <c r="D149" i="5"/>
  <c r="C357" i="6"/>
  <c r="C117" i="6"/>
  <c r="C467" i="6"/>
  <c r="C242" i="6"/>
  <c r="C137" i="6"/>
  <c r="C287" i="6"/>
  <c r="C227" i="6"/>
  <c r="D109" i="5"/>
  <c r="C142" i="6"/>
  <c r="C397" i="6"/>
  <c r="C427" i="6"/>
  <c r="C367" i="6"/>
  <c r="C197" i="6"/>
  <c r="C107" i="6"/>
  <c r="D89" i="5"/>
  <c r="D134" i="5"/>
  <c r="D184" i="5"/>
  <c r="C162" i="6"/>
  <c r="D64" i="5"/>
  <c r="D164" i="5"/>
  <c r="C142" i="20"/>
  <c r="D141" i="20"/>
  <c r="S332" i="9"/>
  <c r="R333" i="9"/>
  <c r="D119" i="9"/>
  <c r="C50" i="9"/>
  <c r="C147" i="9"/>
  <c r="D26" i="9"/>
  <c r="C90" i="9"/>
  <c r="D115" i="9"/>
  <c r="D117" i="9"/>
  <c r="C12" i="9"/>
  <c r="C85" i="9"/>
  <c r="C158" i="9"/>
  <c r="D67" i="9"/>
  <c r="C108" i="9"/>
  <c r="C80" i="9"/>
  <c r="C122" i="9"/>
  <c r="D127" i="9"/>
  <c r="D9" i="9"/>
  <c r="D106" i="9"/>
  <c r="C39" i="9"/>
  <c r="C116" i="9"/>
  <c r="D118" i="9"/>
  <c r="C125" i="9"/>
  <c r="D126" i="9"/>
  <c r="C151" i="9"/>
  <c r="C9" i="9"/>
  <c r="C38" i="9"/>
  <c r="S454" i="9"/>
  <c r="R455" i="9"/>
  <c r="C171" i="9"/>
  <c r="D171" i="9"/>
  <c r="D148" i="9"/>
  <c r="C17" i="9"/>
  <c r="C98" i="9"/>
  <c r="C8" i="9"/>
  <c r="C13" i="9"/>
  <c r="C99" i="9"/>
  <c r="D135" i="9"/>
  <c r="D92" i="9"/>
  <c r="C107" i="9"/>
  <c r="C53" i="9"/>
  <c r="D41" i="9"/>
  <c r="D59" i="9"/>
  <c r="D99" i="9"/>
  <c r="C132" i="9"/>
  <c r="C27" i="9"/>
  <c r="C22" i="9"/>
  <c r="C96" i="9"/>
  <c r="C10" i="9"/>
  <c r="C36" i="9"/>
  <c r="C89" i="9"/>
  <c r="D76" i="9"/>
  <c r="D44" i="9"/>
  <c r="C58" i="9"/>
  <c r="D40" i="9"/>
  <c r="C23" i="9"/>
  <c r="C139" i="9"/>
  <c r="C103" i="9"/>
  <c r="C150" i="9"/>
  <c r="D155" i="9"/>
  <c r="D32" i="9"/>
  <c r="D153" i="9"/>
  <c r="D20" i="9"/>
  <c r="D78" i="9"/>
  <c r="D150" i="9"/>
  <c r="D33" i="9"/>
  <c r="D137" i="9"/>
  <c r="D24" i="9"/>
  <c r="C149" i="9"/>
  <c r="D62" i="9"/>
  <c r="D42" i="9"/>
  <c r="C144" i="9"/>
  <c r="C155" i="9"/>
  <c r="C75" i="9"/>
  <c r="D52" i="9"/>
  <c r="C44" i="9"/>
  <c r="C109" i="9"/>
  <c r="C113" i="9"/>
  <c r="C83" i="9"/>
  <c r="D25" i="9"/>
  <c r="C154" i="9"/>
  <c r="C25" i="9"/>
  <c r="C145" i="9"/>
  <c r="C142" i="9"/>
  <c r="D157" i="9"/>
  <c r="D108" i="9"/>
  <c r="C37" i="9"/>
  <c r="C148" i="9"/>
  <c r="C54" i="9"/>
  <c r="D49" i="9"/>
  <c r="C18" i="9"/>
  <c r="D23" i="9"/>
  <c r="C135" i="9"/>
  <c r="C32" i="9"/>
  <c r="D96" i="9"/>
  <c r="D129" i="9"/>
  <c r="D56" i="9"/>
  <c r="C72" i="9"/>
  <c r="D57" i="9"/>
  <c r="C48" i="9"/>
  <c r="C140" i="9"/>
  <c r="D74" i="9"/>
  <c r="C77" i="9"/>
  <c r="C136" i="9"/>
  <c r="D134" i="9"/>
  <c r="C93" i="9"/>
  <c r="C65" i="9"/>
  <c r="D31" i="9"/>
  <c r="D28" i="9"/>
  <c r="C30" i="9"/>
  <c r="C28" i="9"/>
  <c r="D15" i="9"/>
  <c r="D45" i="9"/>
  <c r="D18" i="9"/>
  <c r="D66" i="9"/>
  <c r="C20" i="9"/>
  <c r="D103" i="9"/>
  <c r="D60" i="9"/>
  <c r="D37" i="9"/>
  <c r="C24" i="9"/>
  <c r="D53" i="9"/>
  <c r="C41" i="9"/>
  <c r="D55" i="9"/>
  <c r="D140" i="9"/>
  <c r="C112" i="9"/>
  <c r="D83" i="9"/>
  <c r="D88" i="9"/>
  <c r="C114" i="9"/>
  <c r="C157" i="9"/>
  <c r="D94" i="9"/>
  <c r="C59" i="9"/>
  <c r="D12" i="9"/>
  <c r="C31" i="9"/>
  <c r="C134" i="9"/>
  <c r="D10" i="9"/>
  <c r="C133" i="9"/>
  <c r="D29" i="9"/>
  <c r="C43" i="9"/>
  <c r="C105" i="9"/>
  <c r="C73" i="9"/>
  <c r="D65" i="9"/>
  <c r="D105" i="9"/>
  <c r="D61" i="9"/>
  <c r="D90" i="9"/>
  <c r="C62" i="9"/>
  <c r="D21" i="9"/>
  <c r="C46" i="9"/>
  <c r="D58" i="9"/>
  <c r="C40" i="9"/>
  <c r="D47" i="9"/>
  <c r="C76" i="9"/>
  <c r="C11" i="9"/>
  <c r="C67" i="9"/>
  <c r="D93" i="9"/>
  <c r="C137" i="9"/>
  <c r="D95" i="9"/>
  <c r="D133" i="9"/>
  <c r="C156" i="9"/>
  <c r="C51" i="9"/>
  <c r="C45" i="9"/>
  <c r="D101" i="9"/>
  <c r="C34" i="9"/>
  <c r="C95" i="9"/>
  <c r="C101" i="9"/>
  <c r="C60" i="9"/>
  <c r="D158" i="9"/>
  <c r="C63" i="9"/>
  <c r="D16" i="9"/>
  <c r="C92" i="9"/>
  <c r="D54" i="9"/>
  <c r="C49" i="9"/>
  <c r="C52" i="9"/>
  <c r="C47" i="9"/>
  <c r="C61" i="9"/>
  <c r="D128" i="9"/>
  <c r="D114" i="9"/>
  <c r="C87" i="9"/>
  <c r="D8" i="9"/>
  <c r="C33" i="9"/>
  <c r="D97" i="9"/>
  <c r="D131" i="9"/>
  <c r="D156" i="9"/>
  <c r="D154" i="9"/>
  <c r="D147" i="9"/>
  <c r="C29" i="9"/>
  <c r="C100" i="9"/>
  <c r="D27" i="9"/>
  <c r="D75" i="9"/>
  <c r="C68" i="9"/>
  <c r="D70" i="9"/>
  <c r="D143" i="9"/>
  <c r="D30" i="9"/>
  <c r="D145" i="9"/>
  <c r="D64" i="9"/>
  <c r="C97" i="9"/>
  <c r="C66" i="9"/>
  <c r="D102" i="9"/>
  <c r="C74" i="9"/>
  <c r="D77" i="9"/>
  <c r="C57" i="9"/>
  <c r="D48" i="9"/>
  <c r="C141" i="9"/>
  <c r="D132" i="9"/>
  <c r="D46" i="9"/>
  <c r="D141" i="9"/>
  <c r="D22" i="9"/>
  <c r="D152" i="9"/>
  <c r="D34" i="9"/>
  <c r="C42" i="9"/>
  <c r="C152" i="9"/>
  <c r="C131" i="9"/>
  <c r="D89" i="9"/>
  <c r="C102" i="9"/>
  <c r="C94" i="9"/>
  <c r="C56" i="9"/>
  <c r="D144" i="9"/>
  <c r="D51" i="9"/>
  <c r="D136" i="9"/>
  <c r="D73" i="9"/>
  <c r="D43" i="9"/>
  <c r="D11" i="9"/>
  <c r="C55" i="9"/>
  <c r="C117" i="9"/>
  <c r="D121" i="9"/>
  <c r="C118" i="9"/>
  <c r="D125" i="9"/>
  <c r="D120" i="9"/>
  <c r="C143" i="9"/>
  <c r="D68" i="9"/>
  <c r="C26" i="9"/>
  <c r="C130" i="9"/>
  <c r="D84" i="9"/>
  <c r="D109" i="9"/>
  <c r="D81" i="9"/>
  <c r="D50" i="9"/>
  <c r="D91" i="9"/>
  <c r="C71" i="9"/>
  <c r="D39" i="9"/>
  <c r="C86" i="9"/>
  <c r="D82" i="9"/>
  <c r="C126" i="9"/>
  <c r="C78" i="9"/>
  <c r="D17" i="9"/>
  <c r="C129" i="9"/>
  <c r="D79" i="9"/>
  <c r="D113" i="9"/>
  <c r="C123" i="9"/>
  <c r="D35" i="9"/>
  <c r="C14" i="9"/>
  <c r="D19" i="9"/>
  <c r="D100" i="9"/>
  <c r="D124" i="9"/>
  <c r="D94" i="5"/>
  <c r="D139" i="5"/>
  <c r="C182" i="6"/>
  <c r="C232" i="6"/>
  <c r="C447" i="6"/>
  <c r="C452" i="6"/>
  <c r="C352" i="6"/>
  <c r="C102" i="6"/>
  <c r="D119" i="5"/>
  <c r="D84" i="5"/>
  <c r="C267" i="6"/>
  <c r="C217" i="6"/>
  <c r="C457" i="6"/>
  <c r="C377" i="6"/>
  <c r="C257" i="6"/>
  <c r="D104" i="5"/>
  <c r="C122" i="6"/>
  <c r="C172" i="6"/>
  <c r="C337" i="6"/>
  <c r="D179" i="5"/>
  <c r="C382" i="6"/>
  <c r="C327" i="6"/>
  <c r="C207" i="6"/>
  <c r="C127" i="6"/>
  <c r="C112" i="6"/>
  <c r="C347" i="6"/>
  <c r="D154" i="5"/>
  <c r="D49" i="5"/>
  <c r="C119" i="9"/>
  <c r="D71" i="9"/>
  <c r="C64" i="9"/>
  <c r="D138" i="9"/>
  <c r="D151" i="9"/>
  <c r="C115" i="9"/>
  <c r="D123" i="9"/>
  <c r="C138" i="9"/>
  <c r="D13" i="9"/>
  <c r="D69" i="9"/>
  <c r="D72" i="9"/>
  <c r="C124" i="9"/>
  <c r="C88" i="9"/>
  <c r="C111" i="9"/>
  <c r="C19" i="9"/>
  <c r="D38" i="9"/>
  <c r="C15" i="9"/>
  <c r="C104" i="9"/>
  <c r="D110" i="9"/>
  <c r="D124" i="5"/>
  <c r="C292" i="6"/>
  <c r="C417" i="6"/>
  <c r="D174" i="5"/>
  <c r="C477" i="6"/>
  <c r="C407" i="6"/>
  <c r="C237" i="6"/>
  <c r="C307" i="6"/>
  <c r="C387" i="6"/>
  <c r="C272" i="6"/>
  <c r="C402" i="6"/>
  <c r="D144" i="5"/>
  <c r="C302" i="6"/>
  <c r="D79" i="5"/>
  <c r="D194" i="5"/>
  <c r="D129" i="5"/>
  <c r="C132" i="6"/>
  <c r="C167" i="6"/>
  <c r="C442" i="6"/>
  <c r="C177" i="6"/>
  <c r="D159" i="5"/>
  <c r="C317" i="6"/>
  <c r="C187" i="6"/>
  <c r="C297" i="6"/>
  <c r="D59" i="5"/>
  <c r="S380" i="9"/>
  <c r="R381" i="9"/>
  <c r="C81" i="9"/>
  <c r="C146" i="9"/>
  <c r="D139" i="9"/>
  <c r="D146" i="9"/>
  <c r="C91" i="9"/>
  <c r="D86" i="9"/>
  <c r="C82" i="9"/>
  <c r="C121" i="9"/>
  <c r="C120" i="9"/>
  <c r="D130" i="9"/>
  <c r="D63" i="9"/>
  <c r="D142" i="9"/>
  <c r="C21" i="9"/>
  <c r="C84" i="9"/>
  <c r="D111" i="9"/>
  <c r="C69" i="9"/>
  <c r="D36" i="9"/>
  <c r="C35" i="9"/>
  <c r="D149" i="9"/>
  <c r="C110" i="9"/>
  <c r="D87" i="9"/>
  <c r="C127" i="9"/>
  <c r="C16" i="9"/>
  <c r="D104" i="9"/>
  <c r="C106" i="9"/>
  <c r="D116" i="9"/>
  <c r="D300" i="9"/>
  <c r="D266" i="9"/>
  <c r="C180" i="9"/>
  <c r="C25" i="19" a="1"/>
  <c r="C25" i="19"/>
  <c r="K174" i="9"/>
  <c r="J175" i="9"/>
  <c r="Z59" i="21" a="1"/>
  <c r="Z59" i="21"/>
  <c r="AB59" i="21" a="1"/>
  <c r="AB59" i="21"/>
  <c r="Y59" i="21" a="1"/>
  <c r="Y59" i="21"/>
  <c r="AA59" i="21" a="1"/>
  <c r="AA59" i="21"/>
  <c r="AC59" i="21" a="1"/>
  <c r="AC59" i="21"/>
  <c r="D173" i="9"/>
  <c r="C173" i="9"/>
  <c r="AB78" i="21"/>
  <c r="Y114" i="21"/>
  <c r="AC38" i="21" a="1"/>
  <c r="AC38" i="21"/>
  <c r="AB38" i="21" a="1"/>
  <c r="AB38" i="21"/>
  <c r="Z38" i="21" a="1"/>
  <c r="Z38" i="21"/>
  <c r="AA38" i="21" a="1"/>
  <c r="AA38" i="21"/>
  <c r="Y38" i="21" a="1"/>
  <c r="Y38" i="21"/>
  <c r="C342" i="9"/>
  <c r="D342" i="9"/>
  <c r="H47" i="1"/>
  <c r="Q9" i="21"/>
  <c r="A48" i="1"/>
  <c r="R344" i="9"/>
  <c r="S343" i="9"/>
  <c r="S371" i="9"/>
  <c r="R372" i="9"/>
  <c r="C26" i="19" a="1"/>
  <c r="C26" i="19"/>
  <c r="S455" i="9"/>
  <c r="R456" i="9"/>
  <c r="S456" i="9"/>
  <c r="C143" i="20"/>
  <c r="D142" i="20"/>
  <c r="S381" i="9"/>
  <c r="R382" i="9"/>
  <c r="R334" i="9"/>
  <c r="S333" i="9"/>
  <c r="C45" i="10"/>
  <c r="C74" i="12"/>
  <c r="C60" i="10"/>
  <c r="C64" i="12"/>
  <c r="C65" i="10"/>
  <c r="E48" i="1"/>
  <c r="D150" i="5"/>
  <c r="C105" i="10"/>
  <c r="C70" i="10"/>
  <c r="C104" i="12"/>
  <c r="O10" i="21"/>
  <c r="C40" i="10"/>
  <c r="C84" i="12"/>
  <c r="C35" i="10"/>
  <c r="C79" i="12"/>
  <c r="C50" i="10"/>
  <c r="C34" i="12"/>
  <c r="C94" i="12"/>
  <c r="C113" i="6"/>
  <c r="D185" i="5"/>
  <c r="C99" i="12"/>
  <c r="C54" i="12"/>
  <c r="C448" i="6"/>
  <c r="C128" i="6"/>
  <c r="C75" i="10"/>
  <c r="D110" i="5"/>
  <c r="C298" i="6"/>
  <c r="C80" i="10"/>
  <c r="C243" i="6"/>
  <c r="C90" i="10"/>
  <c r="C44" i="12"/>
  <c r="C89" i="12"/>
  <c r="C163" i="6"/>
  <c r="C153" i="6"/>
  <c r="C208" i="6"/>
  <c r="D90" i="5"/>
  <c r="D195" i="5"/>
  <c r="C493" i="6"/>
  <c r="C95" i="10"/>
  <c r="C100" i="10"/>
  <c r="C193" i="6"/>
  <c r="C458" i="6"/>
  <c r="C393" i="6"/>
  <c r="C223" i="6"/>
  <c r="C98" i="6"/>
  <c r="C338" i="6"/>
  <c r="C69" i="12"/>
  <c r="C59" i="12"/>
  <c r="C198" i="6"/>
  <c r="C478" i="6"/>
  <c r="C238" i="6"/>
  <c r="C258" i="6"/>
  <c r="D65" i="5"/>
  <c r="C343" i="6"/>
  <c r="C473" i="6"/>
  <c r="C85" i="10"/>
  <c r="C55" i="10"/>
  <c r="D115" i="5"/>
  <c r="D80" i="5"/>
  <c r="C383" i="6"/>
  <c r="C49" i="12"/>
  <c r="C39" i="12"/>
  <c r="D145" i="5"/>
  <c r="D165" i="5"/>
  <c r="C143" i="6"/>
  <c r="C408" i="6"/>
  <c r="C353" i="6"/>
  <c r="C203" i="6"/>
  <c r="D75" i="5"/>
  <c r="D105" i="5"/>
  <c r="D55" i="5"/>
  <c r="C368" i="6"/>
  <c r="J176" i="9"/>
  <c r="K175" i="9"/>
  <c r="AB114" i="21"/>
  <c r="AD78" i="21"/>
  <c r="C174" i="9"/>
  <c r="D174" i="9"/>
  <c r="R345" i="9"/>
  <c r="S344" i="9"/>
  <c r="S372" i="9"/>
  <c r="R373" i="9"/>
  <c r="C27" i="19" a="1"/>
  <c r="C27" i="19"/>
  <c r="C423" i="6"/>
  <c r="D130" i="5"/>
  <c r="C253" i="6"/>
  <c r="C288" i="6"/>
  <c r="C138" i="6"/>
  <c r="D125" i="5"/>
  <c r="C398" i="6"/>
  <c r="D175" i="5"/>
  <c r="C103" i="6"/>
  <c r="D50" i="5"/>
  <c r="C318" i="6"/>
  <c r="C308" i="6"/>
  <c r="C428" i="6"/>
  <c r="C293" i="6"/>
  <c r="C278" i="6"/>
  <c r="C443" i="6"/>
  <c r="C348" i="6"/>
  <c r="C328" i="6"/>
  <c r="D160" i="5"/>
  <c r="S382" i="9"/>
  <c r="R383" i="9"/>
  <c r="C144" i="20"/>
  <c r="D143" i="20"/>
  <c r="C438" i="6"/>
  <c r="C388" i="6"/>
  <c r="C373" i="6"/>
  <c r="D120" i="5"/>
  <c r="C173" i="6"/>
  <c r="C183" i="6"/>
  <c r="C403" i="6"/>
  <c r="C118" i="6"/>
  <c r="C108" i="6"/>
  <c r="C218" i="6"/>
  <c r="C273" i="6"/>
  <c r="D155" i="5"/>
  <c r="D190" i="5"/>
  <c r="C228" i="6"/>
  <c r="C483" i="6"/>
  <c r="C248" i="6"/>
  <c r="C418" i="6"/>
  <c r="C178" i="6"/>
  <c r="C453" i="6"/>
  <c r="S334" i="9"/>
  <c r="R335" i="9"/>
  <c r="C413" i="6"/>
  <c r="C333" i="6"/>
  <c r="D175" i="9"/>
  <c r="C175" i="9"/>
  <c r="Q10" i="21"/>
  <c r="H48" i="1"/>
  <c r="C133" i="6"/>
  <c r="C363" i="6"/>
  <c r="C233" i="6"/>
  <c r="AF40" i="21" a="1"/>
  <c r="AF40" i="21"/>
  <c r="AD46" i="21" a="1"/>
  <c r="AD46" i="21"/>
  <c r="AG40" i="21" a="1"/>
  <c r="AG40" i="21"/>
  <c r="AG45" i="21" a="1"/>
  <c r="AG45" i="21"/>
  <c r="AE45" i="21" a="1"/>
  <c r="AE45" i="21"/>
  <c r="AB47" i="21" a="1"/>
  <c r="AB47" i="21"/>
  <c r="AB49" i="21" a="1"/>
  <c r="AB49" i="21"/>
  <c r="AB42" i="21" a="1"/>
  <c r="AB42" i="21"/>
  <c r="K51" i="21" a="1"/>
  <c r="K51" i="21"/>
  <c r="R50" i="21" a="1"/>
  <c r="R50" i="21"/>
  <c r="V48" i="21" a="1"/>
  <c r="V48" i="21"/>
  <c r="M47" i="21" a="1"/>
  <c r="M47" i="21"/>
  <c r="AC44" i="21" a="1"/>
  <c r="AC44" i="21"/>
  <c r="Z45" i="21" a="1"/>
  <c r="Z45" i="21"/>
  <c r="Y44" i="21" a="1"/>
  <c r="Y44" i="21"/>
  <c r="R41" i="21" a="1"/>
  <c r="R41" i="21"/>
  <c r="T47" i="21" a="1"/>
  <c r="T47" i="21"/>
  <c r="AA47" i="21" a="1"/>
  <c r="AA47" i="21"/>
  <c r="M43" i="21" a="1"/>
  <c r="M43" i="21"/>
  <c r="Z44" i="21" a="1"/>
  <c r="Z44" i="21"/>
  <c r="V52" i="21" a="1"/>
  <c r="V52" i="21"/>
  <c r="T41" i="21" a="1"/>
  <c r="T41" i="21"/>
  <c r="AE47" i="21" a="1"/>
  <c r="AE47" i="21"/>
  <c r="AH45" i="21" a="1"/>
  <c r="AH45" i="21"/>
  <c r="AG42" i="21" a="1"/>
  <c r="AG42" i="21"/>
  <c r="AE50" i="21" a="1"/>
  <c r="AE50" i="21"/>
  <c r="AE41" i="21" a="1"/>
  <c r="AE41" i="21"/>
  <c r="AA39" i="21" a="1"/>
  <c r="AA39" i="21"/>
  <c r="W42" i="21" a="1"/>
  <c r="W42" i="21"/>
  <c r="AB50" i="21" a="1"/>
  <c r="AB50" i="21"/>
  <c r="O50" i="21" a="1"/>
  <c r="O50" i="21"/>
  <c r="AF39" i="21" a="1"/>
  <c r="AF39" i="21"/>
  <c r="X48" i="21" a="1"/>
  <c r="X48" i="21"/>
  <c r="AB40" i="21" a="1"/>
  <c r="AB40" i="21"/>
  <c r="U42" i="21" a="1"/>
  <c r="U42" i="21"/>
  <c r="O49" i="21" a="1"/>
  <c r="O49" i="21"/>
  <c r="S44" i="21" a="1"/>
  <c r="S44" i="21"/>
  <c r="L46" i="21" a="1"/>
  <c r="L46" i="21"/>
  <c r="T40" i="21" a="1"/>
  <c r="T40" i="21"/>
  <c r="K46" i="21" a="1"/>
  <c r="K46" i="21"/>
  <c r="X40" i="21" a="1"/>
  <c r="X40" i="21"/>
  <c r="W52" i="21" a="1"/>
  <c r="W52" i="21"/>
  <c r="R49" i="21" a="1"/>
  <c r="R49" i="21"/>
  <c r="Z41" i="21" a="1"/>
  <c r="Z41" i="21"/>
  <c r="AF48" i="21" a="1"/>
  <c r="AF48" i="21"/>
  <c r="AF38" i="21" a="1"/>
  <c r="AF38" i="21"/>
  <c r="AH44" i="21" a="1"/>
  <c r="AH44" i="21"/>
  <c r="AH38" i="21" a="1"/>
  <c r="AH38" i="21"/>
  <c r="AF51" i="21" a="1"/>
  <c r="AF51" i="21"/>
  <c r="M48" i="21" a="1"/>
  <c r="M48" i="21"/>
  <c r="V49" i="21" a="1"/>
  <c r="V49" i="21"/>
  <c r="K43" i="21" a="1"/>
  <c r="K43" i="21"/>
  <c r="S52" i="21" a="1"/>
  <c r="S52" i="21"/>
  <c r="O44" i="21" a="1"/>
  <c r="O44" i="21"/>
  <c r="K42" i="21" a="1"/>
  <c r="K42" i="21"/>
  <c r="X49" i="21" a="1"/>
  <c r="X49" i="21"/>
  <c r="N51" i="21" a="1"/>
  <c r="N51" i="21"/>
  <c r="W50" i="21" a="1"/>
  <c r="W50" i="21"/>
  <c r="N48" i="21" a="1"/>
  <c r="N48" i="21"/>
  <c r="T48" i="21" a="1"/>
  <c r="T48" i="21"/>
  <c r="AC39" i="21" a="1"/>
  <c r="AC39" i="21"/>
  <c r="N39" i="21" a="1"/>
  <c r="N39" i="21"/>
  <c r="O42" i="21" a="1"/>
  <c r="O42" i="21"/>
  <c r="J45" i="21" a="1"/>
  <c r="J45" i="21"/>
  <c r="AC42" i="21" a="1"/>
  <c r="AC42" i="21"/>
  <c r="P44" i="21" a="1"/>
  <c r="P44" i="21"/>
  <c r="S39" i="21" a="1"/>
  <c r="S39" i="21"/>
  <c r="AG51" i="21" a="1"/>
  <c r="AG51" i="21"/>
  <c r="AD45" i="21" a="1"/>
  <c r="AD45" i="21"/>
  <c r="AH51" i="21" a="1"/>
  <c r="AH51" i="21"/>
  <c r="AD52" i="21" a="1"/>
  <c r="AD52" i="21"/>
  <c r="T50" i="21" a="1"/>
  <c r="T50" i="21"/>
  <c r="Y47" i="21" a="1"/>
  <c r="Y47" i="21"/>
  <c r="AA48" i="21" a="1"/>
  <c r="AA48" i="21"/>
  <c r="Z51" i="21" a="1"/>
  <c r="Z51" i="21"/>
  <c r="P48" i="21" a="1"/>
  <c r="P48" i="21"/>
  <c r="K52" i="21" a="1"/>
  <c r="K52" i="21"/>
  <c r="V46" i="21" a="1"/>
  <c r="V46" i="21"/>
  <c r="O43" i="21" a="1"/>
  <c r="O43" i="21"/>
  <c r="U51" i="21" a="1"/>
  <c r="U51" i="21"/>
  <c r="V51" i="21" a="1"/>
  <c r="V51" i="21"/>
  <c r="S46" i="21" a="1"/>
  <c r="S46" i="21"/>
  <c r="AB44" i="21" a="1"/>
  <c r="AB44" i="21"/>
  <c r="T52" i="21" a="1"/>
  <c r="T52" i="21"/>
  <c r="O39" i="21" a="1"/>
  <c r="O39" i="21"/>
  <c r="L39" i="21" a="1"/>
  <c r="L39" i="21"/>
  <c r="P45" i="21" a="1"/>
  <c r="P45" i="21"/>
  <c r="W48" i="21" a="1"/>
  <c r="W48" i="21"/>
  <c r="Z43" i="21" a="1"/>
  <c r="Z43" i="21"/>
  <c r="AF47" i="21" a="1"/>
  <c r="AF47" i="21"/>
  <c r="AF52" i="21" a="1"/>
  <c r="AF52" i="21"/>
  <c r="AE38" i="21" a="1"/>
  <c r="AE38" i="21"/>
  <c r="AD41" i="21" a="1"/>
  <c r="AD41" i="21"/>
  <c r="AH52" i="21" a="1"/>
  <c r="AH52" i="21"/>
  <c r="P41" i="21" a="1"/>
  <c r="P41" i="21"/>
  <c r="V47" i="21" a="1"/>
  <c r="V47" i="21"/>
  <c r="Q47" i="21" a="1"/>
  <c r="Q47" i="21"/>
  <c r="N45" i="21" a="1"/>
  <c r="N45" i="21"/>
  <c r="J46" i="21" a="1"/>
  <c r="J46" i="21"/>
  <c r="O46" i="21" a="1"/>
  <c r="O46" i="21"/>
  <c r="R45" i="21" a="1"/>
  <c r="R45" i="21"/>
  <c r="X42" i="21" a="1"/>
  <c r="X42" i="21"/>
  <c r="L44" i="21" a="1"/>
  <c r="L44" i="21"/>
  <c r="S43" i="21" a="1"/>
  <c r="S43" i="21"/>
  <c r="AA49" i="21" a="1"/>
  <c r="AA49" i="21"/>
  <c r="Z52" i="21" a="1"/>
  <c r="Z52" i="21"/>
  <c r="AA45" i="21" a="1"/>
  <c r="AA45" i="21"/>
  <c r="N49" i="21" a="1"/>
  <c r="N49" i="21"/>
  <c r="R43" i="21" a="1"/>
  <c r="R43" i="21"/>
  <c r="AE46" i="21" a="1"/>
  <c r="AE46" i="21"/>
  <c r="AH46" i="21" a="1"/>
  <c r="AH46" i="21"/>
  <c r="AH47" i="21" a="1"/>
  <c r="AH47" i="21"/>
  <c r="AG49" i="21" a="1"/>
  <c r="AG49" i="21"/>
  <c r="AG41" i="21" a="1"/>
  <c r="AG41" i="21"/>
  <c r="R52" i="21" a="1"/>
  <c r="R52" i="21"/>
  <c r="X44" i="21" a="1"/>
  <c r="X44" i="21"/>
  <c r="K50" i="21" a="1"/>
  <c r="K50" i="21"/>
  <c r="J43" i="21" a="1"/>
  <c r="J43" i="21"/>
  <c r="AB43" i="21" a="1"/>
  <c r="AB43" i="21"/>
  <c r="Q45" i="21" a="1"/>
  <c r="Q45" i="21"/>
  <c r="X51" i="21" a="1"/>
  <c r="X51" i="21"/>
  <c r="O47" i="21" a="1"/>
  <c r="O47" i="21"/>
  <c r="L41" i="21" a="1"/>
  <c r="L41" i="21"/>
  <c r="W43" i="21" a="1"/>
  <c r="W43" i="21"/>
  <c r="AB45" i="21" a="1"/>
  <c r="AB45" i="21"/>
  <c r="O41" i="21" a="1"/>
  <c r="O41" i="21"/>
  <c r="N42" i="21" a="1"/>
  <c r="N42" i="21"/>
  <c r="Y49" i="21" a="1"/>
  <c r="Y49" i="21"/>
  <c r="K49" i="21" a="1"/>
  <c r="K49" i="21"/>
  <c r="Q46" i="21" a="1"/>
  <c r="Q46" i="21"/>
  <c r="Y40" i="21" a="1"/>
  <c r="Y40" i="21"/>
  <c r="X41" i="21" a="1"/>
  <c r="X41" i="21"/>
  <c r="AG39" i="21" a="1"/>
  <c r="AG39" i="21"/>
  <c r="AE39" i="21" a="1"/>
  <c r="AE39" i="21"/>
  <c r="AF49" i="21" a="1"/>
  <c r="AF49" i="21"/>
  <c r="AE42" i="21" a="1"/>
  <c r="AE42" i="21"/>
  <c r="T44" i="21" a="1"/>
  <c r="T44" i="21"/>
  <c r="R51" i="21" a="1"/>
  <c r="R51" i="21"/>
  <c r="AC41" i="21" a="1"/>
  <c r="AC41" i="21"/>
  <c r="R44" i="21" a="1"/>
  <c r="R44" i="21"/>
  <c r="L43" i="21" a="1"/>
  <c r="L43" i="21"/>
  <c r="L49" i="21" a="1"/>
  <c r="L49" i="21"/>
  <c r="P52" i="21" a="1"/>
  <c r="P52" i="21"/>
  <c r="AA51" i="21" a="1"/>
  <c r="AA51" i="21"/>
  <c r="J48" i="21" a="1"/>
  <c r="J48" i="21"/>
  <c r="U47" i="21" a="1"/>
  <c r="U47" i="21"/>
  <c r="Y39" i="21" a="1"/>
  <c r="Y39" i="21"/>
  <c r="L42" i="21" a="1"/>
  <c r="L42" i="21"/>
  <c r="Y48" i="21" a="1"/>
  <c r="Y48" i="21"/>
  <c r="Z42" i="21" a="1"/>
  <c r="Z42" i="21"/>
  <c r="M44" i="21" a="1"/>
  <c r="M44" i="21"/>
  <c r="Y52" i="21" a="1"/>
  <c r="Y52" i="21"/>
  <c r="X43" i="21" a="1"/>
  <c r="X43" i="21"/>
  <c r="O51" i="21" a="1"/>
  <c r="O51" i="21"/>
  <c r="AE40" i="21" a="1"/>
  <c r="AE40" i="21"/>
  <c r="AG52" i="21" a="1"/>
  <c r="AG52" i="21"/>
  <c r="AH42" i="21" a="1"/>
  <c r="AH42" i="21"/>
  <c r="AE44" i="21" a="1"/>
  <c r="AE44" i="21"/>
  <c r="AH39" i="21" a="1"/>
  <c r="AH39" i="21"/>
  <c r="O40" i="21" a="1"/>
  <c r="O40" i="21"/>
  <c r="T51" i="21" a="1"/>
  <c r="T51" i="21"/>
  <c r="Q51" i="21" a="1"/>
  <c r="Q51" i="21"/>
  <c r="S49" i="21" a="1"/>
  <c r="S49" i="21"/>
  <c r="Q39" i="21" a="1"/>
  <c r="Q39" i="21"/>
  <c r="W39" i="21" a="1"/>
  <c r="W39" i="21"/>
  <c r="AB51" i="21" a="1"/>
  <c r="AB51" i="21"/>
  <c r="P47" i="21" a="1"/>
  <c r="P47" i="21"/>
  <c r="AA41" i="21" a="1"/>
  <c r="AA41" i="21"/>
  <c r="P46" i="21" a="1"/>
  <c r="P46" i="21"/>
  <c r="W49" i="21" a="1"/>
  <c r="W49" i="21"/>
  <c r="Q40" i="21" a="1"/>
  <c r="Q40" i="21"/>
  <c r="U52" i="21" a="1"/>
  <c r="U52" i="21"/>
  <c r="V44" i="21" a="1"/>
  <c r="V44" i="21"/>
  <c r="T46" i="21" a="1"/>
  <c r="T46" i="21"/>
  <c r="P49" i="21" a="1"/>
  <c r="P49" i="21"/>
  <c r="S41" i="21" a="1"/>
  <c r="S41" i="21"/>
  <c r="Y51" i="21" a="1"/>
  <c r="Y51" i="21"/>
  <c r="AF43" i="21" a="1"/>
  <c r="AF43" i="21"/>
  <c r="AD38" i="21" a="1"/>
  <c r="AD38" i="21"/>
  <c r="AF44" i="21" a="1"/>
  <c r="AF44" i="21"/>
  <c r="AD44" i="21" a="1"/>
  <c r="AD44" i="21"/>
  <c r="AD40" i="21" a="1"/>
  <c r="AD40" i="21"/>
  <c r="AC40" i="21" a="1"/>
  <c r="AC40" i="21"/>
  <c r="J42" i="21" a="1"/>
  <c r="J42" i="21"/>
  <c r="Z48" i="21" a="1"/>
  <c r="Z48" i="21"/>
  <c r="J49" i="21" a="1"/>
  <c r="J49" i="21"/>
  <c r="AB41" i="21" a="1"/>
  <c r="AB41" i="21"/>
  <c r="S50" i="21" a="1"/>
  <c r="S50" i="21"/>
  <c r="Z50" i="21" a="1"/>
  <c r="Z50" i="21"/>
  <c r="J40" i="21" a="1"/>
  <c r="J40" i="21"/>
  <c r="AC49" i="21" a="1"/>
  <c r="AC49" i="21"/>
  <c r="M45" i="21" a="1"/>
  <c r="M45" i="21"/>
  <c r="Q41" i="21" a="1"/>
  <c r="Q41" i="21"/>
  <c r="AC51" i="21" a="1"/>
  <c r="AC51" i="21"/>
  <c r="J39" i="21" a="1"/>
  <c r="J39" i="21"/>
  <c r="S45" i="21" a="1"/>
  <c r="S45" i="21"/>
  <c r="K48" i="21" a="1"/>
  <c r="K48" i="21"/>
  <c r="P43" i="21" a="1"/>
  <c r="P43" i="21"/>
  <c r="AD43" i="21" a="1"/>
  <c r="AD43" i="21"/>
  <c r="AG38" i="21" a="1"/>
  <c r="AG38" i="21"/>
  <c r="AF45" i="21" a="1"/>
  <c r="AF45" i="21"/>
  <c r="AG50" i="21" a="1"/>
  <c r="AG50" i="21"/>
  <c r="T42" i="21" a="1"/>
  <c r="T42" i="21"/>
  <c r="N50" i="21" a="1"/>
  <c r="N50" i="21"/>
  <c r="AB48" i="21" a="1"/>
  <c r="AB48" i="21"/>
  <c r="L45" i="21" a="1"/>
  <c r="L45" i="21"/>
  <c r="M52" i="21" a="1"/>
  <c r="M52" i="21"/>
  <c r="K41" i="21" a="1"/>
  <c r="K41" i="21"/>
  <c r="AC47" i="21" a="1"/>
  <c r="AC47" i="21"/>
  <c r="U41" i="21" a="1"/>
  <c r="U41" i="21"/>
  <c r="J50" i="21" a="1"/>
  <c r="J50" i="21"/>
  <c r="X39" i="21" a="1"/>
  <c r="X39" i="21"/>
  <c r="R40" i="21" a="1"/>
  <c r="R40" i="21"/>
  <c r="Q52" i="21" a="1"/>
  <c r="Q52" i="21"/>
  <c r="W41" i="21" a="1"/>
  <c r="W41" i="21"/>
  <c r="O45" i="21" a="1"/>
  <c r="O45" i="21"/>
  <c r="L51" i="21" a="1"/>
  <c r="L51" i="21"/>
  <c r="AC50" i="21" a="1"/>
  <c r="AC50" i="21"/>
  <c r="V41" i="21" a="1"/>
  <c r="V41" i="21"/>
  <c r="AB52" i="21" a="1"/>
  <c r="AB52" i="21"/>
  <c r="T45" i="21" a="1"/>
  <c r="T45" i="21"/>
  <c r="AD49" i="21" a="1"/>
  <c r="AD49" i="21"/>
  <c r="AG43" i="21" a="1"/>
  <c r="AG43" i="21"/>
  <c r="AF50" i="21" a="1"/>
  <c r="AF50" i="21"/>
  <c r="AD47" i="21" a="1"/>
  <c r="AD47" i="21"/>
  <c r="U39" i="21" a="1"/>
  <c r="U39" i="21"/>
  <c r="J47" i="21" a="1"/>
  <c r="J47" i="21"/>
  <c r="U48" i="21" a="1"/>
  <c r="U48" i="21"/>
  <c r="AA40" i="21" a="1"/>
  <c r="AA40" i="21"/>
  <c r="Y50" i="21" a="1"/>
  <c r="Y50" i="21"/>
  <c r="T49" i="21" a="1"/>
  <c r="T49" i="21"/>
  <c r="N44" i="21" a="1"/>
  <c r="N44" i="21"/>
  <c r="Z46" i="21" a="1"/>
  <c r="Z46" i="21"/>
  <c r="J51" i="21" a="1"/>
  <c r="J51" i="21"/>
  <c r="J52" i="21" a="1"/>
  <c r="J52" i="21"/>
  <c r="K40" i="21" a="1"/>
  <c r="K40" i="21"/>
  <c r="U49" i="21" a="1"/>
  <c r="U49" i="21"/>
  <c r="K39" i="21" a="1"/>
  <c r="K39" i="21"/>
  <c r="L47" i="21" a="1"/>
  <c r="L47" i="21"/>
  <c r="U45" i="21" a="1"/>
  <c r="U45" i="21"/>
  <c r="AC46" i="21" a="1"/>
  <c r="AC46" i="21"/>
  <c r="J44" i="21" a="1"/>
  <c r="J44" i="21"/>
  <c r="V40" i="21" a="1"/>
  <c r="V40" i="21"/>
  <c r="AG47" i="21" a="1"/>
  <c r="AG47" i="21"/>
  <c r="AE43" i="21" a="1"/>
  <c r="AE43" i="21"/>
  <c r="AH50" i="21" a="1"/>
  <c r="AH50" i="21"/>
  <c r="AH49" i="21" a="1"/>
  <c r="AH49" i="21"/>
  <c r="AG44" i="21" a="1"/>
  <c r="AG44" i="21"/>
  <c r="Y43" i="21" a="1"/>
  <c r="Y43" i="21"/>
  <c r="V42" i="21" a="1"/>
  <c r="V42" i="21"/>
  <c r="AA52" i="21" a="1"/>
  <c r="AA52" i="21"/>
  <c r="N52" i="21" a="1"/>
  <c r="N52" i="21"/>
  <c r="L50" i="21" a="1"/>
  <c r="L50" i="21"/>
  <c r="Z40" i="21" a="1"/>
  <c r="Z40" i="21"/>
  <c r="U44" i="21" a="1"/>
  <c r="U44" i="21"/>
  <c r="Z49" i="21" a="1"/>
  <c r="Z49" i="21"/>
  <c r="T43" i="21" a="1"/>
  <c r="T43" i="21"/>
  <c r="Q42" i="21" a="1"/>
  <c r="Q42" i="21"/>
  <c r="M50" i="21" a="1"/>
  <c r="M50" i="21"/>
  <c r="W47" i="21" a="1"/>
  <c r="W47" i="21"/>
  <c r="L52" i="21" a="1"/>
  <c r="L52" i="21"/>
  <c r="AC52" i="21" a="1"/>
  <c r="AC52" i="21"/>
  <c r="Y45" i="21" a="1"/>
  <c r="Y45" i="21"/>
  <c r="AC45" i="21" a="1"/>
  <c r="AC45" i="21"/>
  <c r="O52" i="21" a="1"/>
  <c r="O52" i="21"/>
  <c r="AE52" i="21" a="1"/>
  <c r="AE52" i="21"/>
  <c r="AF42" i="21" a="1"/>
  <c r="AF42" i="21"/>
  <c r="AH48" i="21" a="1"/>
  <c r="AH48" i="21"/>
  <c r="AD51" i="21" a="1"/>
  <c r="AD51" i="21"/>
  <c r="X46" i="21" a="1"/>
  <c r="X46" i="21"/>
  <c r="P39" i="21" a="1"/>
  <c r="P39" i="21"/>
  <c r="S51" i="21" a="1"/>
  <c r="S51" i="21"/>
  <c r="U43" i="21" a="1"/>
  <c r="U43" i="21"/>
  <c r="O48" i="21" a="1"/>
  <c r="O48" i="21"/>
  <c r="N47" i="21" a="1"/>
  <c r="N47" i="21"/>
  <c r="W44" i="21" a="1"/>
  <c r="W44" i="21"/>
  <c r="N41" i="21" a="1"/>
  <c r="N41" i="21"/>
  <c r="AB39" i="21" a="1"/>
  <c r="AB39" i="21"/>
  <c r="AA44" i="21" a="1"/>
  <c r="AA44" i="21"/>
  <c r="M42" i="21" a="1"/>
  <c r="M42" i="21"/>
  <c r="AC43" i="21" a="1"/>
  <c r="AC43" i="21"/>
  <c r="L48" i="21" a="1"/>
  <c r="L48" i="21"/>
  <c r="R47" i="21" a="1"/>
  <c r="R47" i="21"/>
  <c r="X50" i="21" a="1"/>
  <c r="X50" i="21"/>
  <c r="K47" i="21" a="1"/>
  <c r="K47" i="21"/>
  <c r="Q48" i="21" a="1"/>
  <c r="Q48" i="21"/>
  <c r="X52" i="21" a="1"/>
  <c r="X52" i="21"/>
  <c r="AG46" i="21" a="1"/>
  <c r="AG46" i="21"/>
  <c r="AD48" i="21" a="1"/>
  <c r="AD48" i="21"/>
  <c r="AF41" i="21" a="1"/>
  <c r="AF41" i="21"/>
  <c r="AE48" i="21" a="1"/>
  <c r="AE48" i="21"/>
  <c r="V43" i="21" a="1"/>
  <c r="V43" i="21"/>
  <c r="N40" i="21" a="1"/>
  <c r="N40" i="21"/>
  <c r="S42" i="21" a="1"/>
  <c r="S42" i="21"/>
  <c r="M49" i="21" a="1"/>
  <c r="M49" i="21"/>
  <c r="P40" i="21" a="1"/>
  <c r="P40" i="21"/>
  <c r="U40" i="21" a="1"/>
  <c r="U40" i="21"/>
  <c r="Y42" i="21" a="1"/>
  <c r="Y42" i="21"/>
  <c r="Q44" i="21" a="1"/>
  <c r="Q44" i="21"/>
  <c r="M39" i="21" a="1"/>
  <c r="M39" i="21"/>
  <c r="S40" i="21" a="1"/>
  <c r="S40" i="21"/>
  <c r="L40" i="21" a="1"/>
  <c r="L40" i="21"/>
  <c r="M46" i="21" a="1"/>
  <c r="M46" i="21"/>
  <c r="Q43" i="21" a="1"/>
  <c r="Q43" i="21"/>
  <c r="N46" i="21" a="1"/>
  <c r="N46" i="21"/>
  <c r="W46" i="21" a="1"/>
  <c r="W46" i="21"/>
  <c r="V39" i="21" a="1"/>
  <c r="V39" i="21"/>
  <c r="K44" i="21" a="1"/>
  <c r="K44" i="21"/>
  <c r="AA46" i="21" a="1"/>
  <c r="AA46" i="21"/>
  <c r="AE51" i="21" a="1"/>
  <c r="AE51" i="21"/>
  <c r="AH43" i="21" a="1"/>
  <c r="AH43" i="21"/>
  <c r="AD39" i="21" a="1"/>
  <c r="AD39" i="21"/>
  <c r="AG48" i="21" a="1"/>
  <c r="AG48" i="21"/>
  <c r="AH40" i="21" a="1"/>
  <c r="AH40" i="21"/>
  <c r="J41" i="21" a="1"/>
  <c r="J41" i="21"/>
  <c r="V45" i="21" a="1"/>
  <c r="V45" i="21"/>
  <c r="N43" i="21" a="1"/>
  <c r="N43" i="21"/>
  <c r="R42" i="21" a="1"/>
  <c r="R42" i="21"/>
  <c r="AH41" i="21" a="1"/>
  <c r="AH41" i="21"/>
  <c r="Y41" i="21" a="1"/>
  <c r="Y41" i="21"/>
  <c r="R48" i="21" a="1"/>
  <c r="R48" i="21"/>
  <c r="AC48" i="21" a="1"/>
  <c r="AC48" i="21"/>
  <c r="W40" i="21" a="1"/>
  <c r="W40" i="21"/>
  <c r="AB46" i="21" a="1"/>
  <c r="AB46" i="21"/>
  <c r="Z39" i="21" a="1"/>
  <c r="Z39" i="21"/>
  <c r="AA50" i="21" a="1"/>
  <c r="AA50" i="21"/>
  <c r="AA43" i="21" a="1"/>
  <c r="AA43" i="21"/>
  <c r="X45" i="21" a="1"/>
  <c r="X45" i="21"/>
  <c r="AA42" i="21" a="1"/>
  <c r="AA42" i="21"/>
  <c r="M40" i="21" a="1"/>
  <c r="M40" i="21"/>
  <c r="P50" i="21" a="1"/>
  <c r="P50" i="21"/>
  <c r="U46" i="21" a="1"/>
  <c r="U46" i="21"/>
  <c r="AD42" i="21" a="1"/>
  <c r="AD42" i="21"/>
  <c r="AD50" i="21" a="1"/>
  <c r="AD50" i="21"/>
  <c r="AF46" i="21" a="1"/>
  <c r="AF46" i="21"/>
  <c r="AE49" i="21" a="1"/>
  <c r="AE49" i="21"/>
  <c r="X47" i="21" a="1"/>
  <c r="X47" i="21"/>
  <c r="P51" i="21" a="1"/>
  <c r="P51" i="21"/>
  <c r="M41" i="21" a="1"/>
  <c r="M41" i="21"/>
  <c r="Q49" i="21" a="1"/>
  <c r="Q49" i="21"/>
  <c r="K45" i="21" a="1"/>
  <c r="K45" i="21"/>
  <c r="S47" i="21" a="1"/>
  <c r="S47" i="21"/>
  <c r="Y46" i="21" a="1"/>
  <c r="Y46" i="21"/>
  <c r="Q50" i="21" a="1"/>
  <c r="Q50" i="21"/>
  <c r="W45" i="21" a="1"/>
  <c r="W45" i="21"/>
  <c r="P42" i="21" a="1"/>
  <c r="P42" i="21"/>
  <c r="T39" i="21" a="1"/>
  <c r="T39" i="21"/>
  <c r="V50" i="21" a="1"/>
  <c r="V50" i="21"/>
  <c r="R46" i="21" a="1"/>
  <c r="R46" i="21"/>
  <c r="U50" i="21" a="1"/>
  <c r="U50" i="21"/>
  <c r="R39" i="21" a="1"/>
  <c r="R39" i="21"/>
  <c r="Z47" i="21" a="1"/>
  <c r="Z47" i="21"/>
  <c r="S48" i="21" a="1"/>
  <c r="S48" i="21"/>
  <c r="M51" i="21" a="1"/>
  <c r="M51" i="21"/>
  <c r="W51" i="21" a="1"/>
  <c r="W51" i="21"/>
  <c r="J177" i="9"/>
  <c r="K177" i="9"/>
  <c r="K176" i="9"/>
  <c r="C323" i="6"/>
  <c r="C268" i="6"/>
  <c r="C168" i="6"/>
  <c r="C148" i="6"/>
  <c r="D95" i="5"/>
  <c r="C313" i="6"/>
  <c r="D100" i="5"/>
  <c r="C303" i="6"/>
  <c r="D60" i="5"/>
  <c r="D85" i="5"/>
  <c r="C358" i="6"/>
  <c r="D170" i="5"/>
  <c r="C378" i="6"/>
  <c r="C488" i="6"/>
  <c r="D180" i="5"/>
  <c r="C283" i="6"/>
  <c r="C213" i="6"/>
  <c r="C123" i="6"/>
  <c r="D140" i="5"/>
  <c r="D70" i="5"/>
  <c r="C463" i="6"/>
  <c r="C433" i="6"/>
  <c r="C263" i="6"/>
  <c r="C188" i="6"/>
  <c r="C158" i="6"/>
  <c r="D135" i="5"/>
  <c r="C468" i="6"/>
  <c r="AH69" i="21" a="1"/>
  <c r="AH69" i="21"/>
  <c r="AF78" i="21"/>
  <c r="AE114" i="21"/>
  <c r="R346" i="9"/>
  <c r="S346" i="9"/>
  <c r="S345" i="9"/>
  <c r="V72" i="21" a="1"/>
  <c r="V72" i="21"/>
  <c r="AB64" i="21" a="1"/>
  <c r="AB64" i="21"/>
  <c r="AD62" i="21" a="1"/>
  <c r="AD62" i="21"/>
  <c r="AA61" i="21" a="1"/>
  <c r="AA61" i="21"/>
  <c r="Y64" i="21" a="1"/>
  <c r="Y64" i="21"/>
  <c r="J60" i="21" a="1"/>
  <c r="J60" i="21"/>
  <c r="AC61" i="21" a="1"/>
  <c r="AC61" i="21"/>
  <c r="U62" i="21" a="1"/>
  <c r="U62" i="21"/>
  <c r="N70" i="21" a="1"/>
  <c r="N70" i="21"/>
  <c r="AC72" i="21" a="1"/>
  <c r="AC72" i="21"/>
  <c r="AD66" i="21" a="1"/>
  <c r="AD66" i="21"/>
  <c r="U60" i="21" a="1"/>
  <c r="U60" i="21"/>
  <c r="Q70" i="21" a="1"/>
  <c r="Q70" i="21"/>
  <c r="P60" i="21" a="1"/>
  <c r="P60" i="21"/>
  <c r="AG60" i="21" a="1"/>
  <c r="AG60" i="21"/>
  <c r="AF70" i="21" a="1"/>
  <c r="AF70" i="21"/>
  <c r="R72" i="21" a="1"/>
  <c r="R72" i="21"/>
  <c r="W72" i="21" a="1"/>
  <c r="W72" i="21"/>
  <c r="AC67" i="21" a="1"/>
  <c r="AC67" i="21"/>
  <c r="AE66" i="21" a="1"/>
  <c r="AE66" i="21"/>
  <c r="AD67" i="21" a="1"/>
  <c r="AD67" i="21"/>
  <c r="U66" i="21" a="1"/>
  <c r="U66" i="21"/>
  <c r="K61" i="21" a="1"/>
  <c r="K61" i="21"/>
  <c r="AG61" i="21" a="1"/>
  <c r="AG61" i="21"/>
  <c r="AF65" i="21" a="1"/>
  <c r="AF65" i="21"/>
  <c r="K73" i="21" a="1"/>
  <c r="K73" i="21"/>
  <c r="AF68" i="21" a="1"/>
  <c r="AF68" i="21"/>
  <c r="Z65" i="21" a="1"/>
  <c r="Z65" i="21"/>
  <c r="Y69" i="21" a="1"/>
  <c r="Y69" i="21"/>
  <c r="AA67" i="21" a="1"/>
  <c r="AA67" i="21"/>
  <c r="AF63" i="21" a="1"/>
  <c r="AF63" i="21"/>
  <c r="N62" i="21" a="1"/>
  <c r="N62" i="21"/>
  <c r="K67" i="21" a="1"/>
  <c r="K67" i="21"/>
  <c r="N73" i="21" a="1"/>
  <c r="N73" i="21"/>
  <c r="W70" i="21" a="1"/>
  <c r="W70" i="21"/>
  <c r="Q60" i="21" a="1"/>
  <c r="Q60" i="21"/>
  <c r="Z67" i="21" a="1"/>
  <c r="Z67" i="21"/>
  <c r="AB65" i="21" a="1"/>
  <c r="AB65" i="21"/>
  <c r="AH67" i="21" a="1"/>
  <c r="AH67" i="21"/>
  <c r="Y68" i="21" a="1"/>
  <c r="Y68" i="21"/>
  <c r="AG69" i="21" a="1"/>
  <c r="AG69" i="21"/>
  <c r="R65" i="21" a="1"/>
  <c r="R65" i="21"/>
  <c r="R70" i="21" a="1"/>
  <c r="R70" i="21"/>
  <c r="M60" i="21" a="1"/>
  <c r="M60" i="21"/>
  <c r="AE60" i="21" a="1"/>
  <c r="AE60" i="21"/>
  <c r="Z73" i="21" a="1"/>
  <c r="Z73" i="21"/>
  <c r="N64" i="21" a="1"/>
  <c r="N64" i="21"/>
  <c r="N71" i="21" a="1"/>
  <c r="N71" i="21"/>
  <c r="O63" i="21" a="1"/>
  <c r="O63" i="21"/>
  <c r="L72" i="21" a="1"/>
  <c r="L72" i="21"/>
  <c r="Y62" i="21" a="1"/>
  <c r="Y62" i="21"/>
  <c r="S67" i="21" a="1"/>
  <c r="S67" i="21"/>
  <c r="V69" i="21" a="1"/>
  <c r="V69" i="21"/>
  <c r="AA72" i="21" a="1"/>
  <c r="AA72" i="21"/>
  <c r="AG67" i="21" a="1"/>
  <c r="AG67" i="21"/>
  <c r="AC73" i="21" a="1"/>
  <c r="AC73" i="21"/>
  <c r="Z64" i="21" a="1"/>
  <c r="Z64" i="21"/>
  <c r="R68" i="21" a="1"/>
  <c r="R68" i="21"/>
  <c r="S69" i="21" a="1"/>
  <c r="S69" i="21"/>
  <c r="AC62" i="21" a="1"/>
  <c r="AC62" i="21"/>
  <c r="AF72" i="21" a="1"/>
  <c r="AF72" i="21"/>
  <c r="M70" i="21" a="1"/>
  <c r="M70" i="21"/>
  <c r="T64" i="21" a="1"/>
  <c r="T64" i="21"/>
  <c r="O60" i="21" a="1"/>
  <c r="O60" i="21"/>
  <c r="AG72" i="21" a="1"/>
  <c r="AG72" i="21"/>
  <c r="U67" i="21" a="1"/>
  <c r="U67" i="21"/>
  <c r="U72" i="21" a="1"/>
  <c r="U72" i="21"/>
  <c r="AA66" i="21" a="1"/>
  <c r="AA66" i="21"/>
  <c r="AH61" i="21" a="1"/>
  <c r="AH61" i="21"/>
  <c r="Y72" i="21" a="1"/>
  <c r="Y72" i="21"/>
  <c r="K63" i="21" a="1"/>
  <c r="K63" i="21"/>
  <c r="L68" i="21" a="1"/>
  <c r="L68" i="21"/>
  <c r="Z61" i="21" a="1"/>
  <c r="Z61" i="21"/>
  <c r="T73" i="21" a="1"/>
  <c r="T73" i="21"/>
  <c r="K72" i="21" a="1"/>
  <c r="K72" i="21"/>
  <c r="O70" i="21" a="1"/>
  <c r="O70" i="21"/>
  <c r="AH66" i="21" a="1"/>
  <c r="AH66" i="21"/>
  <c r="O61" i="21" a="1"/>
  <c r="O61" i="21"/>
  <c r="Z72" i="21" a="1"/>
  <c r="Z72" i="21"/>
  <c r="AH70" i="21" a="1"/>
  <c r="AH70" i="21"/>
  <c r="AB71" i="21" a="1"/>
  <c r="AB71" i="21"/>
  <c r="P68" i="21" a="1"/>
  <c r="P68" i="21"/>
  <c r="N63" i="21" a="1"/>
  <c r="N63" i="21"/>
  <c r="O66" i="21" a="1"/>
  <c r="O66" i="21"/>
  <c r="Z62" i="21" a="1"/>
  <c r="Z62" i="21"/>
  <c r="AE71" i="21" a="1"/>
  <c r="AE71" i="21"/>
  <c r="S63" i="21" a="1"/>
  <c r="S63" i="21"/>
  <c r="AE70" i="21" a="1"/>
  <c r="AE70" i="21"/>
  <c r="AB60" i="21" a="1"/>
  <c r="AB60" i="21"/>
  <c r="AH65" i="21" a="1"/>
  <c r="AH65" i="21"/>
  <c r="S60" i="21" a="1"/>
  <c r="S60" i="21"/>
  <c r="M64" i="21" a="1"/>
  <c r="M64" i="21"/>
  <c r="X60" i="21" a="1"/>
  <c r="X60" i="21"/>
  <c r="M62" i="21" a="1"/>
  <c r="M62" i="21"/>
  <c r="AB66" i="21" a="1"/>
  <c r="AB66" i="21"/>
  <c r="X62" i="21" a="1"/>
  <c r="X62" i="21"/>
  <c r="T72" i="21" a="1"/>
  <c r="T72" i="21"/>
  <c r="AD72" i="21" a="1"/>
  <c r="AD72" i="21"/>
  <c r="AC63" i="21" a="1"/>
  <c r="AC63" i="21"/>
  <c r="W68" i="21" a="1"/>
  <c r="W68" i="21"/>
  <c r="J69" i="21" a="1"/>
  <c r="J69" i="21"/>
  <c r="M67" i="21" a="1"/>
  <c r="M67" i="21"/>
  <c r="Y67" i="21" a="1"/>
  <c r="Y67" i="21"/>
  <c r="AF62" i="21" a="1"/>
  <c r="AF62" i="21"/>
  <c r="R60" i="21" a="1"/>
  <c r="R60" i="21"/>
  <c r="M72" i="21" a="1"/>
  <c r="M72" i="21"/>
  <c r="N69" i="21" a="1"/>
  <c r="N69" i="21"/>
  <c r="AC66" i="21" a="1"/>
  <c r="AC66" i="21"/>
  <c r="P69" i="21" a="1"/>
  <c r="P69" i="21"/>
  <c r="P70" i="21" a="1"/>
  <c r="P70" i="21"/>
  <c r="Z68" i="21" a="1"/>
  <c r="Z68" i="21"/>
  <c r="AD64" i="21" a="1"/>
  <c r="AD64" i="21"/>
  <c r="J66" i="21" a="1"/>
  <c r="J66" i="21"/>
  <c r="AD70" i="21" a="1"/>
  <c r="AD70" i="21"/>
  <c r="O67" i="21" a="1"/>
  <c r="O67" i="21"/>
  <c r="Y63" i="21" a="1"/>
  <c r="Y63" i="21"/>
  <c r="X63" i="21" a="1"/>
  <c r="X63" i="21"/>
  <c r="P64" i="21" a="1"/>
  <c r="P64" i="21"/>
  <c r="Q63" i="21" a="1"/>
  <c r="Q63" i="21"/>
  <c r="K65" i="21" a="1"/>
  <c r="K65" i="21"/>
  <c r="L65" i="21" a="1"/>
  <c r="L65" i="21"/>
  <c r="X67" i="21" a="1"/>
  <c r="X67" i="21"/>
  <c r="M61" i="21" a="1"/>
  <c r="M61" i="21"/>
  <c r="Z66" i="21" a="1"/>
  <c r="Z66" i="21"/>
  <c r="AB69" i="21" a="1"/>
  <c r="AB69" i="21"/>
  <c r="Z60" i="21" a="1"/>
  <c r="Z60" i="21"/>
  <c r="R73" i="21" a="1"/>
  <c r="R73" i="21"/>
  <c r="U64" i="21" a="1"/>
  <c r="U64" i="21"/>
  <c r="Q73" i="21" a="1"/>
  <c r="Q73" i="21"/>
  <c r="L67" i="21" a="1"/>
  <c r="L67" i="21"/>
  <c r="J68" i="21" a="1"/>
  <c r="J68" i="21"/>
  <c r="J72" i="21" a="1"/>
  <c r="J72" i="21"/>
  <c r="AC65" i="21" a="1"/>
  <c r="AC65" i="21"/>
  <c r="AH73" i="21" a="1"/>
  <c r="AH73" i="21"/>
  <c r="AH59" i="21" a="1"/>
  <c r="AH59" i="21"/>
  <c r="AE73" i="21" a="1"/>
  <c r="AE73" i="21"/>
  <c r="K64" i="21" a="1"/>
  <c r="K64" i="21"/>
  <c r="AA64" i="21" a="1"/>
  <c r="AA64" i="21"/>
  <c r="AD59" i="21" a="1"/>
  <c r="AD59" i="21"/>
  <c r="W67" i="21" a="1"/>
  <c r="W67" i="21"/>
  <c r="W60" i="21" a="1"/>
  <c r="W60" i="21"/>
  <c r="AE64" i="21" a="1"/>
  <c r="AE64" i="21"/>
  <c r="R64" i="21" a="1"/>
  <c r="R64" i="21"/>
  <c r="V71" i="21" a="1"/>
  <c r="V71" i="21"/>
  <c r="J65" i="21" a="1"/>
  <c r="J65" i="21"/>
  <c r="M66" i="21" a="1"/>
  <c r="M66" i="21"/>
  <c r="N61" i="21" a="1"/>
  <c r="N61" i="21"/>
  <c r="U61" i="21" a="1"/>
  <c r="U61" i="21"/>
  <c r="V60" i="21" a="1"/>
  <c r="V60" i="21"/>
  <c r="P67" i="21" a="1"/>
  <c r="P67" i="21"/>
  <c r="AC64" i="21" a="1"/>
  <c r="AC64" i="21"/>
  <c r="X71" i="21" a="1"/>
  <c r="X71" i="21"/>
  <c r="AF67" i="21" a="1"/>
  <c r="AF67" i="21"/>
  <c r="N60" i="21" a="1"/>
  <c r="N60" i="21"/>
  <c r="AD71" i="21" a="1"/>
  <c r="AD71" i="21"/>
  <c r="U71" i="21" a="1"/>
  <c r="U71" i="21"/>
  <c r="W73" i="21" a="1"/>
  <c r="W73" i="21"/>
  <c r="N67" i="21" a="1"/>
  <c r="N67" i="21"/>
  <c r="O73" i="21" a="1"/>
  <c r="O73" i="21"/>
  <c r="K70" i="21" a="1"/>
  <c r="K70" i="21"/>
  <c r="AA65" i="21" a="1"/>
  <c r="AA65" i="21"/>
  <c r="AH62" i="21" a="1"/>
  <c r="AH62" i="21"/>
  <c r="R67" i="21" a="1"/>
  <c r="R67" i="21"/>
  <c r="V67" i="21" a="1"/>
  <c r="V67" i="21"/>
  <c r="Q61" i="21" a="1"/>
  <c r="Q61" i="21"/>
  <c r="K60" i="21" a="1"/>
  <c r="K60" i="21"/>
  <c r="W63" i="21" a="1"/>
  <c r="W63" i="21"/>
  <c r="AF69" i="21" a="1"/>
  <c r="AF69" i="21"/>
  <c r="J61" i="21" a="1"/>
  <c r="J61" i="21"/>
  <c r="AA73" i="21" a="1"/>
  <c r="AA73" i="21"/>
  <c r="J70" i="21" a="1"/>
  <c r="J70" i="21"/>
  <c r="M69" i="21" a="1"/>
  <c r="M69" i="21"/>
  <c r="S71" i="21" a="1"/>
  <c r="S71" i="21"/>
  <c r="L70" i="21" a="1"/>
  <c r="L70" i="21"/>
  <c r="W62" i="21" a="1"/>
  <c r="W62" i="21"/>
  <c r="T61" i="21" a="1"/>
  <c r="T61" i="21"/>
  <c r="AE67" i="21" a="1"/>
  <c r="AE67" i="21"/>
  <c r="R71" i="21" a="1"/>
  <c r="R71" i="21"/>
  <c r="X72" i="21" a="1"/>
  <c r="X72" i="21"/>
  <c r="AB68" i="21" a="1"/>
  <c r="AB68" i="21"/>
  <c r="AD61" i="21" a="1"/>
  <c r="AD61" i="21"/>
  <c r="AE61" i="21" a="1"/>
  <c r="AE61" i="21"/>
  <c r="N68" i="21" a="1"/>
  <c r="N68" i="21"/>
  <c r="AG64" i="21" a="1"/>
  <c r="AG64" i="21"/>
  <c r="T69" i="21" a="1"/>
  <c r="T69" i="21"/>
  <c r="Q64" i="21" a="1"/>
  <c r="Q64" i="21"/>
  <c r="L69" i="21" a="1"/>
  <c r="L69" i="21"/>
  <c r="X73" i="21" a="1"/>
  <c r="X73" i="21"/>
  <c r="R69" i="21" a="1"/>
  <c r="R69" i="21"/>
  <c r="J73" i="21" a="1"/>
  <c r="J73" i="21"/>
  <c r="S64" i="21" a="1"/>
  <c r="S64" i="21"/>
  <c r="Q67" i="21" a="1"/>
  <c r="Q67" i="21"/>
  <c r="Q71" i="21" a="1"/>
  <c r="Q71" i="21"/>
  <c r="U70" i="21" a="1"/>
  <c r="U70" i="21"/>
  <c r="P71" i="21" a="1"/>
  <c r="P71" i="21"/>
  <c r="Y73" i="21" a="1"/>
  <c r="Y73" i="21"/>
  <c r="AG66" i="21" a="1"/>
  <c r="AG66" i="21"/>
  <c r="AB67" i="21" a="1"/>
  <c r="AB67" i="21"/>
  <c r="T60" i="21" a="1"/>
  <c r="T60" i="21"/>
  <c r="AE65" i="21" a="1"/>
  <c r="AE65" i="21"/>
  <c r="X66" i="21" a="1"/>
  <c r="X66" i="21"/>
  <c r="T65" i="21" a="1"/>
  <c r="T65" i="21"/>
  <c r="O65" i="21" a="1"/>
  <c r="O65" i="21"/>
  <c r="K71" i="21" a="1"/>
  <c r="K71" i="21"/>
  <c r="U68" i="21" a="1"/>
  <c r="U68" i="21"/>
  <c r="X61" i="21" a="1"/>
  <c r="X61" i="21"/>
  <c r="R61" i="21" a="1"/>
  <c r="R61" i="21"/>
  <c r="Z69" i="21" a="1"/>
  <c r="Z69" i="21"/>
  <c r="V70" i="21" a="1"/>
  <c r="V70" i="21"/>
  <c r="AE62" i="21" a="1"/>
  <c r="AE62" i="21"/>
  <c r="Q68" i="21" a="1"/>
  <c r="Q68" i="21"/>
  <c r="AC69" i="21" a="1"/>
  <c r="AC69" i="21"/>
  <c r="AE63" i="21" a="1"/>
  <c r="AE63" i="21"/>
  <c r="J63" i="21" a="1"/>
  <c r="J63" i="21"/>
  <c r="V73" i="21" a="1"/>
  <c r="V73" i="21"/>
  <c r="AD60" i="21" a="1"/>
  <c r="AD60" i="21"/>
  <c r="S61" i="21" a="1"/>
  <c r="S61" i="21"/>
  <c r="M68" i="21" a="1"/>
  <c r="M68" i="21"/>
  <c r="X69" i="21" a="1"/>
  <c r="X69" i="21"/>
  <c r="O62" i="21" a="1"/>
  <c r="O62" i="21"/>
  <c r="N66" i="21" a="1"/>
  <c r="N66" i="21"/>
  <c r="V62" i="21" a="1"/>
  <c r="V62" i="21"/>
  <c r="Q66" i="21" a="1"/>
  <c r="Q66" i="21"/>
  <c r="R63" i="21" a="1"/>
  <c r="R63" i="21"/>
  <c r="R66" i="21" a="1"/>
  <c r="R66" i="21"/>
  <c r="Q72" i="21" a="1"/>
  <c r="Q72" i="21"/>
  <c r="AF61" i="21" a="1"/>
  <c r="AF61" i="21"/>
  <c r="AG65" i="21" a="1"/>
  <c r="AG65" i="21"/>
  <c r="M71" i="21" a="1"/>
  <c r="M71" i="21"/>
  <c r="P65" i="21" a="1"/>
  <c r="P65" i="21"/>
  <c r="Y66" i="21" a="1"/>
  <c r="Y66" i="21"/>
  <c r="AH72" i="21" a="1"/>
  <c r="AH72" i="21"/>
  <c r="AE59" i="21" a="1"/>
  <c r="AE59" i="21"/>
  <c r="T67" i="21" a="1"/>
  <c r="T67" i="21"/>
  <c r="J64" i="21" a="1"/>
  <c r="J64" i="21"/>
  <c r="S72" i="21" a="1"/>
  <c r="S72" i="21"/>
  <c r="AD68" i="21" a="1"/>
  <c r="AD68" i="21"/>
  <c r="U63" i="21" a="1"/>
  <c r="U63" i="21"/>
  <c r="AF66" i="21" a="1"/>
  <c r="AF66" i="21"/>
  <c r="AG70" i="21" a="1"/>
  <c r="AG70" i="21"/>
  <c r="AB70" i="21" a="1"/>
  <c r="AB70" i="21"/>
  <c r="K69" i="21" a="1"/>
  <c r="K69" i="21"/>
  <c r="M63" i="21" a="1"/>
  <c r="M63" i="21"/>
  <c r="O64" i="21" a="1"/>
  <c r="O64" i="21"/>
  <c r="W71" i="21" a="1"/>
  <c r="W71" i="21"/>
  <c r="AD73" i="21" a="1"/>
  <c r="AD73" i="21"/>
  <c r="AG71" i="21" a="1"/>
  <c r="AG71" i="21"/>
  <c r="AA71" i="21" a="1"/>
  <c r="AA71" i="21"/>
  <c r="W64" i="21" a="1"/>
  <c r="W64" i="21"/>
  <c r="W69" i="21" a="1"/>
  <c r="W69" i="21"/>
  <c r="J62" i="21" a="1"/>
  <c r="J62" i="21"/>
  <c r="AG62" i="21" a="1"/>
  <c r="AG62" i="21"/>
  <c r="Y65" i="21" a="1"/>
  <c r="Y65" i="21"/>
  <c r="M65" i="21" a="1"/>
  <c r="M65" i="21"/>
  <c r="T62" i="21" a="1"/>
  <c r="T62" i="21"/>
  <c r="W61" i="21" a="1"/>
  <c r="W61" i="21"/>
  <c r="J71" i="21" a="1"/>
  <c r="J71" i="21"/>
  <c r="AC70" i="21" a="1"/>
  <c r="AC70" i="21"/>
  <c r="AA69" i="21" a="1"/>
  <c r="AA69" i="21"/>
  <c r="P62" i="21" a="1"/>
  <c r="P62" i="21"/>
  <c r="AA60" i="21" a="1"/>
  <c r="AA60" i="21"/>
  <c r="AG59" i="21" a="1"/>
  <c r="AG59" i="21"/>
  <c r="L64" i="21" a="1"/>
  <c r="L64" i="21"/>
  <c r="Z63" i="21" a="1"/>
  <c r="Z63" i="21"/>
  <c r="AG63" i="21" a="1"/>
  <c r="AG63" i="21"/>
  <c r="AB72" i="21" a="1"/>
  <c r="AB72" i="21"/>
  <c r="O71" i="21" a="1"/>
  <c r="O71" i="21"/>
  <c r="Y71" i="21" a="1"/>
  <c r="Y71" i="21"/>
  <c r="L66" i="21" a="1"/>
  <c r="L66" i="21"/>
  <c r="S66" i="21" a="1"/>
  <c r="S66" i="21"/>
  <c r="Q69" i="21" a="1"/>
  <c r="Q69" i="21"/>
  <c r="M73" i="21" a="1"/>
  <c r="M73" i="21"/>
  <c r="S70" i="21" a="1"/>
  <c r="S70" i="21"/>
  <c r="S62" i="21" a="1"/>
  <c r="S62" i="21"/>
  <c r="AD65" i="21" a="1"/>
  <c r="AD65" i="21"/>
  <c r="AH63" i="21" a="1"/>
  <c r="AH63" i="21"/>
  <c r="X65" i="21" a="1"/>
  <c r="X65" i="21"/>
  <c r="S73" i="21" a="1"/>
  <c r="S73" i="21"/>
  <c r="AA62" i="21" a="1"/>
  <c r="AA62" i="21"/>
  <c r="AF59" i="21" a="1"/>
  <c r="AF59" i="21"/>
  <c r="P72" i="21" a="1"/>
  <c r="P72" i="21"/>
  <c r="AC68" i="21" a="1"/>
  <c r="AC68" i="21"/>
  <c r="AF71" i="21" a="1"/>
  <c r="AF71" i="21"/>
  <c r="Q65" i="21" a="1"/>
  <c r="Q65" i="21"/>
  <c r="L61" i="21" a="1"/>
  <c r="L61" i="21"/>
  <c r="K66" i="21" a="1"/>
  <c r="K66" i="21"/>
  <c r="V63" i="21" a="1"/>
  <c r="V63" i="21"/>
  <c r="O69" i="21" a="1"/>
  <c r="O69" i="21"/>
  <c r="AC60" i="21" a="1"/>
  <c r="AC60" i="21"/>
  <c r="Q62" i="21" a="1"/>
  <c r="Q62" i="21"/>
  <c r="P63" i="21" a="1"/>
  <c r="P63" i="21"/>
  <c r="AB61" i="21" a="1"/>
  <c r="AB61" i="21"/>
  <c r="AB62" i="21" a="1"/>
  <c r="AB62" i="21"/>
  <c r="AA63" i="21" a="1"/>
  <c r="AA63" i="21"/>
  <c r="Y70" i="21" a="1"/>
  <c r="Y70" i="21"/>
  <c r="AB63" i="21" a="1"/>
  <c r="AB63" i="21"/>
  <c r="L60" i="21" a="1"/>
  <c r="L60" i="21"/>
  <c r="T71" i="21" a="1"/>
  <c r="T71" i="21"/>
  <c r="V68" i="21" a="1"/>
  <c r="V68" i="21"/>
  <c r="O72" i="21" a="1"/>
  <c r="O72" i="21"/>
  <c r="AE68" i="21" a="1"/>
  <c r="AE68" i="21"/>
  <c r="T68" i="21" a="1"/>
  <c r="T68" i="21"/>
  <c r="AG73" i="21" a="1"/>
  <c r="AG73" i="21"/>
  <c r="AD63" i="21" a="1"/>
  <c r="AD63" i="21"/>
  <c r="K62" i="21" a="1"/>
  <c r="K62" i="21"/>
  <c r="U73" i="21" a="1"/>
  <c r="U73" i="21"/>
  <c r="V65" i="21" a="1"/>
  <c r="V65" i="21"/>
  <c r="Z70" i="21" a="1"/>
  <c r="Z70" i="21"/>
  <c r="AH68" i="21" a="1"/>
  <c r="AH68" i="21"/>
  <c r="L63" i="21" a="1"/>
  <c r="L63" i="21"/>
  <c r="AA70" i="21" a="1"/>
  <c r="AA70" i="21"/>
  <c r="K68" i="21" a="1"/>
  <c r="K68" i="21"/>
  <c r="L62" i="21" a="1"/>
  <c r="L62" i="21"/>
  <c r="AB73" i="21" a="1"/>
  <c r="AB73" i="21"/>
  <c r="AE69" i="21" a="1"/>
  <c r="AE69" i="21"/>
  <c r="U69" i="21" a="1"/>
  <c r="U69" i="21"/>
  <c r="V61" i="21" a="1"/>
  <c r="V61" i="21"/>
  <c r="L73" i="21" a="1"/>
  <c r="L73" i="21"/>
  <c r="Y60" i="21" a="1"/>
  <c r="Y60" i="21"/>
  <c r="P61" i="21" a="1"/>
  <c r="P61" i="21"/>
  <c r="U65" i="21" a="1"/>
  <c r="U65" i="21"/>
  <c r="S65" i="21" a="1"/>
  <c r="S65" i="21"/>
  <c r="AF60" i="21" a="1"/>
  <c r="AF60" i="21"/>
  <c r="J67" i="21" a="1"/>
  <c r="J67" i="21"/>
  <c r="S68" i="21" a="1"/>
  <c r="S68" i="21"/>
  <c r="R62" i="21" a="1"/>
  <c r="R62" i="21"/>
  <c r="Z71" i="21" a="1"/>
  <c r="Z71" i="21"/>
  <c r="O68" i="21" a="1"/>
  <c r="O68" i="21"/>
  <c r="AH60" i="21" a="1"/>
  <c r="AH60" i="21"/>
  <c r="AD69" i="21" a="1"/>
  <c r="AD69" i="21"/>
  <c r="N65" i="21" a="1"/>
  <c r="N65" i="21"/>
  <c r="Y61" i="21" a="1"/>
  <c r="Y61" i="21"/>
  <c r="V66" i="21" a="1"/>
  <c r="V66" i="21"/>
  <c r="W66" i="21" a="1"/>
  <c r="W66" i="21"/>
  <c r="T70" i="21" a="1"/>
  <c r="T70" i="21"/>
  <c r="AH71" i="21" a="1"/>
  <c r="AH71" i="21"/>
  <c r="X70" i="21" a="1"/>
  <c r="X70" i="21"/>
  <c r="AA68" i="21" a="1"/>
  <c r="AA68" i="21"/>
  <c r="AF64" i="21" a="1"/>
  <c r="AF64" i="21"/>
  <c r="AF73" i="21" a="1"/>
  <c r="AF73" i="21"/>
  <c r="T63" i="21" a="1"/>
  <c r="T63" i="21"/>
  <c r="L71" i="21" a="1"/>
  <c r="L71" i="21"/>
  <c r="W65" i="21" a="1"/>
  <c r="W65" i="21"/>
  <c r="T66" i="21" a="1"/>
  <c r="T66" i="21"/>
  <c r="X68" i="21" a="1"/>
  <c r="X68" i="21"/>
  <c r="AH64" i="21" a="1"/>
  <c r="AH64" i="21"/>
  <c r="AG68" i="21" a="1"/>
  <c r="AG68" i="21"/>
  <c r="V64" i="21" a="1"/>
  <c r="V64" i="21"/>
  <c r="P66" i="21" a="1"/>
  <c r="P66" i="21"/>
  <c r="N72" i="21" a="1"/>
  <c r="N72" i="21"/>
  <c r="AE72" i="21" a="1"/>
  <c r="AE72" i="21"/>
  <c r="P73" i="21" a="1"/>
  <c r="P73" i="21"/>
  <c r="X64" i="21" a="1"/>
  <c r="X64" i="21"/>
  <c r="AC71" i="21" a="1"/>
  <c r="AC71" i="21"/>
  <c r="R374" i="9"/>
  <c r="S373" i="9"/>
  <c r="D144" i="20"/>
  <c r="C145" i="20"/>
  <c r="D145" i="20"/>
  <c r="D482" i="9"/>
  <c r="D332" i="9"/>
  <c r="C422" i="9"/>
  <c r="D618" i="9"/>
  <c r="D584" i="9"/>
  <c r="C353" i="9"/>
  <c r="D361" i="9"/>
  <c r="D400" i="9"/>
  <c r="C516" i="9"/>
  <c r="D431" i="9"/>
  <c r="D563" i="9"/>
  <c r="D467" i="9"/>
  <c r="C591" i="9"/>
  <c r="D479" i="9"/>
  <c r="D624" i="9"/>
  <c r="C596" i="9"/>
  <c r="C478" i="9"/>
  <c r="D402" i="9"/>
  <c r="C397" i="9"/>
  <c r="C464" i="9"/>
  <c r="C509" i="9"/>
  <c r="D581" i="9"/>
  <c r="D394" i="9"/>
  <c r="C480" i="9"/>
  <c r="D499" i="9"/>
  <c r="D462" i="9"/>
  <c r="C394" i="9"/>
  <c r="D353" i="9"/>
  <c r="C360" i="9"/>
  <c r="C436" i="9"/>
  <c r="C544" i="9"/>
  <c r="C347" i="9"/>
  <c r="D422" i="9"/>
  <c r="R336" i="9"/>
  <c r="S336" i="9"/>
  <c r="S335" i="9"/>
  <c r="S383" i="9"/>
  <c r="R384" i="9"/>
  <c r="D334" i="9"/>
  <c r="C334" i="9"/>
  <c r="C382" i="9"/>
  <c r="D382" i="9"/>
  <c r="C28" i="19" a="1"/>
  <c r="C28" i="19"/>
  <c r="C29" i="19" a="1"/>
  <c r="C29" i="19"/>
  <c r="D380" i="9"/>
  <c r="D506" i="9"/>
  <c r="C461" i="9"/>
  <c r="D519" i="9"/>
  <c r="C390" i="9"/>
  <c r="C426" i="9"/>
  <c r="C598" i="9"/>
  <c r="C424" i="9"/>
  <c r="C513" i="9"/>
  <c r="C495" i="9"/>
  <c r="D574" i="9"/>
  <c r="C528" i="9"/>
  <c r="D601" i="9"/>
  <c r="D521" i="9"/>
  <c r="D500" i="9"/>
  <c r="C618" i="9"/>
  <c r="D419" i="9"/>
  <c r="D577" i="9"/>
  <c r="C619" i="9"/>
  <c r="D595" i="9"/>
  <c r="C440" i="9"/>
  <c r="C498" i="9"/>
  <c r="C542" i="9"/>
  <c r="D387" i="9"/>
  <c r="D358" i="9"/>
  <c r="D534" i="9"/>
  <c r="C576" i="9"/>
  <c r="D549" i="9"/>
  <c r="C550" i="9"/>
  <c r="C546" i="9"/>
  <c r="D429" i="9"/>
  <c r="C622" i="9"/>
  <c r="C351" i="9"/>
  <c r="C551" i="9"/>
  <c r="C437" i="9"/>
  <c r="D510" i="9"/>
  <c r="D405" i="9"/>
  <c r="C503" i="9"/>
  <c r="D468" i="9"/>
  <c r="D425" i="9"/>
  <c r="C407" i="9"/>
  <c r="D536" i="9"/>
  <c r="D436" i="9"/>
  <c r="C380" i="9"/>
  <c r="C332" i="9"/>
  <c r="C454" i="9"/>
  <c r="C522" i="9"/>
  <c r="D505" i="9"/>
  <c r="D443" i="9"/>
  <c r="D440" i="9"/>
  <c r="C466" i="9"/>
  <c r="D576" i="9"/>
  <c r="C500" i="9"/>
  <c r="D538" i="9"/>
  <c r="C400" i="9"/>
  <c r="C450" i="9"/>
  <c r="C331" i="9"/>
  <c r="C553" i="9"/>
  <c r="C592" i="9"/>
  <c r="C412" i="9"/>
  <c r="D504" i="9"/>
  <c r="D392" i="9"/>
  <c r="D497" i="9"/>
  <c r="D473" i="9"/>
  <c r="C571" i="9"/>
  <c r="C425" i="9"/>
  <c r="C606" i="9"/>
  <c r="D559" i="9"/>
  <c r="D489" i="9"/>
  <c r="C610" i="9"/>
  <c r="C593" i="9"/>
  <c r="C484" i="9"/>
  <c r="C413" i="9"/>
  <c r="C477" i="9"/>
  <c r="C474" i="9"/>
  <c r="D493" i="9"/>
  <c r="C357" i="9"/>
  <c r="D351" i="9"/>
  <c r="C570" i="9"/>
  <c r="D434" i="9"/>
  <c r="C399" i="9"/>
  <c r="C488" i="9"/>
  <c r="C490" i="9"/>
  <c r="D613" i="9"/>
  <c r="D357" i="9"/>
  <c r="C574" i="9"/>
  <c r="C554" i="9"/>
  <c r="C494" i="9"/>
  <c r="D515" i="9"/>
  <c r="C352" i="9"/>
  <c r="C485" i="9"/>
  <c r="D527" i="9"/>
  <c r="C601" i="9"/>
  <c r="D472" i="9"/>
  <c r="D496" i="9"/>
  <c r="D569" i="9"/>
  <c r="D360" i="9"/>
  <c r="C431" i="9"/>
  <c r="C369" i="9"/>
  <c r="C565" i="9"/>
  <c r="D435" i="9"/>
  <c r="C406" i="9"/>
  <c r="D437" i="9"/>
  <c r="D426" i="9"/>
  <c r="C443" i="9"/>
  <c r="D589" i="9"/>
  <c r="C575" i="9"/>
  <c r="D485" i="9"/>
  <c r="C367" i="9"/>
  <c r="D495" i="9"/>
  <c r="D526" i="9"/>
  <c r="C558" i="9"/>
  <c r="D366" i="9"/>
  <c r="C444" i="9"/>
  <c r="D439" i="9"/>
  <c r="C567" i="9"/>
  <c r="D607" i="9"/>
  <c r="D556" i="9"/>
  <c r="C583" i="9"/>
  <c r="C493" i="9"/>
  <c r="D465" i="9"/>
  <c r="D554" i="9"/>
  <c r="D598" i="9"/>
  <c r="D459" i="9"/>
  <c r="D622" i="9"/>
  <c r="C475" i="9"/>
  <c r="D397" i="9"/>
  <c r="D565" i="9"/>
  <c r="D620" i="9"/>
  <c r="C621" i="9"/>
  <c r="C589" i="9"/>
  <c r="D365" i="9"/>
  <c r="C379" i="9"/>
  <c r="D343" i="9"/>
  <c r="D333" i="9"/>
  <c r="C559" i="9"/>
  <c r="C555" i="9"/>
  <c r="C577" i="9"/>
  <c r="C560" i="9"/>
  <c r="C586" i="9"/>
  <c r="C517" i="9"/>
  <c r="D524" i="9"/>
  <c r="D470" i="9"/>
  <c r="C608" i="9"/>
  <c r="D447" i="9"/>
  <c r="D579" i="9"/>
  <c r="C438" i="9"/>
  <c r="D604" i="9"/>
  <c r="C458" i="9"/>
  <c r="C562" i="9"/>
  <c r="D593" i="9"/>
  <c r="C388" i="9"/>
  <c r="D362" i="9"/>
  <c r="D508" i="9"/>
  <c r="D466" i="9"/>
  <c r="C531" i="9"/>
  <c r="C582" i="9"/>
  <c r="C487" i="9"/>
  <c r="C447" i="9"/>
  <c r="C396" i="9"/>
  <c r="C499" i="9"/>
  <c r="D561" i="9"/>
  <c r="D615" i="9"/>
  <c r="C605" i="9"/>
  <c r="D408" i="9"/>
  <c r="C616" i="9"/>
  <c r="D583" i="9"/>
  <c r="C372" i="9"/>
  <c r="AH78" i="21"/>
  <c r="AH114" i="21"/>
  <c r="D345" i="9"/>
  <c r="C345" i="9"/>
  <c r="C176" i="9"/>
  <c r="D176" i="9"/>
  <c r="D346" i="9"/>
  <c r="C346" i="9"/>
  <c r="D177" i="9"/>
  <c r="C177" i="9"/>
  <c r="S374" i="9"/>
  <c r="R375" i="9"/>
  <c r="C383" i="9"/>
  <c r="D383" i="9"/>
  <c r="C30" i="19" a="1"/>
  <c r="C30" i="19"/>
  <c r="C31" i="19" a="1"/>
  <c r="C31" i="19"/>
  <c r="C32" i="19" a="1"/>
  <c r="C32" i="19"/>
  <c r="C33" i="19" a="1"/>
  <c r="C33" i="19"/>
  <c r="C34" i="19" a="1"/>
  <c r="C34" i="19"/>
  <c r="C35" i="19" a="1"/>
  <c r="C35" i="19"/>
  <c r="C36" i="19" a="1"/>
  <c r="C36" i="19"/>
  <c r="C37" i="19" a="1"/>
  <c r="C37" i="19"/>
  <c r="C38" i="19" a="1"/>
  <c r="C38" i="19"/>
  <c r="C39" i="19" a="1"/>
  <c r="C39" i="19"/>
  <c r="C40" i="19" a="1"/>
  <c r="C40" i="19"/>
  <c r="C41" i="19" a="1"/>
  <c r="C41" i="19"/>
  <c r="C42" i="19" a="1"/>
  <c r="C42" i="19"/>
  <c r="C43" i="19" a="1"/>
  <c r="C43" i="19"/>
  <c r="C44" i="19" a="1"/>
  <c r="C44" i="19"/>
  <c r="C45" i="19" a="1"/>
  <c r="C45" i="19"/>
  <c r="C46" i="19" a="1"/>
  <c r="C46" i="19"/>
  <c r="C47" i="19" a="1"/>
  <c r="C47" i="19"/>
  <c r="C48" i="19" a="1"/>
  <c r="C48" i="19"/>
  <c r="C49" i="19" a="1"/>
  <c r="C49" i="19"/>
  <c r="C50" i="19" a="1"/>
  <c r="C50" i="19"/>
  <c r="C51" i="19" a="1"/>
  <c r="C51" i="19"/>
  <c r="C52" i="19" a="1"/>
  <c r="C52" i="19"/>
  <c r="C53" i="19" a="1"/>
  <c r="C53" i="19"/>
  <c r="C54" i="19" a="1"/>
  <c r="C54" i="19"/>
  <c r="C55" i="19" a="1"/>
  <c r="C55" i="19"/>
  <c r="C56" i="19" a="1"/>
  <c r="C56" i="19"/>
  <c r="C57" i="19" a="1"/>
  <c r="C57" i="19"/>
  <c r="C58" i="19" a="1"/>
  <c r="C58" i="19"/>
  <c r="C59" i="19" a="1"/>
  <c r="C59" i="19"/>
  <c r="C60" i="19" a="1"/>
  <c r="C60" i="19"/>
  <c r="C61" i="19" a="1"/>
  <c r="C61" i="19"/>
  <c r="C62" i="19" a="1"/>
  <c r="C62" i="19"/>
  <c r="C63" i="19" a="1"/>
  <c r="C63" i="19"/>
  <c r="C64" i="19" a="1"/>
  <c r="C64" i="19"/>
  <c r="C65" i="19" a="1"/>
  <c r="C65" i="19"/>
  <c r="C66" i="19" a="1"/>
  <c r="C66" i="19"/>
  <c r="C67" i="19" a="1"/>
  <c r="C67" i="19"/>
  <c r="C68" i="19" a="1"/>
  <c r="C68" i="19"/>
  <c r="C69" i="19" a="1"/>
  <c r="C69" i="19"/>
  <c r="C70" i="19" a="1"/>
  <c r="C70" i="19"/>
  <c r="C71" i="19" a="1"/>
  <c r="C71" i="19"/>
  <c r="C72" i="19" a="1"/>
  <c r="C72" i="19"/>
  <c r="C73" i="19" a="1"/>
  <c r="C73" i="19"/>
  <c r="C74" i="19" a="1"/>
  <c r="C74" i="19"/>
  <c r="C75" i="19" a="1"/>
  <c r="C75" i="19"/>
  <c r="C76" i="19" a="1"/>
  <c r="C76" i="19"/>
  <c r="C77" i="19" a="1"/>
  <c r="C77" i="19"/>
  <c r="C78" i="19" a="1"/>
  <c r="C78" i="19"/>
  <c r="C79" i="19" a="1"/>
  <c r="C79" i="19"/>
  <c r="C80" i="19" a="1"/>
  <c r="C80" i="19"/>
  <c r="C81" i="19" a="1"/>
  <c r="C81" i="19"/>
  <c r="C82" i="19" a="1"/>
  <c r="C82" i="19"/>
  <c r="C83" i="19" a="1"/>
  <c r="C83" i="19"/>
  <c r="C84" i="19" a="1"/>
  <c r="C84" i="19"/>
  <c r="C85" i="19" a="1"/>
  <c r="C85" i="19"/>
  <c r="C86" i="19" a="1"/>
  <c r="C86" i="19"/>
  <c r="D335" i="9"/>
  <c r="C335" i="9"/>
  <c r="D336" i="9"/>
  <c r="C336" i="9"/>
  <c r="D368" i="9"/>
  <c r="C453" i="9"/>
  <c r="D488" i="9"/>
  <c r="C506" i="9"/>
  <c r="C597" i="9"/>
  <c r="C518" i="9"/>
  <c r="C525" i="9"/>
  <c r="C587" i="9"/>
  <c r="D564" i="9"/>
  <c r="C580" i="9"/>
  <c r="D486" i="9"/>
  <c r="C507" i="9"/>
  <c r="C533" i="9"/>
  <c r="D592" i="9"/>
  <c r="C419" i="9"/>
  <c r="C505" i="9"/>
  <c r="D350" i="9"/>
  <c r="C463" i="9"/>
  <c r="C387" i="9"/>
  <c r="C355" i="9"/>
  <c r="D531" i="9"/>
  <c r="C433" i="9"/>
  <c r="D391" i="9"/>
  <c r="C492" i="9"/>
  <c r="C620" i="9"/>
  <c r="D484" i="9"/>
  <c r="D481" i="9"/>
  <c r="D433" i="9"/>
  <c r="C411" i="9"/>
  <c r="D352" i="9"/>
  <c r="C476" i="9"/>
  <c r="C410" i="9"/>
  <c r="C343" i="9"/>
  <c r="D381" i="9"/>
  <c r="D566" i="9"/>
  <c r="D355" i="9"/>
  <c r="D509" i="9"/>
  <c r="C348" i="9"/>
  <c r="D427" i="9"/>
  <c r="D590" i="9"/>
  <c r="D625" i="9"/>
  <c r="D573" i="9"/>
  <c r="C429" i="9"/>
  <c r="D614" i="9"/>
  <c r="D548" i="9"/>
  <c r="D448" i="9"/>
  <c r="D560" i="9"/>
  <c r="C519" i="9"/>
  <c r="C404" i="9"/>
  <c r="C405" i="9"/>
  <c r="D464" i="9"/>
  <c r="D483" i="9"/>
  <c r="D599" i="9"/>
  <c r="C541" i="9"/>
  <c r="D537" i="9"/>
  <c r="C423" i="9"/>
  <c r="C585" i="9"/>
  <c r="D398" i="9"/>
  <c r="C359" i="9"/>
  <c r="D606" i="9"/>
  <c r="D543" i="9"/>
  <c r="D572" i="9"/>
  <c r="C612" i="9"/>
  <c r="D503" i="9"/>
  <c r="C524" i="9"/>
  <c r="C538" i="9"/>
  <c r="D455" i="9"/>
  <c r="C604" i="9"/>
  <c r="D575" i="9"/>
  <c r="C624" i="9"/>
  <c r="D490" i="9"/>
  <c r="C514" i="9"/>
  <c r="C344" i="9"/>
  <c r="D480" i="9"/>
  <c r="D401" i="9"/>
  <c r="D404" i="9"/>
  <c r="C521" i="9"/>
  <c r="D460" i="9"/>
  <c r="C459" i="9"/>
  <c r="D412" i="9"/>
  <c r="D432" i="9"/>
  <c r="D594" i="9"/>
  <c r="D453" i="9"/>
  <c r="C465" i="9"/>
  <c r="C578" i="9"/>
  <c r="C502" i="9"/>
  <c r="D586" i="9"/>
  <c r="D367" i="9"/>
  <c r="D396" i="9"/>
  <c r="C548" i="9"/>
  <c r="D364" i="9"/>
  <c r="D407" i="9"/>
  <c r="C527" i="9"/>
  <c r="D558" i="9"/>
  <c r="D535" i="9"/>
  <c r="C356" i="9"/>
  <c r="D413" i="9"/>
  <c r="D596" i="9"/>
  <c r="C442" i="9"/>
  <c r="C512" i="9"/>
  <c r="D410" i="9"/>
  <c r="C401" i="9"/>
  <c r="D551" i="9"/>
  <c r="C573" i="9"/>
  <c r="D530" i="9"/>
  <c r="D354" i="9"/>
  <c r="D492" i="9"/>
  <c r="D475" i="9"/>
  <c r="C392" i="9"/>
  <c r="C584" i="9"/>
  <c r="C564" i="9"/>
  <c r="C607" i="9"/>
  <c r="D511" i="9"/>
  <c r="D588" i="9"/>
  <c r="D370" i="9"/>
  <c r="D528" i="9"/>
  <c r="D452" i="9"/>
  <c r="D411" i="9"/>
  <c r="D379" i="9"/>
  <c r="D450" i="9"/>
  <c r="C566" i="9"/>
  <c r="D585" i="9"/>
  <c r="C568" i="9"/>
  <c r="C599" i="9"/>
  <c r="D414" i="9"/>
  <c r="C462" i="9"/>
  <c r="C449" i="9"/>
  <c r="C389" i="9"/>
  <c r="D557" i="9"/>
  <c r="C393" i="9"/>
  <c r="C600" i="9"/>
  <c r="C572" i="9"/>
  <c r="D608" i="9"/>
  <c r="D550" i="9"/>
  <c r="C366" i="9"/>
  <c r="C501" i="9"/>
  <c r="C520" i="9"/>
  <c r="D372" i="9"/>
  <c r="C373" i="9"/>
  <c r="D591" i="9"/>
  <c r="C469" i="9"/>
  <c r="D399" i="9"/>
  <c r="D545" i="9"/>
  <c r="D348" i="9"/>
  <c r="D611" i="9"/>
  <c r="C515" i="9"/>
  <c r="D469" i="9"/>
  <c r="D347" i="9"/>
  <c r="C547" i="9"/>
  <c r="D516" i="9"/>
  <c r="C603" i="9"/>
  <c r="C481" i="9"/>
  <c r="D602" i="9"/>
  <c r="C326" i="9"/>
  <c r="C435" i="9"/>
  <c r="D446" i="9"/>
  <c r="D471" i="9"/>
  <c r="D478" i="9"/>
  <c r="D430" i="9"/>
  <c r="D416" i="9"/>
  <c r="C365" i="9"/>
  <c r="D502" i="9"/>
  <c r="D619" i="9"/>
  <c r="C479" i="9"/>
  <c r="D377" i="9"/>
  <c r="D587" i="9"/>
  <c r="C511" i="9"/>
  <c r="D438" i="9"/>
  <c r="D331" i="9"/>
  <c r="D603" i="9"/>
  <c r="D553" i="9"/>
  <c r="D532" i="9"/>
  <c r="D605" i="9"/>
  <c r="D542" i="9"/>
  <c r="C602" i="9"/>
  <c r="C470" i="9"/>
  <c r="C508" i="9"/>
  <c r="D344" i="9"/>
  <c r="D612" i="9"/>
  <c r="C446" i="9"/>
  <c r="D520" i="9"/>
  <c r="D477" i="9"/>
  <c r="D415" i="9"/>
  <c r="D393" i="9"/>
  <c r="C377" i="9"/>
  <c r="C418" i="9"/>
  <c r="D523" i="9"/>
  <c r="C545" i="9"/>
  <c r="D571" i="9"/>
  <c r="C409" i="9"/>
  <c r="C408" i="9"/>
  <c r="C496" i="9"/>
  <c r="C452" i="9"/>
  <c r="D609" i="9"/>
  <c r="D568" i="9"/>
  <c r="D474" i="9"/>
  <c r="D610" i="9"/>
  <c r="D498" i="9"/>
  <c r="C414" i="9"/>
  <c r="C430" i="9"/>
  <c r="D539" i="9"/>
  <c r="C595" i="9"/>
  <c r="D389" i="9"/>
  <c r="C467" i="9"/>
  <c r="C468" i="9"/>
  <c r="C402" i="9"/>
  <c r="D501" i="9"/>
  <c r="C556" i="9"/>
  <c r="C523" i="9"/>
  <c r="D454" i="9"/>
  <c r="D442" i="9"/>
  <c r="D457" i="9"/>
  <c r="D418" i="9"/>
  <c r="D388" i="9"/>
  <c r="C486" i="9"/>
  <c r="D390" i="9"/>
  <c r="C539" i="9"/>
  <c r="C428" i="9"/>
  <c r="C497" i="9"/>
  <c r="C457" i="9"/>
  <c r="C557" i="9"/>
  <c r="C549" i="9"/>
  <c r="C349" i="9"/>
  <c r="D491" i="9"/>
  <c r="D371" i="9"/>
  <c r="C510" i="9"/>
  <c r="C368" i="9"/>
  <c r="C361" i="9"/>
  <c r="C537" i="9"/>
  <c r="D458" i="9"/>
  <c r="C623" i="9"/>
  <c r="D552" i="9"/>
  <c r="D444" i="9"/>
  <c r="C421" i="9"/>
  <c r="C563" i="9"/>
  <c r="C358" i="9"/>
  <c r="C354" i="9"/>
  <c r="C371" i="9"/>
  <c r="C611" i="9"/>
  <c r="D533" i="9"/>
  <c r="D570" i="9"/>
  <c r="C552" i="9"/>
  <c r="C456" i="9"/>
  <c r="D373" i="9"/>
  <c r="C439" i="9"/>
  <c r="C364" i="9"/>
  <c r="D417" i="9"/>
  <c r="D487" i="9"/>
  <c r="D476" i="9"/>
  <c r="D451" i="9"/>
  <c r="D326" i="9"/>
  <c r="D623" i="9"/>
  <c r="D578" i="9"/>
  <c r="D525" i="9"/>
  <c r="D555" i="9"/>
  <c r="D513" i="9"/>
  <c r="D406" i="9"/>
  <c r="C535" i="9"/>
  <c r="C526" i="9"/>
  <c r="D428" i="9"/>
  <c r="C448" i="9"/>
  <c r="C432" i="9"/>
  <c r="C581" i="9"/>
  <c r="D600" i="9"/>
  <c r="C445" i="9"/>
  <c r="D449" i="9"/>
  <c r="D616" i="9"/>
  <c r="D522" i="9"/>
  <c r="D541" i="9"/>
  <c r="C617" i="9"/>
  <c r="D441" i="9"/>
  <c r="C543" i="9"/>
  <c r="D617" i="9"/>
  <c r="C540" i="9"/>
  <c r="D369" i="9"/>
  <c r="D378" i="9"/>
  <c r="D395" i="9"/>
  <c r="D562" i="9"/>
  <c r="C625" i="9"/>
  <c r="D597" i="9"/>
  <c r="C615" i="9"/>
  <c r="D540" i="9"/>
  <c r="C333" i="9"/>
  <c r="D421" i="9"/>
  <c r="C427" i="9"/>
  <c r="D424" i="9"/>
  <c r="C590" i="9"/>
  <c r="C489" i="9"/>
  <c r="C626" i="9"/>
  <c r="C395" i="9"/>
  <c r="C588" i="9"/>
  <c r="C613" i="9"/>
  <c r="D544" i="9"/>
  <c r="D445" i="9"/>
  <c r="D359" i="9"/>
  <c r="C569" i="9"/>
  <c r="C378" i="9"/>
  <c r="C529" i="9"/>
  <c r="C417" i="9"/>
  <c r="C482" i="9"/>
  <c r="C362" i="9"/>
  <c r="C579" i="9"/>
  <c r="D518" i="9"/>
  <c r="D567" i="9"/>
  <c r="C491" i="9"/>
  <c r="C504" i="9"/>
  <c r="C441" i="9"/>
  <c r="C472" i="9"/>
  <c r="D356" i="9"/>
  <c r="D420" i="9"/>
  <c r="C434" i="9"/>
  <c r="C483" i="9"/>
  <c r="C534" i="9"/>
  <c r="D546" i="9"/>
  <c r="C536" i="9"/>
  <c r="D456" i="9"/>
  <c r="C381" i="9"/>
  <c r="C594" i="9"/>
  <c r="D461" i="9"/>
  <c r="D349" i="9"/>
  <c r="D514" i="9"/>
  <c r="C420" i="9"/>
  <c r="D423" i="9"/>
  <c r="C614" i="9"/>
  <c r="D580" i="9"/>
  <c r="D517" i="9"/>
  <c r="D512" i="9"/>
  <c r="D363" i="9"/>
  <c r="C416" i="9"/>
  <c r="D582" i="9"/>
  <c r="C473" i="9"/>
  <c r="C609" i="9"/>
  <c r="D626" i="9"/>
  <c r="D529" i="9"/>
  <c r="C391" i="9"/>
  <c r="C532" i="9"/>
  <c r="C451" i="9"/>
  <c r="C561" i="9"/>
  <c r="C350" i="9"/>
  <c r="C530" i="9"/>
  <c r="C460" i="9"/>
  <c r="D547" i="9"/>
  <c r="D494" i="9"/>
  <c r="D507" i="9"/>
  <c r="D463" i="9"/>
  <c r="C415" i="9"/>
  <c r="D409" i="9"/>
  <c r="D403" i="9"/>
  <c r="C471" i="9"/>
  <c r="C455" i="9"/>
  <c r="C370" i="9"/>
  <c r="C363" i="9"/>
  <c r="C398" i="9"/>
  <c r="D621" i="9"/>
  <c r="C403" i="9"/>
  <c r="S384" i="9"/>
  <c r="R385" i="9"/>
  <c r="R376" i="9"/>
  <c r="S376" i="9"/>
  <c r="S375" i="9"/>
  <c r="D374" i="9"/>
  <c r="C374" i="9"/>
  <c r="S385" i="9"/>
  <c r="R386" i="9"/>
  <c r="S386" i="9"/>
  <c r="D384" i="9"/>
  <c r="C384" i="9"/>
  <c r="C87" i="19" a="1"/>
  <c r="C87" i="19"/>
  <c r="C88" i="19" a="1"/>
  <c r="C88" i="19"/>
  <c r="C89" i="19" a="1"/>
  <c r="C89" i="19"/>
  <c r="C90" i="19" a="1"/>
  <c r="C90" i="19"/>
  <c r="C91" i="19" a="1"/>
  <c r="C91" i="19"/>
  <c r="C92" i="19" a="1"/>
  <c r="C92" i="19"/>
  <c r="C93" i="19" a="1"/>
  <c r="C93" i="19"/>
  <c r="C94" i="19" a="1"/>
  <c r="C94" i="19"/>
  <c r="C95" i="19" a="1"/>
  <c r="C95" i="19"/>
  <c r="C96" i="19" a="1"/>
  <c r="C96" i="19"/>
  <c r="C97" i="19" a="1"/>
  <c r="C97" i="19"/>
  <c r="C98" i="19" a="1"/>
  <c r="C98" i="19"/>
  <c r="C99" i="19" a="1"/>
  <c r="C99" i="19"/>
  <c r="C100" i="19" a="1"/>
  <c r="C100" i="19"/>
  <c r="C101" i="19" a="1"/>
  <c r="C101" i="19"/>
  <c r="C102" i="19" a="1"/>
  <c r="C102" i="19"/>
  <c r="C103" i="19" a="1"/>
  <c r="C103" i="19"/>
  <c r="C104" i="19" a="1"/>
  <c r="C104" i="19"/>
  <c r="C105" i="19" a="1"/>
  <c r="C105" i="19"/>
  <c r="C106" i="19" a="1"/>
  <c r="C106" i="19"/>
  <c r="C107" i="19" a="1"/>
  <c r="C107" i="19"/>
  <c r="C108" i="19" a="1"/>
  <c r="C108" i="19"/>
  <c r="C109" i="19" a="1"/>
  <c r="C109" i="19"/>
  <c r="C110" i="19" a="1"/>
  <c r="C110" i="19"/>
  <c r="C111" i="19" a="1"/>
  <c r="C111" i="19"/>
  <c r="C112" i="19" a="1"/>
  <c r="C112" i="19"/>
  <c r="C113" i="19" a="1"/>
  <c r="C113" i="19"/>
  <c r="C114" i="19" a="1"/>
  <c r="C114" i="19"/>
  <c r="C115" i="19" a="1"/>
  <c r="C115" i="19"/>
  <c r="C116" i="19" a="1"/>
  <c r="C116" i="19"/>
  <c r="C117" i="19" a="1"/>
  <c r="C117" i="19"/>
  <c r="C118" i="19" a="1"/>
  <c r="C118" i="19"/>
  <c r="C119" i="19" a="1"/>
  <c r="C119" i="19"/>
  <c r="C120" i="19" a="1"/>
  <c r="C120" i="19"/>
  <c r="C121" i="19" a="1"/>
  <c r="C121" i="19"/>
  <c r="C122" i="19" a="1"/>
  <c r="C122" i="19"/>
  <c r="C123" i="19" a="1"/>
  <c r="C123" i="19"/>
  <c r="C124" i="19" a="1"/>
  <c r="C124" i="19"/>
  <c r="C125" i="19" a="1"/>
  <c r="C125" i="19"/>
  <c r="C126" i="19" a="1"/>
  <c r="C126" i="19"/>
  <c r="C127" i="19" a="1"/>
  <c r="C127" i="19"/>
  <c r="C128" i="19" a="1"/>
  <c r="C128" i="19"/>
  <c r="C129" i="19" a="1"/>
  <c r="C129" i="19"/>
  <c r="C130" i="19" a="1"/>
  <c r="C130" i="19"/>
  <c r="C131" i="19" a="1"/>
  <c r="C131" i="19"/>
  <c r="C132" i="19" a="1"/>
  <c r="C132" i="19"/>
  <c r="C133" i="19" a="1"/>
  <c r="C133" i="19"/>
  <c r="C134" i="19" a="1"/>
  <c r="C134" i="19"/>
  <c r="C135" i="19" a="1"/>
  <c r="C135" i="19"/>
  <c r="C136" i="19" a="1"/>
  <c r="C136" i="19"/>
  <c r="C137" i="19" a="1"/>
  <c r="C137" i="19"/>
  <c r="C138" i="19" a="1"/>
  <c r="C138" i="19"/>
  <c r="C139" i="19" a="1"/>
  <c r="C139" i="19"/>
  <c r="C140" i="19" a="1"/>
  <c r="C140" i="19"/>
  <c r="C141" i="19" a="1"/>
  <c r="C141" i="19"/>
  <c r="C142" i="19" a="1"/>
  <c r="C142" i="19"/>
  <c r="C143" i="19" a="1"/>
  <c r="C143" i="19"/>
  <c r="C144" i="19" a="1"/>
  <c r="C144" i="19"/>
  <c r="C145" i="19" a="1"/>
  <c r="C145" i="19"/>
  <c r="C146" i="19" a="1"/>
  <c r="C146" i="19"/>
  <c r="C147" i="19" a="1"/>
  <c r="C147" i="19"/>
  <c r="C148" i="19" a="1"/>
  <c r="C148" i="19"/>
  <c r="C149" i="19" a="1"/>
  <c r="C149" i="19"/>
  <c r="C150" i="19" a="1"/>
  <c r="C150" i="19"/>
  <c r="C151" i="19" a="1"/>
  <c r="C151" i="19"/>
  <c r="C152" i="19" a="1"/>
  <c r="C152" i="19"/>
  <c r="C153" i="19" a="1"/>
  <c r="C153" i="19"/>
  <c r="C154" i="19" a="1"/>
  <c r="C154" i="19"/>
  <c r="C155" i="19" a="1"/>
  <c r="C155" i="19"/>
  <c r="C156" i="19" a="1"/>
  <c r="C156" i="19"/>
  <c r="C157" i="19" a="1"/>
  <c r="C157" i="19"/>
  <c r="C158" i="19" a="1"/>
  <c r="C158" i="19"/>
  <c r="C159" i="19" a="1"/>
  <c r="C159" i="19"/>
  <c r="C160" i="19" a="1"/>
  <c r="C160" i="19"/>
  <c r="C161" i="19" a="1"/>
  <c r="C161" i="19"/>
  <c r="C162" i="19" a="1"/>
  <c r="C162" i="19"/>
  <c r="C163" i="19" a="1"/>
  <c r="C163" i="19"/>
  <c r="C164" i="19" a="1"/>
  <c r="C164" i="19"/>
  <c r="C165" i="19" a="1"/>
  <c r="C165" i="19"/>
  <c r="C166" i="19" a="1"/>
  <c r="C166" i="19"/>
  <c r="C167" i="19" a="1"/>
  <c r="C167" i="19"/>
  <c r="C168" i="19" a="1"/>
  <c r="C168" i="19"/>
  <c r="C169" i="19" a="1"/>
  <c r="C169" i="19"/>
  <c r="C170" i="19" a="1"/>
  <c r="C170" i="19"/>
  <c r="C171" i="19" a="1"/>
  <c r="C171" i="19"/>
  <c r="C172" i="19" a="1"/>
  <c r="C172" i="19"/>
  <c r="C173" i="19" a="1"/>
  <c r="C173" i="19"/>
  <c r="C174" i="19" a="1"/>
  <c r="C174" i="19"/>
  <c r="C175" i="19" a="1"/>
  <c r="C175" i="19"/>
  <c r="C176" i="19" a="1"/>
  <c r="C176" i="19"/>
  <c r="C177" i="19" a="1"/>
  <c r="C177" i="19"/>
  <c r="C178" i="19" a="1"/>
  <c r="C178" i="19"/>
  <c r="C179" i="19" a="1"/>
  <c r="C179" i="19"/>
  <c r="C180" i="19" a="1"/>
  <c r="C180" i="19"/>
  <c r="C181" i="19" a="1"/>
  <c r="C181" i="19"/>
  <c r="C182" i="19" a="1"/>
  <c r="C182" i="19"/>
  <c r="C183" i="19" a="1"/>
  <c r="C183" i="19"/>
  <c r="C184" i="19" a="1"/>
  <c r="C184" i="19"/>
  <c r="C185" i="19" a="1"/>
  <c r="C185" i="19"/>
  <c r="C186" i="19" a="1"/>
  <c r="C186" i="19"/>
  <c r="C187" i="19" a="1"/>
  <c r="C187" i="19"/>
  <c r="C188" i="19" a="1"/>
  <c r="C188" i="19"/>
  <c r="C189" i="19" a="1"/>
  <c r="C189" i="19"/>
  <c r="C190" i="19" a="1"/>
  <c r="C190" i="19"/>
  <c r="C191" i="19" a="1"/>
  <c r="C191" i="19"/>
  <c r="C192" i="19" a="1"/>
  <c r="C192" i="19"/>
  <c r="C193" i="19" a="1"/>
  <c r="C193" i="19"/>
  <c r="C194" i="19" a="1"/>
  <c r="C194" i="19"/>
  <c r="C195" i="19" a="1"/>
  <c r="C195" i="19"/>
  <c r="C196" i="19" a="1"/>
  <c r="C196" i="19"/>
  <c r="C197" i="19" a="1"/>
  <c r="C197" i="19"/>
  <c r="C198" i="19" a="1"/>
  <c r="C198" i="19"/>
  <c r="C199" i="19" a="1"/>
  <c r="C199" i="19"/>
  <c r="C200" i="19" a="1"/>
  <c r="C200" i="19"/>
  <c r="C201" i="19" a="1"/>
  <c r="C201" i="19"/>
  <c r="C202" i="19" a="1"/>
  <c r="C202" i="19"/>
  <c r="C203" i="19" a="1"/>
  <c r="C203" i="19"/>
  <c r="C204" i="19" a="1"/>
  <c r="C204" i="19"/>
  <c r="C205" i="19" a="1"/>
  <c r="C205" i="19"/>
  <c r="C206" i="19" a="1"/>
  <c r="C206" i="19"/>
  <c r="C207" i="19" a="1"/>
  <c r="C207" i="19"/>
  <c r="C208" i="19" a="1"/>
  <c r="C208" i="19"/>
  <c r="C209" i="19" a="1"/>
  <c r="C209" i="19"/>
  <c r="C210" i="19" a="1"/>
  <c r="C210" i="19"/>
  <c r="C211" i="19" a="1"/>
  <c r="C211" i="19"/>
  <c r="C212" i="19" a="1"/>
  <c r="C212" i="19"/>
  <c r="C213" i="19" a="1"/>
  <c r="C213" i="19"/>
  <c r="C214" i="19" a="1"/>
  <c r="C214" i="19"/>
  <c r="C215" i="19" a="1"/>
  <c r="C215" i="19"/>
  <c r="C216" i="19" a="1"/>
  <c r="C216" i="19"/>
  <c r="C217" i="19" a="1"/>
  <c r="C217" i="19"/>
  <c r="C218" i="19" a="1"/>
  <c r="C218" i="19"/>
  <c r="C219" i="19" a="1"/>
  <c r="C219" i="19"/>
  <c r="C220" i="19" a="1"/>
  <c r="C220" i="19"/>
  <c r="C221" i="19" a="1"/>
  <c r="C221" i="19"/>
  <c r="C222" i="19" a="1"/>
  <c r="C222" i="19"/>
  <c r="C223" i="19" a="1"/>
  <c r="C223" i="19"/>
  <c r="C224" i="19" a="1"/>
  <c r="C224" i="19"/>
  <c r="C225" i="19" a="1"/>
  <c r="C225" i="19"/>
  <c r="C226" i="19" a="1"/>
  <c r="C226" i="19"/>
  <c r="C227" i="19" a="1"/>
  <c r="C227" i="19"/>
  <c r="C228" i="19" a="1"/>
  <c r="C228" i="19"/>
  <c r="C229" i="19" a="1"/>
  <c r="C229" i="19"/>
  <c r="C230" i="19" a="1"/>
  <c r="C230" i="19"/>
  <c r="C231" i="19" a="1"/>
  <c r="C231" i="19"/>
  <c r="C232" i="19" a="1"/>
  <c r="C232" i="19"/>
  <c r="C233" i="19" a="1"/>
  <c r="C233" i="19"/>
  <c r="C234" i="19" a="1"/>
  <c r="C234" i="19"/>
  <c r="C235" i="19" a="1"/>
  <c r="C235" i="19"/>
  <c r="C236" i="19" a="1"/>
  <c r="C236" i="19"/>
  <c r="C237" i="19" a="1"/>
  <c r="C237" i="19"/>
  <c r="C238" i="19" a="1"/>
  <c r="C238" i="19"/>
  <c r="C239" i="19" a="1"/>
  <c r="C239" i="19"/>
  <c r="C240" i="19" a="1"/>
  <c r="C240" i="19"/>
  <c r="C241" i="19" a="1"/>
  <c r="C241" i="19"/>
  <c r="C242" i="19" a="1"/>
  <c r="C242" i="19"/>
  <c r="C243" i="19" a="1"/>
  <c r="C243" i="19"/>
  <c r="C244" i="19" a="1"/>
  <c r="C244" i="19"/>
  <c r="C245" i="19" a="1"/>
  <c r="C245" i="19"/>
  <c r="C246" i="19" a="1"/>
  <c r="C246" i="19"/>
  <c r="C247" i="19" a="1"/>
  <c r="C247" i="19"/>
  <c r="C248" i="19" a="1"/>
  <c r="C248" i="19"/>
  <c r="C249" i="19" a="1"/>
  <c r="C249" i="19"/>
  <c r="C250" i="19" a="1"/>
  <c r="C250" i="19"/>
  <c r="C251" i="19" a="1"/>
  <c r="C251" i="19"/>
  <c r="C252" i="19" a="1"/>
  <c r="C252" i="19"/>
  <c r="C253" i="19" a="1"/>
  <c r="C253" i="19"/>
  <c r="C254" i="19" a="1"/>
  <c r="C254" i="19"/>
  <c r="C255" i="19" a="1"/>
  <c r="C255" i="19"/>
  <c r="C256" i="19" a="1"/>
  <c r="C256" i="19"/>
  <c r="C257" i="19" a="1"/>
  <c r="C257" i="19"/>
  <c r="C258" i="19" a="1"/>
  <c r="C258" i="19"/>
  <c r="C259" i="19" a="1"/>
  <c r="C259" i="19"/>
  <c r="C260" i="19" a="1"/>
  <c r="C260" i="19"/>
  <c r="C261" i="19" a="1"/>
  <c r="C261" i="19"/>
  <c r="C262" i="19" a="1"/>
  <c r="C262" i="19"/>
  <c r="C263" i="19" a="1"/>
  <c r="C263" i="19"/>
  <c r="C264" i="19" a="1"/>
  <c r="C264" i="19"/>
  <c r="C265" i="19" a="1"/>
  <c r="C265" i="19"/>
  <c r="C266" i="19" a="1"/>
  <c r="C266" i="19"/>
  <c r="C267" i="19" a="1"/>
  <c r="C267" i="19"/>
  <c r="C268" i="19" a="1"/>
  <c r="C268" i="19"/>
  <c r="C269" i="19" a="1"/>
  <c r="C269" i="19"/>
  <c r="C270" i="19" a="1"/>
  <c r="C270" i="19"/>
  <c r="C271" i="19" a="1"/>
  <c r="C271" i="19"/>
  <c r="C272" i="19" a="1"/>
  <c r="C272" i="19"/>
  <c r="C273" i="19" a="1"/>
  <c r="C273" i="19"/>
  <c r="C274" i="19" a="1"/>
  <c r="C274" i="19"/>
  <c r="C275" i="19" a="1"/>
  <c r="C275" i="19"/>
  <c r="C276" i="19" a="1"/>
  <c r="C276" i="19"/>
  <c r="C277" i="19" a="1"/>
  <c r="C277" i="19"/>
  <c r="C278" i="19" a="1"/>
  <c r="C278" i="19"/>
  <c r="C279" i="19" a="1"/>
  <c r="C279" i="19"/>
  <c r="C280" i="19" a="1"/>
  <c r="C280" i="19"/>
  <c r="C281" i="19" a="1"/>
  <c r="C281" i="19"/>
  <c r="C282" i="19" a="1"/>
  <c r="C282" i="19"/>
  <c r="C283" i="19" a="1"/>
  <c r="C283" i="19"/>
  <c r="C284" i="19" a="1"/>
  <c r="C284" i="19"/>
  <c r="C285" i="19" a="1"/>
  <c r="C285" i="19"/>
  <c r="C286" i="19" a="1"/>
  <c r="C286" i="19"/>
  <c r="C287" i="19" a="1"/>
  <c r="C287" i="19"/>
  <c r="C288" i="19" a="1"/>
  <c r="C288" i="19"/>
  <c r="C289" i="19" a="1"/>
  <c r="C289" i="19"/>
  <c r="C290" i="19" a="1"/>
  <c r="C290" i="19"/>
  <c r="C291" i="19" a="1"/>
  <c r="C291" i="19"/>
  <c r="C292" i="19" a="1"/>
  <c r="C292" i="19"/>
  <c r="C293" i="19" a="1"/>
  <c r="C293" i="19"/>
  <c r="C294" i="19" a="1"/>
  <c r="C294" i="19"/>
  <c r="C295" i="19" a="1"/>
  <c r="C295" i="19"/>
  <c r="C296" i="19" a="1"/>
  <c r="C296" i="19"/>
  <c r="C297" i="19" a="1"/>
  <c r="C297" i="19"/>
  <c r="C298" i="19" a="1"/>
  <c r="C298" i="19"/>
  <c r="C299" i="19" a="1"/>
  <c r="C299" i="19"/>
  <c r="C300" i="19" a="1"/>
  <c r="C300" i="19"/>
  <c r="C301" i="19" a="1"/>
  <c r="C301" i="19"/>
  <c r="C302" i="19" a="1"/>
  <c r="C302" i="19"/>
  <c r="C303" i="19" a="1"/>
  <c r="C303" i="19"/>
  <c r="C304" i="19" a="1"/>
  <c r="C304" i="19"/>
  <c r="C305" i="19" a="1"/>
  <c r="C305" i="19"/>
  <c r="C306" i="19" a="1"/>
  <c r="C306" i="19"/>
  <c r="C307" i="19" a="1"/>
  <c r="C307" i="19"/>
  <c r="C308" i="19" a="1"/>
  <c r="C308" i="19"/>
  <c r="C309" i="19" a="1"/>
  <c r="C309" i="19"/>
  <c r="C310" i="19" a="1"/>
  <c r="C310" i="19"/>
  <c r="C311" i="19" a="1"/>
  <c r="C311" i="19"/>
  <c r="C312" i="19" a="1"/>
  <c r="C312" i="19"/>
  <c r="C313" i="19" a="1"/>
  <c r="C313" i="19"/>
  <c r="C314" i="19" a="1"/>
  <c r="C314" i="19"/>
  <c r="C315" i="19" a="1"/>
  <c r="C315" i="19"/>
  <c r="C316" i="19" a="1"/>
  <c r="C316" i="19"/>
  <c r="C317" i="19" a="1"/>
  <c r="C317" i="19"/>
  <c r="C318" i="19" a="1"/>
  <c r="C318" i="19"/>
  <c r="C319" i="19" a="1"/>
  <c r="C319" i="19"/>
  <c r="C320" i="19" a="1"/>
  <c r="C320" i="19"/>
  <c r="C321" i="19" a="1"/>
  <c r="C321" i="19"/>
  <c r="C322" i="19" a="1"/>
  <c r="C322" i="19"/>
  <c r="C323" i="19" a="1"/>
  <c r="C323" i="19"/>
  <c r="C324" i="19" a="1"/>
  <c r="C324" i="19"/>
  <c r="C325" i="19" a="1"/>
  <c r="C325" i="19"/>
  <c r="C326" i="19" a="1"/>
  <c r="C326" i="19"/>
  <c r="C327" i="19" a="1"/>
  <c r="C327" i="19"/>
  <c r="C328" i="19" a="1"/>
  <c r="C328" i="19"/>
  <c r="C329" i="19" a="1"/>
  <c r="C329" i="19"/>
  <c r="C330" i="19" a="1"/>
  <c r="C330" i="19"/>
  <c r="C331" i="19" a="1"/>
  <c r="C331" i="19"/>
  <c r="C332" i="19" a="1"/>
  <c r="C332" i="19"/>
  <c r="C333" i="19" a="1"/>
  <c r="C333" i="19"/>
  <c r="C334" i="19" a="1"/>
  <c r="C334" i="19"/>
  <c r="C335" i="19" a="1"/>
  <c r="C335" i="19"/>
  <c r="C336" i="19" a="1"/>
  <c r="C336" i="19"/>
  <c r="C337" i="19" a="1"/>
  <c r="C337" i="19"/>
  <c r="C338" i="19" a="1"/>
  <c r="C338" i="19"/>
  <c r="C339" i="19" a="1"/>
  <c r="C339" i="19"/>
  <c r="C340" i="19" a="1"/>
  <c r="C340" i="19"/>
  <c r="C341" i="19" a="1"/>
  <c r="C341" i="19"/>
  <c r="C342" i="19" a="1"/>
  <c r="C342" i="19"/>
  <c r="C343" i="19" a="1"/>
  <c r="C343" i="19"/>
  <c r="C344" i="19" a="1"/>
  <c r="C344" i="19"/>
  <c r="C345" i="19" a="1"/>
  <c r="C345" i="19"/>
  <c r="C346" i="19" a="1"/>
  <c r="C346" i="19"/>
  <c r="C347" i="19" a="1"/>
  <c r="C347" i="19"/>
  <c r="C348" i="19" a="1"/>
  <c r="C348" i="19"/>
  <c r="C349" i="19" a="1"/>
  <c r="C349" i="19"/>
  <c r="C350" i="19" a="1"/>
  <c r="C350" i="19"/>
  <c r="C351" i="19" a="1"/>
  <c r="C351" i="19"/>
  <c r="C352" i="19" a="1"/>
  <c r="C352" i="19"/>
  <c r="C353" i="19" a="1"/>
  <c r="C353" i="19"/>
  <c r="C354" i="19" a="1"/>
  <c r="C354" i="19"/>
  <c r="C355" i="19" a="1"/>
  <c r="C355" i="19"/>
  <c r="C356" i="19" a="1"/>
  <c r="C356" i="19"/>
  <c r="C357" i="19" a="1"/>
  <c r="C357" i="19"/>
  <c r="C358" i="19" a="1"/>
  <c r="C358" i="19"/>
  <c r="C359" i="19" a="1"/>
  <c r="C359" i="19"/>
  <c r="C360" i="19" a="1"/>
  <c r="C360" i="19"/>
  <c r="C361" i="19" a="1"/>
  <c r="C361" i="19"/>
  <c r="C362" i="19" a="1"/>
  <c r="C362" i="19"/>
  <c r="C363" i="19" a="1"/>
  <c r="C363" i="19"/>
  <c r="C364" i="19" a="1"/>
  <c r="C364" i="19"/>
  <c r="C365" i="19" a="1"/>
  <c r="C365" i="19"/>
  <c r="C366" i="19" a="1"/>
  <c r="C366" i="19"/>
  <c r="C367" i="19" a="1"/>
  <c r="C367" i="19"/>
  <c r="C368" i="19" a="1"/>
  <c r="C368" i="19"/>
  <c r="C369" i="19" a="1"/>
  <c r="C369" i="19"/>
  <c r="C370" i="19" a="1"/>
  <c r="C370" i="19"/>
  <c r="C371" i="19" a="1"/>
  <c r="C371" i="19"/>
  <c r="C372" i="19" a="1"/>
  <c r="C372" i="19"/>
  <c r="C373" i="19" a="1"/>
  <c r="C373" i="19"/>
  <c r="C374" i="19" a="1"/>
  <c r="C374" i="19"/>
  <c r="C375" i="19" a="1"/>
  <c r="C375" i="19"/>
  <c r="C376" i="19" a="1"/>
  <c r="C376" i="19"/>
  <c r="C377" i="19" a="1"/>
  <c r="C377" i="19"/>
  <c r="C378" i="19" a="1"/>
  <c r="C378" i="19"/>
  <c r="C379" i="19" a="1"/>
  <c r="C379" i="19"/>
  <c r="C380" i="19" a="1"/>
  <c r="C380" i="19"/>
  <c r="C381" i="19" a="1"/>
  <c r="C381" i="19"/>
  <c r="C382" i="19" a="1"/>
  <c r="C382" i="19"/>
  <c r="C383" i="19" a="1"/>
  <c r="C383" i="19"/>
  <c r="C384" i="19" a="1"/>
  <c r="C384" i="19"/>
  <c r="C385" i="19" a="1"/>
  <c r="C385" i="19"/>
  <c r="C386" i="19" a="1"/>
  <c r="C386" i="19"/>
  <c r="C387" i="19" a="1"/>
  <c r="C387" i="19"/>
  <c r="C388" i="19" a="1"/>
  <c r="C388" i="19"/>
  <c r="C389" i="19" a="1"/>
  <c r="C389" i="19"/>
  <c r="C390" i="19" a="1"/>
  <c r="C390" i="19"/>
  <c r="C391" i="19" a="1"/>
  <c r="C391" i="19"/>
  <c r="C392" i="19" a="1"/>
  <c r="C392" i="19"/>
  <c r="C393" i="19" a="1"/>
  <c r="C393" i="19"/>
  <c r="C394" i="19" a="1"/>
  <c r="C394" i="19"/>
  <c r="C395" i="19" a="1"/>
  <c r="C395" i="19"/>
  <c r="C396" i="19" a="1"/>
  <c r="C396" i="19"/>
  <c r="C397" i="19" a="1"/>
  <c r="C397" i="19"/>
  <c r="C398" i="19" a="1"/>
  <c r="C398" i="19"/>
  <c r="C399" i="19" a="1"/>
  <c r="C399" i="19"/>
  <c r="C400" i="19" a="1"/>
  <c r="C400" i="19"/>
  <c r="C401" i="19" a="1"/>
  <c r="C401" i="19"/>
  <c r="C402" i="19" a="1"/>
  <c r="C402" i="19"/>
  <c r="C403" i="19" a="1"/>
  <c r="C403" i="19"/>
  <c r="C404" i="19" a="1"/>
  <c r="C404" i="19"/>
  <c r="C405" i="19" a="1"/>
  <c r="C405" i="19"/>
  <c r="C406" i="19" a="1"/>
  <c r="C406" i="19"/>
  <c r="C407" i="19" a="1"/>
  <c r="C407" i="19"/>
  <c r="C408" i="19" a="1"/>
  <c r="C408" i="19"/>
  <c r="C409" i="19" a="1"/>
  <c r="C409" i="19"/>
  <c r="C410" i="19" a="1"/>
  <c r="C410" i="19"/>
  <c r="C411" i="19" a="1"/>
  <c r="C411" i="19"/>
  <c r="C412" i="19" a="1"/>
  <c r="C412" i="19"/>
  <c r="C413" i="19" a="1"/>
  <c r="C413" i="19"/>
  <c r="C414" i="19" a="1"/>
  <c r="C414" i="19"/>
  <c r="C415" i="19" a="1"/>
  <c r="C415" i="19"/>
  <c r="C416" i="19" a="1"/>
  <c r="C416" i="19"/>
  <c r="C417" i="19" a="1"/>
  <c r="C417" i="19"/>
  <c r="C418" i="19" a="1"/>
  <c r="C418" i="19"/>
  <c r="C419" i="19" a="1"/>
  <c r="C419" i="19"/>
  <c r="C420" i="19" a="1"/>
  <c r="C420" i="19"/>
  <c r="C421" i="19" a="1"/>
  <c r="C421" i="19"/>
  <c r="C422" i="19" a="1"/>
  <c r="C422" i="19"/>
  <c r="C423" i="19" a="1"/>
  <c r="C423" i="19"/>
  <c r="C424" i="19" a="1"/>
  <c r="C424" i="19"/>
  <c r="C425" i="19" a="1"/>
  <c r="C425" i="19"/>
  <c r="C426" i="19" a="1"/>
  <c r="C426" i="19"/>
  <c r="C427" i="19" a="1"/>
  <c r="C427" i="19"/>
  <c r="C428" i="19" a="1"/>
  <c r="C428" i="19"/>
  <c r="C429" i="19" a="1"/>
  <c r="C429" i="19"/>
  <c r="C430" i="19" a="1"/>
  <c r="C430" i="19"/>
  <c r="C431" i="19" a="1"/>
  <c r="C431" i="19"/>
  <c r="C432" i="19" a="1"/>
  <c r="C432" i="19"/>
  <c r="C433" i="19" a="1"/>
  <c r="C433" i="19"/>
  <c r="C434" i="19" a="1"/>
  <c r="C434" i="19"/>
  <c r="C435" i="19" a="1"/>
  <c r="C435" i="19"/>
  <c r="C436" i="19" a="1"/>
  <c r="C436" i="19"/>
  <c r="C437" i="19" a="1"/>
  <c r="C437" i="19"/>
  <c r="C438" i="19" a="1"/>
  <c r="C438" i="19"/>
  <c r="C439" i="19" a="1"/>
  <c r="C439" i="19"/>
  <c r="C440" i="19" a="1"/>
  <c r="C440" i="19"/>
  <c r="C441" i="19" a="1"/>
  <c r="C441" i="19"/>
  <c r="C442" i="19" a="1"/>
  <c r="C442" i="19"/>
  <c r="C443" i="19" a="1"/>
  <c r="C443" i="19"/>
  <c r="C444" i="19" a="1"/>
  <c r="C444" i="19"/>
  <c r="C445" i="19" a="1"/>
  <c r="C445" i="19"/>
  <c r="C446" i="19" a="1"/>
  <c r="C446" i="19"/>
  <c r="C447" i="19" a="1"/>
  <c r="C447" i="19"/>
  <c r="C448" i="19" a="1"/>
  <c r="C448" i="19"/>
  <c r="C449" i="19" a="1"/>
  <c r="C449" i="19"/>
  <c r="C450" i="19" a="1"/>
  <c r="C450" i="19"/>
  <c r="C451" i="19" a="1"/>
  <c r="C451" i="19"/>
  <c r="C452" i="19" a="1"/>
  <c r="C452" i="19"/>
  <c r="C453" i="19" a="1"/>
  <c r="C453" i="19"/>
  <c r="C454" i="19" a="1"/>
  <c r="C454" i="19"/>
  <c r="C455" i="19" a="1"/>
  <c r="C455" i="19"/>
  <c r="C456" i="19" a="1"/>
  <c r="C456" i="19"/>
  <c r="C457" i="19" a="1"/>
  <c r="C457" i="19"/>
  <c r="C458" i="19" a="1"/>
  <c r="C458" i="19"/>
  <c r="C459" i="19" a="1"/>
  <c r="C459" i="19"/>
  <c r="C460" i="19" a="1"/>
  <c r="C460" i="19"/>
  <c r="C461" i="19" a="1"/>
  <c r="C461" i="19"/>
  <c r="C462" i="19" a="1"/>
  <c r="C462" i="19"/>
  <c r="C463" i="19" a="1"/>
  <c r="C463" i="19"/>
  <c r="C464" i="19" a="1"/>
  <c r="C464" i="19"/>
  <c r="C465" i="19" a="1"/>
  <c r="C465" i="19"/>
  <c r="C466" i="19" a="1"/>
  <c r="C466" i="19"/>
  <c r="C467" i="19" a="1"/>
  <c r="C467" i="19"/>
  <c r="C468" i="19" a="1"/>
  <c r="C468" i="19"/>
  <c r="C469" i="19" a="1"/>
  <c r="C469" i="19"/>
  <c r="C470" i="19" a="1"/>
  <c r="C470" i="19"/>
  <c r="C471" i="19" a="1"/>
  <c r="C471" i="19"/>
  <c r="C472" i="19" a="1"/>
  <c r="C472" i="19"/>
  <c r="C473" i="19" a="1"/>
  <c r="C473" i="19"/>
  <c r="C474" i="19" a="1"/>
  <c r="C474" i="19"/>
  <c r="C475" i="19" a="1"/>
  <c r="C475" i="19"/>
  <c r="C476" i="19" a="1"/>
  <c r="C476" i="19"/>
  <c r="C477" i="19" a="1"/>
  <c r="C477" i="19"/>
  <c r="C478" i="19" a="1"/>
  <c r="C478" i="19"/>
  <c r="C479" i="19" a="1"/>
  <c r="C479" i="19"/>
  <c r="C480" i="19" a="1"/>
  <c r="C480" i="19"/>
  <c r="C481" i="19" a="1"/>
  <c r="C481" i="19"/>
  <c r="C482" i="19" a="1"/>
  <c r="C482" i="19"/>
  <c r="C483" i="19" a="1"/>
  <c r="C483" i="19"/>
  <c r="C484" i="19" a="1"/>
  <c r="C484" i="19"/>
  <c r="C485" i="19" a="1"/>
  <c r="C485" i="19"/>
  <c r="C486" i="19" a="1"/>
  <c r="C486" i="19"/>
  <c r="C487" i="19" a="1"/>
  <c r="C487" i="19"/>
  <c r="C488" i="19" a="1"/>
  <c r="C488" i="19"/>
  <c r="C489" i="19" a="1"/>
  <c r="C489" i="19"/>
  <c r="C490" i="19" a="1"/>
  <c r="C490" i="19"/>
  <c r="C491" i="19" a="1"/>
  <c r="C491" i="19"/>
  <c r="C492" i="19" a="1"/>
  <c r="C492" i="19"/>
  <c r="C493" i="19" a="1"/>
  <c r="C493" i="19"/>
  <c r="C494" i="19" a="1"/>
  <c r="C494" i="19"/>
  <c r="C495" i="19" a="1"/>
  <c r="C495" i="19"/>
  <c r="C496" i="19" a="1"/>
  <c r="C496" i="19"/>
  <c r="C497" i="19" a="1"/>
  <c r="C497" i="19"/>
  <c r="C498" i="19" a="1"/>
  <c r="C498" i="19"/>
  <c r="C499" i="19" a="1"/>
  <c r="C499" i="19"/>
  <c r="C500" i="19" a="1"/>
  <c r="C500" i="19"/>
  <c r="C501" i="19" a="1"/>
  <c r="C501" i="19"/>
  <c r="C502" i="19" a="1"/>
  <c r="C502" i="19"/>
  <c r="C503" i="19" a="1"/>
  <c r="C503" i="19"/>
  <c r="C504" i="19" a="1"/>
  <c r="C504" i="19"/>
  <c r="C505" i="19" a="1"/>
  <c r="C505" i="19"/>
  <c r="C506" i="19" a="1"/>
  <c r="C506" i="19"/>
  <c r="C507" i="19" a="1"/>
  <c r="C507" i="19"/>
  <c r="C508" i="19" a="1"/>
  <c r="C508" i="19"/>
  <c r="C509" i="19" a="1"/>
  <c r="C509" i="19"/>
  <c r="C510" i="19" a="1"/>
  <c r="C510" i="19"/>
  <c r="C511" i="19" a="1"/>
  <c r="C511" i="19"/>
  <c r="C512" i="19" a="1"/>
  <c r="C512" i="19"/>
  <c r="C513" i="19" a="1"/>
  <c r="C513" i="19"/>
  <c r="C514" i="19" a="1"/>
  <c r="C514" i="19"/>
  <c r="C515" i="19" a="1"/>
  <c r="C515" i="19"/>
  <c r="C516" i="19" a="1"/>
  <c r="C516" i="19"/>
  <c r="C517" i="19" a="1"/>
  <c r="C517" i="19"/>
  <c r="C518" i="19" a="1"/>
  <c r="C518" i="19"/>
  <c r="C519" i="19" a="1"/>
  <c r="C519" i="19"/>
  <c r="C520" i="19" a="1"/>
  <c r="C520" i="19"/>
  <c r="C521" i="19" a="1"/>
  <c r="C521" i="19"/>
  <c r="C522" i="19" a="1"/>
  <c r="C522" i="19"/>
  <c r="C523" i="19" a="1"/>
  <c r="C523" i="19"/>
  <c r="C524" i="19" a="1"/>
  <c r="C524" i="19"/>
  <c r="C525" i="19" a="1"/>
  <c r="C525" i="19"/>
  <c r="C526" i="19" a="1"/>
  <c r="C526" i="19"/>
  <c r="C527" i="19" a="1"/>
  <c r="C527" i="19"/>
  <c r="C528" i="19" a="1"/>
  <c r="C528" i="19"/>
  <c r="C529" i="19" a="1"/>
  <c r="C529" i="19"/>
  <c r="C530" i="19" a="1"/>
  <c r="C530" i="19"/>
  <c r="C531" i="19" a="1"/>
  <c r="C531" i="19"/>
  <c r="C532" i="19" a="1"/>
  <c r="C532" i="19"/>
  <c r="C533" i="19" a="1"/>
  <c r="C533" i="19"/>
  <c r="C534" i="19" a="1"/>
  <c r="C534" i="19"/>
  <c r="C535" i="19" a="1"/>
  <c r="C535" i="19"/>
  <c r="C536" i="19" a="1"/>
  <c r="C536" i="19"/>
  <c r="C537" i="19" a="1"/>
  <c r="C537" i="19"/>
  <c r="C538" i="19" a="1"/>
  <c r="C538" i="19"/>
  <c r="C539" i="19" a="1"/>
  <c r="C539" i="19"/>
  <c r="C540" i="19" a="1"/>
  <c r="C540" i="19"/>
  <c r="C541" i="19" a="1"/>
  <c r="C541" i="19"/>
  <c r="C542" i="19" a="1"/>
  <c r="C542" i="19"/>
  <c r="C543" i="19" a="1"/>
  <c r="C543" i="19"/>
  <c r="C544" i="19" a="1"/>
  <c r="C544" i="19"/>
  <c r="C545" i="19" a="1"/>
  <c r="C545" i="19"/>
  <c r="C546" i="19" a="1"/>
  <c r="C546" i="19"/>
  <c r="C547" i="19" a="1"/>
  <c r="C547" i="19"/>
  <c r="C548" i="19" a="1"/>
  <c r="C548" i="19"/>
  <c r="C549" i="19" a="1"/>
  <c r="C549" i="19"/>
  <c r="C550" i="19" a="1"/>
  <c r="C550" i="19"/>
  <c r="C551" i="19" a="1"/>
  <c r="C551" i="19"/>
  <c r="C552" i="19" a="1"/>
  <c r="C552" i="19"/>
  <c r="C553" i="19" a="1"/>
  <c r="C553" i="19"/>
  <c r="C554" i="19" a="1"/>
  <c r="C554" i="19"/>
  <c r="C555" i="19" a="1"/>
  <c r="C555" i="19"/>
  <c r="C556" i="19" a="1"/>
  <c r="C556" i="19"/>
  <c r="C557" i="19" a="1"/>
  <c r="C557" i="19"/>
  <c r="C558" i="19" a="1"/>
  <c r="C558" i="19"/>
  <c r="C559" i="19" a="1"/>
  <c r="C559" i="19"/>
  <c r="C560" i="19" a="1"/>
  <c r="C560" i="19"/>
  <c r="C376" i="9"/>
  <c r="D376" i="9"/>
  <c r="C375" i="9"/>
  <c r="D375" i="9"/>
  <c r="D385" i="9"/>
  <c r="C385" i="9"/>
  <c r="C386" i="9"/>
  <c r="D386" i="9"/>
  <c r="F21" i="16" a="1"/>
  <c r="F21" i="16"/>
  <c r="F22" i="16" a="1"/>
  <c r="F22" i="16"/>
  <c r="F23" i="16" a="1"/>
  <c r="F23" i="16"/>
  <c r="F24" i="16" a="1"/>
  <c r="F24" i="16"/>
</calcChain>
</file>

<file path=xl/sharedStrings.xml><?xml version="1.0" encoding="utf-8"?>
<sst xmlns="http://schemas.openxmlformats.org/spreadsheetml/2006/main" count="7952" uniqueCount="3759">
  <si>
    <t>Reporting Period End Date</t>
  </si>
  <si>
    <t>Module</t>
  </si>
  <si>
    <t>Baseline N#</t>
  </si>
  <si>
    <t>Baseline D#</t>
  </si>
  <si>
    <t>Baseline %</t>
  </si>
  <si>
    <t>Objectives</t>
  </si>
  <si>
    <t>Target N#</t>
  </si>
  <si>
    <t>Target D#</t>
  </si>
  <si>
    <t>Target %</t>
  </si>
  <si>
    <t>Comments</t>
  </si>
  <si>
    <t>Custom Indicator</t>
  </si>
  <si>
    <t>Country</t>
  </si>
  <si>
    <t>Goal Number</t>
  </si>
  <si>
    <t>Goals</t>
  </si>
  <si>
    <t>Objective Number</t>
  </si>
  <si>
    <t>Impact Indicators</t>
  </si>
  <si>
    <t>Modules</t>
  </si>
  <si>
    <t>Module Number</t>
  </si>
  <si>
    <t>Baseline Source</t>
  </si>
  <si>
    <t>Required Disaggregation</t>
  </si>
  <si>
    <t>Subset of another indicator (when applicable)</t>
  </si>
  <si>
    <t>Responsible PR</t>
  </si>
  <si>
    <t>Impact Indicator Number</t>
  </si>
  <si>
    <t>Outcome Indicators</t>
  </si>
  <si>
    <t>Outcome Indicator Number</t>
  </si>
  <si>
    <t>Coverage Indicators</t>
  </si>
  <si>
    <t>Intervention Number</t>
  </si>
  <si>
    <t>Coverage Indicator Number</t>
  </si>
  <si>
    <t>Report Due Date</t>
  </si>
  <si>
    <t>Impact Indicator Targets</t>
  </si>
  <si>
    <t>Outcome Indicator Targets</t>
  </si>
  <si>
    <t>Coverage Indicator Targets</t>
  </si>
  <si>
    <t>Disaggregation</t>
  </si>
  <si>
    <t>Baseline Value</t>
  </si>
  <si>
    <t>Baseline Year</t>
  </si>
  <si>
    <t xml:space="preserve">Impact </t>
  </si>
  <si>
    <t xml:space="preserve">Outcome </t>
  </si>
  <si>
    <t>Coverage</t>
  </si>
  <si>
    <t>Page Navigation</t>
  </si>
  <si>
    <t xml:space="preserve">Reporting Periods </t>
  </si>
  <si>
    <t>Interventions</t>
  </si>
  <si>
    <t>Only required if you have Work plan Tracking Measures</t>
  </si>
  <si>
    <t>Principal Recipients</t>
  </si>
  <si>
    <t xml:space="preserve"> Category</t>
  </si>
  <si>
    <t>Category</t>
  </si>
  <si>
    <t>Application Name</t>
  </si>
  <si>
    <t>Funding Request</t>
  </si>
  <si>
    <t>Performance Framework  - Overview - Section A</t>
  </si>
  <si>
    <t>Performance Framework - Impact Indicators - Section B</t>
  </si>
  <si>
    <t>Performance Framework - Outcome Indicators - Section C</t>
  </si>
  <si>
    <t xml:space="preserve"> </t>
  </si>
  <si>
    <t>[Reporting Period End Date]</t>
  </si>
  <si>
    <t>Country (Name)</t>
  </si>
  <si>
    <t>[Custom Impact Indicator]</t>
  </si>
  <si>
    <t>[Baseline Value]</t>
  </si>
  <si>
    <t>[Baseline Year]</t>
  </si>
  <si>
    <t>[Baseline Source]</t>
  </si>
  <si>
    <t>[Comment]</t>
  </si>
  <si>
    <t>[Target N#]</t>
  </si>
  <si>
    <t>[Target D#]</t>
  </si>
  <si>
    <t>[Report Due Date]</t>
  </si>
  <si>
    <t>Name</t>
  </si>
  <si>
    <t>[Disaggregation Categories]</t>
  </si>
  <si>
    <t>Disaggregation Categories</t>
  </si>
  <si>
    <t>Allow creation from PF</t>
  </si>
  <si>
    <t>[Record ID]</t>
  </si>
  <si>
    <t>Record ID</t>
  </si>
  <si>
    <t>[Outcome Indicator Name]</t>
  </si>
  <si>
    <t>[Custom Outcome Indicator]</t>
  </si>
  <si>
    <t>Account (Name)</t>
  </si>
  <si>
    <t>[Account Role ID]</t>
  </si>
  <si>
    <t>Account Role ID</t>
  </si>
  <si>
    <t>--Select--</t>
  </si>
  <si>
    <t>Proposed Implementation Period Start Date</t>
  </si>
  <si>
    <t>[Goal Name]</t>
  </si>
  <si>
    <t>[Objective Name]</t>
  </si>
  <si>
    <t>Principal Recipient (number)</t>
  </si>
  <si>
    <t>Impact Indicators - Section B'!A4</t>
  </si>
  <si>
    <t>[Impact Indicator Name]</t>
  </si>
  <si>
    <t>Outcome Indicator Name</t>
  </si>
  <si>
    <t>[Baseline N#]</t>
  </si>
  <si>
    <t>[Baseline D#]</t>
  </si>
  <si>
    <t>[Year]</t>
  </si>
  <si>
    <t>Module-Coverage-Intervention Reference - Intervention</t>
  </si>
  <si>
    <t>Module Name</t>
  </si>
  <si>
    <t>Standard Indicator</t>
  </si>
  <si>
    <t>[Account Role Number]</t>
  </si>
  <si>
    <t>[Goal Number]</t>
  </si>
  <si>
    <t>[Objective Number]</t>
  </si>
  <si>
    <t>[Module Number]</t>
  </si>
  <si>
    <t>[Intervention Number]</t>
  </si>
  <si>
    <t>[Impact Indicator Number]</t>
  </si>
  <si>
    <t>[Coverage Indicator Number]</t>
  </si>
  <si>
    <t>[Outcome Indicator Number]</t>
  </si>
  <si>
    <t>Outcome Indicators - Section C'!A4</t>
  </si>
  <si>
    <t>Coverage Indicators - Section D'!A4</t>
  </si>
  <si>
    <t>[Name]</t>
  </si>
  <si>
    <t>Intervention</t>
  </si>
  <si>
    <t>Key Activity</t>
  </si>
  <si>
    <t>[Key Activity]</t>
  </si>
  <si>
    <t>[Comments]</t>
  </si>
  <si>
    <t>Module ID</t>
  </si>
  <si>
    <t>[Key Activity Milestone Number]</t>
  </si>
  <si>
    <t>[Milestone / Target Description]</t>
  </si>
  <si>
    <t>[Criterion for Completion]</t>
  </si>
  <si>
    <t>Allow Field Update</t>
  </si>
  <si>
    <t>Key Activity-Milestone ID</t>
  </si>
  <si>
    <t>Intervention ID</t>
  </si>
  <si>
    <t>Impact Data - Indicator-Disaggregation Reference</t>
  </si>
  <si>
    <t>[Impact-Outcome Indicator  Reference (Name)]</t>
  </si>
  <si>
    <t>Impact-Outcome Indicator  Reference (Name)</t>
  </si>
  <si>
    <t>[Disaggregation]</t>
  </si>
  <si>
    <t>[Category]</t>
  </si>
  <si>
    <t>Module Reference</t>
  </si>
  <si>
    <t>[Name ID]</t>
  </si>
  <si>
    <t>Standard Intervention</t>
  </si>
  <si>
    <t>[Account]</t>
  </si>
  <si>
    <t>Account</t>
  </si>
  <si>
    <t>Concatenated Name</t>
  </si>
  <si>
    <t>Concatenated Indicator Name</t>
  </si>
  <si>
    <t>Outcome Data - Indicator-Disaggregation Reference</t>
  </si>
  <si>
    <t>Coverage Data - Indicator-Disaggregation Reference</t>
  </si>
  <si>
    <t>[Coverage Indicator  Reference (Name)]</t>
  </si>
  <si>
    <t>Coverage Indicator  Reference (Name)</t>
  </si>
  <si>
    <t>Concatenation for Disaggregation</t>
  </si>
  <si>
    <t>[Impact Outcome Reference (Name)]</t>
  </si>
  <si>
    <t>Impact Outcome Reference (Name)</t>
  </si>
  <si>
    <t>[Component (Name)]</t>
  </si>
  <si>
    <t>Component (Name)</t>
  </si>
  <si>
    <t>Impact Data - Component - Indicator Reference</t>
  </si>
  <si>
    <t>Outcome Data - Component - Indicator Reference</t>
  </si>
  <si>
    <t>[Module-Coverage-Intervention Reference (Name)]</t>
  </si>
  <si>
    <t>Module-Coverage-Intervention Reference (Name)</t>
  </si>
  <si>
    <t>Impact Indicator Name</t>
  </si>
  <si>
    <t xml:space="preserve">Impact Indicator Name </t>
  </si>
  <si>
    <t xml:space="preserve">Outcome Indicator Name </t>
  </si>
  <si>
    <t xml:space="preserve">Coverage Indicator Name </t>
  </si>
  <si>
    <t>Coverage Indicator Name</t>
  </si>
  <si>
    <t>Milestone Target Number</t>
  </si>
  <si>
    <t>Key Activity Number</t>
  </si>
  <si>
    <t>Proposed Implementation Period End Date</t>
  </si>
  <si>
    <t>Country/Applicant</t>
  </si>
  <si>
    <t xml:space="preserve"> Disaggregation - Section E'!A4</t>
  </si>
  <si>
    <t>WPTM - Section F'!A4</t>
  </si>
  <si>
    <t>Overview - Section A'!A13</t>
  </si>
  <si>
    <t>Criterion for Completion</t>
  </si>
  <si>
    <t>Module Data - Component - Indicator Reference</t>
  </si>
  <si>
    <t>[Module (Name)]</t>
  </si>
  <si>
    <t>Column1</t>
  </si>
  <si>
    <t>Column2</t>
  </si>
  <si>
    <t>Column3</t>
  </si>
  <si>
    <t>Column4</t>
  </si>
  <si>
    <t>Name ID</t>
  </si>
  <si>
    <t>Target Year</t>
  </si>
  <si>
    <t>Milestone / Target Description</t>
  </si>
  <si>
    <t>[Mark if target is TBD?]</t>
  </si>
  <si>
    <t>Mark if target is TBD?</t>
  </si>
  <si>
    <t>Geography (Name)</t>
  </si>
  <si>
    <t>[Project (Name)]</t>
  </si>
  <si>
    <t>Project (Name)</t>
  </si>
  <si>
    <t>Funding Request Name</t>
  </si>
  <si>
    <t>Group of Countries (Name)</t>
  </si>
  <si>
    <t>Countries</t>
  </si>
  <si>
    <t>[Geographic Coverage]</t>
  </si>
  <si>
    <t>[Rating Cumulation Type]</t>
  </si>
  <si>
    <t>Geographic Coverage (if sub-national specify in Comments)</t>
  </si>
  <si>
    <t>Concatenation of both names</t>
  </si>
  <si>
    <t>Dummy Account Id</t>
  </si>
  <si>
    <t>Concatenation of Names</t>
  </si>
  <si>
    <t>Record ID2</t>
  </si>
  <si>
    <t>Reference Record Id</t>
  </si>
  <si>
    <t>'Concatenation for Disaggregation</t>
  </si>
  <si>
    <t>Concatenation of names</t>
  </si>
  <si>
    <t xml:space="preserve"> Concatenation of Names</t>
  </si>
  <si>
    <t>Column5</t>
  </si>
  <si>
    <t>Column6</t>
  </si>
  <si>
    <t>Column7</t>
  </si>
  <si>
    <t>Concatenation Indicator Name</t>
  </si>
  <si>
    <t xml:space="preserve">Goal Description </t>
  </si>
  <si>
    <t>Objective Description</t>
  </si>
  <si>
    <t>Custom Intervention (description)</t>
  </si>
  <si>
    <t>[Custom Intervention}</t>
  </si>
  <si>
    <t>[Alternative Account]</t>
  </si>
  <si>
    <t>[Custom Indicator]</t>
  </si>
  <si>
    <t>Querying Account Role for Group of countries</t>
  </si>
  <si>
    <t>Quering Account Role for Single Country</t>
  </si>
  <si>
    <t>[Account (Name)]</t>
  </si>
  <si>
    <t>Indicator Name to be used for allow creation field</t>
  </si>
  <si>
    <t>Key Activity to be used for allow creation field</t>
  </si>
  <si>
    <t>Impact Reference</t>
  </si>
  <si>
    <t>Outcome Reference</t>
  </si>
  <si>
    <t>Coverage Indicator Reference ID</t>
  </si>
  <si>
    <t>[Component Name]</t>
  </si>
  <si>
    <t>Component Name</t>
  </si>
  <si>
    <t>Programmatic Report Period Frequency</t>
  </si>
  <si>
    <t>Cumulation type</t>
  </si>
  <si>
    <t>Key Activities</t>
  </si>
  <si>
    <t>WPTM/Targets</t>
  </si>
  <si>
    <t>Funding Application</t>
  </si>
  <si>
    <r>
      <t>New Principal Recipient Name</t>
    </r>
    <r>
      <rPr>
        <sz val="12"/>
        <color theme="1"/>
        <rFont val="Calibri"/>
        <family val="2"/>
        <scheme val="minor"/>
      </rPr>
      <t xml:space="preserve"> (use if the entity has never been a Global Fund PR or does not appear in dropdown list in previous column)</t>
    </r>
  </si>
  <si>
    <t>Coverage Data - Module-Coverage-Intervention Reference</t>
  </si>
  <si>
    <t>Column8</t>
  </si>
  <si>
    <t>Column9</t>
  </si>
  <si>
    <t>Column10</t>
  </si>
  <si>
    <t>Column11</t>
  </si>
  <si>
    <t>Column12</t>
  </si>
  <si>
    <t>Column13</t>
  </si>
  <si>
    <t>Column14</t>
  </si>
  <si>
    <t>Column15</t>
  </si>
  <si>
    <t>Column16</t>
  </si>
  <si>
    <t>Column17</t>
  </si>
  <si>
    <t>Geography Record ID</t>
  </si>
  <si>
    <t>Country Id</t>
  </si>
  <si>
    <t>Performance Framework - Coverage Indicators - Section D</t>
  </si>
  <si>
    <t>Performance Framework - Disaggregation - Section E</t>
  </si>
  <si>
    <t>Performance Framework - WPTM - Section E</t>
  </si>
  <si>
    <t>Temporary Placeholder for Account Id</t>
  </si>
  <si>
    <t>Allocation Utilization Period Start Date</t>
  </si>
  <si>
    <t>Allocation Utilization Period End Date</t>
  </si>
  <si>
    <r>
      <t xml:space="preserve">Principal Recipient Name </t>
    </r>
    <r>
      <rPr>
        <sz val="12"/>
        <color theme="1"/>
        <rFont val="Calibri"/>
        <family val="2"/>
        <scheme val="minor"/>
      </rPr>
      <t>(Select PRs that have previously had Grants with the Global Fund)</t>
    </r>
  </si>
  <si>
    <t>Period</t>
  </si>
  <si>
    <t>Period End Date</t>
  </si>
  <si>
    <t>Period Start Date</t>
  </si>
  <si>
    <t>Performance Framework</t>
  </si>
  <si>
    <t>Unique Name</t>
  </si>
  <si>
    <t>No.</t>
  </si>
  <si>
    <t>For Printing only - Please use other sheets for data entry</t>
  </si>
  <si>
    <t>Periods</t>
  </si>
  <si>
    <t>RP1</t>
  </si>
  <si>
    <t>RP2</t>
  </si>
  <si>
    <t>RP3</t>
  </si>
  <si>
    <t>RP4</t>
  </si>
  <si>
    <t>RP5</t>
  </si>
  <si>
    <t>c71bd6a1-3f76-4378-bb37-bd463bba5da8</t>
  </si>
  <si>
    <t xml:space="preserve">     </t>
  </si>
  <si>
    <t>AIM_Coverage_Indicator__c.AIM_Geographic_Coverage__c</t>
  </si>
  <si>
    <t>National</t>
  </si>
  <si>
    <t>Sub-National</t>
  </si>
  <si>
    <t>AIM_Coverage_Indicator__c.AIM_Rating_Cumulation_Type__c</t>
  </si>
  <si>
    <t>Y- Cumulative annually</t>
  </si>
  <si>
    <t>N-Non-cumulative</t>
  </si>
  <si>
    <t>N-Non -cumulative (other)</t>
  </si>
  <si>
    <t>N-Non -cumulative (special)</t>
  </si>
  <si>
    <t>AIM_Coverage_Indicator__c.AIM_Year__c</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</si>
  <si>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</si>
  <si>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</si>
  <si>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</si>
  <si>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</si>
  <si>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</si>
  <si>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</si>
  <si>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</si>
  <si>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</si>
  <si>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</si>
  <si>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</si>
  <si>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</si>
  <si>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</si>
  <si>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</si>
  <si>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</si>
  <si>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</si>
  <si>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</si>
  <si>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</si>
  <si>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</si>
  <si>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</si>
  <si>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</si>
  <si>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</si>
  <si>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</si>
  <si>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</si>
  <si>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</si>
  <si>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AIM_Coverage_Indicator_Targets_Results__c.AIM_Mark_if_target_is_TBD__c</t>
  </si>
  <si>
    <t>TBD</t>
  </si>
  <si>
    <t>AIM_Coverage_Disaggregation__c.AIM_Year__c</t>
  </si>
  <si>
    <t>AIM_Impact_Indicator__c.AIM_Baseline_Year__c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</si>
  <si>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</si>
  <si>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</si>
  <si>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</si>
  <si>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</si>
  <si>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AIM_Outcome_Indicator_Targets_Result__c.AIM_Mark_if_target_is_TBD__c</t>
  </si>
  <si>
    <t>PickListValue</t>
  </si>
  <si>
    <t>PickListKey</t>
  </si>
  <si>
    <t>FR731-PHL-T</t>
  </si>
  <si>
    <t>Philippines</t>
  </si>
  <si>
    <t>a1A360000013M0KEAU</t>
  </si>
  <si>
    <t>a1Ig00000021qRwEAI</t>
  </si>
  <si>
    <t>a1Ig00000021qRxEAI</t>
  </si>
  <si>
    <t>a1Ig00000021qRyEAI</t>
  </si>
  <si>
    <t>a1Ig00000021qRzEAI</t>
  </si>
  <si>
    <t>a1Ig00000021qS0EAI</t>
  </si>
  <si>
    <t>a1Ig00000021qS1EAI</t>
  </si>
  <si>
    <t>a1Ig00000021qS2EAI</t>
  </si>
  <si>
    <t>a1Ig00000021qS3EAI</t>
  </si>
  <si>
    <t>a1Ig00000021qS4EAI</t>
  </si>
  <si>
    <t>a1Ig00000021qS5EAI</t>
  </si>
  <si>
    <t>a1Ig00000021qS6EAI</t>
  </si>
  <si>
    <t>a1Ig00000021qS7EAI</t>
  </si>
  <si>
    <t>a1Ig00000021qS8EAI</t>
  </si>
  <si>
    <t>a1Ig00000021qS9EAI</t>
  </si>
  <si>
    <t>a1Ig00000021qSAEAY</t>
  </si>
  <si>
    <t>a1Yg0000003KglLEAS</t>
  </si>
  <si>
    <t>a1Wg0000003l7aVEAQ</t>
  </si>
  <si>
    <t>a1Yg0000003KglMEAS</t>
  </si>
  <si>
    <t>a1Wg0000003l7akEAA</t>
  </si>
  <si>
    <t>a1Yg0000003KglNEAS</t>
  </si>
  <si>
    <t>a1Wg0000003l7azEAA</t>
  </si>
  <si>
    <t>a1Yg0000003KglOEAS</t>
  </si>
  <si>
    <t>a1Wg0000003l7bEEAQ</t>
  </si>
  <si>
    <t>a1Yg0000003KglPEAS</t>
  </si>
  <si>
    <t>a1Wg0000003l7bTEAQ</t>
  </si>
  <si>
    <t>a1Wg0000003l7aWEAQ</t>
  </si>
  <si>
    <t>a1Wg0000003l7alEAA</t>
  </si>
  <si>
    <t>a1Wg0000003l7b0EAA</t>
  </si>
  <si>
    <t>a1Wg0000003l7bFEAQ</t>
  </si>
  <si>
    <t>a1Wg0000003l7bUEAQ</t>
  </si>
  <si>
    <t>a1Wg0000003l7aXEAQ</t>
  </si>
  <si>
    <t>a1Wg0000003l7amEAA</t>
  </si>
  <si>
    <t>a1Wg0000003l7b1EAA</t>
  </si>
  <si>
    <t>a1Wg0000003l7bGEAQ</t>
  </si>
  <si>
    <t>a1Wg0000003l7bVEAQ</t>
  </si>
  <si>
    <t>a1Wg0000003l7aYEAQ</t>
  </si>
  <si>
    <t>a1Wg0000003l7anEAA</t>
  </si>
  <si>
    <t>a1Wg0000003l7b2EAA</t>
  </si>
  <si>
    <t>a1Wg0000003l7bHEAQ</t>
  </si>
  <si>
    <t>a1Wg0000003l7bWEAQ</t>
  </si>
  <si>
    <t>a1Wg0000003l7aZEAQ</t>
  </si>
  <si>
    <t>a1Wg0000003l7aoEAA</t>
  </si>
  <si>
    <t>a1Wg0000003l7b3EAA</t>
  </si>
  <si>
    <t>a1Wg0000003l7bIEAQ</t>
  </si>
  <si>
    <t>a1Wg0000003l7bXEAQ</t>
  </si>
  <si>
    <t>a1Wg0000003l7aaEAA</t>
  </si>
  <si>
    <t>a1Wg0000003l7apEAA</t>
  </si>
  <si>
    <t>a1Wg0000003l7b4EAA</t>
  </si>
  <si>
    <t>a1Wg0000003l7bJEAQ</t>
  </si>
  <si>
    <t>a1Wg0000003l7bYEAQ</t>
  </si>
  <si>
    <t>a1Wg0000003l7abEAA</t>
  </si>
  <si>
    <t>a1Wg0000003l7aqEAA</t>
  </si>
  <si>
    <t>a1Wg0000003l7b5EAA</t>
  </si>
  <si>
    <t>a1Wg0000003l7bKEAQ</t>
  </si>
  <si>
    <t>a1Wg0000003l7bZEAQ</t>
  </si>
  <si>
    <t>a1Wg0000003l7acEAA</t>
  </si>
  <si>
    <t>a1Wg0000003l7arEAA</t>
  </si>
  <si>
    <t>a1Wg0000003l7b6EAA</t>
  </si>
  <si>
    <t>a1Wg0000003l7bLEAQ</t>
  </si>
  <si>
    <t>a1Wg0000003l7baEAA</t>
  </si>
  <si>
    <t>a1Wg0000003l7adEAA</t>
  </si>
  <si>
    <t>a1Wg0000003l7asEAA</t>
  </si>
  <si>
    <t>a1Wg0000003l7b7EAA</t>
  </si>
  <si>
    <t>a1Wg0000003l7bMEAQ</t>
  </si>
  <si>
    <t>a1Wg0000003l7bbEAA</t>
  </si>
  <si>
    <t>a1Wg0000003l7aeEAA</t>
  </si>
  <si>
    <t>a1Wg0000003l7atEAA</t>
  </si>
  <si>
    <t>a1Wg0000003l7b8EAA</t>
  </si>
  <si>
    <t>a1Wg0000003l7bNEAQ</t>
  </si>
  <si>
    <t>a1Wg0000003l7bcEAA</t>
  </si>
  <si>
    <t>a1Wg0000003l7afEAA</t>
  </si>
  <si>
    <t>a1Wg0000003l7auEAA</t>
  </si>
  <si>
    <t>a1Wg0000003l7b9EAA</t>
  </si>
  <si>
    <t>a1Wg0000003l7bOEAQ</t>
  </si>
  <si>
    <t>a1Wg0000003l7bdEAA</t>
  </si>
  <si>
    <t>a1Wg0000003l7agEAA</t>
  </si>
  <si>
    <t>a1Wg0000003l7avEAA</t>
  </si>
  <si>
    <t>a1Wg0000003l7bAEAQ</t>
  </si>
  <si>
    <t>a1Wg0000003l7bPEAQ</t>
  </si>
  <si>
    <t>a1Wg0000003l7beEAA</t>
  </si>
  <si>
    <t>a1Wg0000003l7ahEAA</t>
  </si>
  <si>
    <t>a1Wg0000003l7awEAA</t>
  </si>
  <si>
    <t>a1Wg0000003l7bBEAQ</t>
  </si>
  <si>
    <t>a1Wg0000003l7bQEAQ</t>
  </si>
  <si>
    <t>a1Wg0000003l7bfEAA</t>
  </si>
  <si>
    <t>a1Wg0000003l7aiEAA</t>
  </si>
  <si>
    <t>a1Wg0000003l7axEAA</t>
  </si>
  <si>
    <t>a1Wg0000003l7bCEAQ</t>
  </si>
  <si>
    <t>a1Wg0000003l7bREAQ</t>
  </si>
  <si>
    <t>a1Wg0000003l7bgEAA</t>
  </si>
  <si>
    <t>a1Wg0000003l7ajEAA</t>
  </si>
  <si>
    <t>a1Wg0000003l7ayEAA</t>
  </si>
  <si>
    <t>a1Wg0000003l7bDEAQ</t>
  </si>
  <si>
    <t>a1Wg0000003l7bSEAQ</t>
  </si>
  <si>
    <t>a1Wg0000003l7bhEAA</t>
  </si>
  <si>
    <t>001g000001XJkjwAAD</t>
  </si>
  <si>
    <t>a12g0000007dxWSAAY</t>
  </si>
  <si>
    <t>a12g0000007dxWTAAY</t>
  </si>
  <si>
    <t>a12g0000007dxWUAAY</t>
  </si>
  <si>
    <t>a12g0000007dxWVAAY</t>
  </si>
  <si>
    <t>a12g0000007dxWWAAY</t>
  </si>
  <si>
    <t>a12g0000007dxWXAAY</t>
  </si>
  <si>
    <t>a12g0000007dxWYAAY</t>
  </si>
  <si>
    <t>a12g0000007dxWZAAY</t>
  </si>
  <si>
    <t>a12g0000007dxWaAAI</t>
  </si>
  <si>
    <t>a1Cg0000005A7IkEAK</t>
  </si>
  <si>
    <t>a1Cg0000005A7IlEAK</t>
  </si>
  <si>
    <t>a1Cg0000005A7ImEAK</t>
  </si>
  <si>
    <t>a1Cg0000005A7InEAK</t>
  </si>
  <si>
    <t>a1Cg0000005A7IoEAK</t>
  </si>
  <si>
    <t>a1Cg0000005A7IpEAK</t>
  </si>
  <si>
    <t>a1Cg0000005A7IqEAK</t>
  </si>
  <si>
    <t>a1Cg0000005A7IrEAK</t>
  </si>
  <si>
    <t>a1Cg0000005A7IsEAK</t>
  </si>
  <si>
    <t>a1Cg0000005A7ItEAK</t>
  </si>
  <si>
    <t>a1Cg0000005A7IuEAK</t>
  </si>
  <si>
    <t>a1Cg0000005A7IvEAK</t>
  </si>
  <si>
    <t>a1Rg0000000awnpEAA</t>
  </si>
  <si>
    <t>a1Rg0000000awnqEAA</t>
  </si>
  <si>
    <t>a1Rg0000000awnrEAA</t>
  </si>
  <si>
    <t>a1Rg0000000awnsEAA</t>
  </si>
  <si>
    <t>a1Rg0000000awntEAA</t>
  </si>
  <si>
    <t>a1Rg0000000awnuEAA</t>
  </si>
  <si>
    <t>a1Rg0000000awnvEAA</t>
  </si>
  <si>
    <t>a1Rg0000000awnwEAA</t>
  </si>
  <si>
    <t>a1Rg0000000awnxEAA</t>
  </si>
  <si>
    <t>a1Rg0000000awnyEAA</t>
  </si>
  <si>
    <t>a1Rg0000000awnzEAA</t>
  </si>
  <si>
    <t>a1Rg0000000awo0EAA</t>
  </si>
  <si>
    <t>a1Pg0000004JwWLEA0</t>
  </si>
  <si>
    <t>a1Pg0000004JwWqEAK</t>
  </si>
  <si>
    <t>a1Pg0000004JwWrEAK</t>
  </si>
  <si>
    <t>a1Pg0000004JwWsEAK</t>
  </si>
  <si>
    <t>a1Pg0000004JwWtEAK</t>
  </si>
  <si>
    <t>a1Pg0000004JwWuEAK</t>
  </si>
  <si>
    <t>a1Pg0000004JwWvEAK</t>
  </si>
  <si>
    <t>a1Pg0000004JwWwEAK</t>
  </si>
  <si>
    <t>a1Pg0000004JwWxEAK</t>
  </si>
  <si>
    <t>a1Pg0000004JwWyEAK</t>
  </si>
  <si>
    <t>a1Pg0000004JwWzEAK</t>
  </si>
  <si>
    <t>a1Pg0000004JwX0EAK</t>
  </si>
  <si>
    <t>a1Pg0000004JwX1EAK</t>
  </si>
  <si>
    <t>a1Pg0000004JwX2EAK</t>
  </si>
  <si>
    <t>a1Pg0000004JwX3EAK</t>
  </si>
  <si>
    <t>a1Mg00000024fSQEAY</t>
  </si>
  <si>
    <t>a1Mg00000024fSREAY</t>
  </si>
  <si>
    <t>a1Mg00000024fSSEAY</t>
  </si>
  <si>
    <t>a1Mg00000024fSTEAY</t>
  </si>
  <si>
    <t>a1Mg00000024fSUEAY</t>
  </si>
  <si>
    <t>a1Mg00000024fSVEAY</t>
  </si>
  <si>
    <t>a1Mg00000024fSWEAY</t>
  </si>
  <si>
    <t>a1Mg00000024fSXEAY</t>
  </si>
  <si>
    <t>a1Mg00000024fSYEAY</t>
  </si>
  <si>
    <t>a1Mg00000024fSZEAY</t>
  </si>
  <si>
    <t>a1Mg00000024fSaEAI</t>
  </si>
  <si>
    <t>a1Mg00000024fSbEAI</t>
  </si>
  <si>
    <t>a1Mg00000024fScEAI</t>
  </si>
  <si>
    <t>a1Mg00000024fSdEAI</t>
  </si>
  <si>
    <t>a1Mg00000024fSeEAI</t>
  </si>
  <si>
    <t>a1Mg00000024fSfEAI</t>
  </si>
  <si>
    <t>a1Mg00000024fSgEAI</t>
  </si>
  <si>
    <t>a1Mg00000024fShEAI</t>
  </si>
  <si>
    <t>a1Mg00000024fSiEAI</t>
  </si>
  <si>
    <t>a1Mg00000024fSjEAI</t>
  </si>
  <si>
    <t>a1Mg00000024fSkEAI</t>
  </si>
  <si>
    <t>a1Mg00000024fSlEAI</t>
  </si>
  <si>
    <t>a1Mg00000024fSmEAI</t>
  </si>
  <si>
    <t>a1Mg00000024fSnEAI</t>
  </si>
  <si>
    <t>a1Mg00000024fSoEAI</t>
  </si>
  <si>
    <t>a1Mg00000024fSpEAI</t>
  </si>
  <si>
    <t>a1Mg00000024fSqEAI</t>
  </si>
  <si>
    <t>a1Mg00000024fSrEAI</t>
  </si>
  <si>
    <t>a1Mg00000024fSsEAI</t>
  </si>
  <si>
    <t>a1Mg00000024fStEAI</t>
  </si>
  <si>
    <t>a1Mg00000024fSuEAI</t>
  </si>
  <si>
    <t>a1Mg00000024fSvEAI</t>
  </si>
  <si>
    <t>a1Mg00000024fSwEAI</t>
  </si>
  <si>
    <t>a1Mg00000024fSxEAI</t>
  </si>
  <si>
    <t>a1Mg00000024fSyEAI</t>
  </si>
  <si>
    <t>a1Mg00000024fSzEAI</t>
  </si>
  <si>
    <t>a1Mg00000024fT0EAI</t>
  </si>
  <si>
    <t>a1Mg00000024fT1EAI</t>
  </si>
  <si>
    <t>a1Mg00000024fT2EAI</t>
  </si>
  <si>
    <t>a1Mg00000024fT3EAI</t>
  </si>
  <si>
    <t>a1Mg00000024fT4EAI</t>
  </si>
  <si>
    <t>a1Mg00000024fT5EAI</t>
  </si>
  <si>
    <t>a1Mg00000024fT6EAI</t>
  </si>
  <si>
    <t>a1Mg00000024fT7EAI</t>
  </si>
  <si>
    <t>a1Mg00000024fT8EAI</t>
  </si>
  <si>
    <t>a1Mg00000024fT9EAI</t>
  </si>
  <si>
    <t>a1Mg00000024fTAEAY</t>
  </si>
  <si>
    <t>a1Mg00000024fTBEAY</t>
  </si>
  <si>
    <t>a1Mg00000024fTCEAY</t>
  </si>
  <si>
    <t>a1Mg00000024fTDEAY</t>
  </si>
  <si>
    <t>a1Hg00000024jXFEAY</t>
  </si>
  <si>
    <t>a1Hg00000024jXUEAY</t>
  </si>
  <si>
    <t>a1Hg00000024jXjEAI</t>
  </si>
  <si>
    <t>a1Hg00000024jXyEAI</t>
  </si>
  <si>
    <t>a1Hg00000024jYDEAY</t>
  </si>
  <si>
    <t>a1Hg00000024jXGEAY</t>
  </si>
  <si>
    <t>a1Hg00000024jXVEAY</t>
  </si>
  <si>
    <t>a1Hg00000024jXkEAI</t>
  </si>
  <si>
    <t>a1Hg00000024jXzEAI</t>
  </si>
  <si>
    <t>a1Hg00000024jYEEAY</t>
  </si>
  <si>
    <t>a1Hg00000024jXHEAY</t>
  </si>
  <si>
    <t>a1Hg00000024jXWEAY</t>
  </si>
  <si>
    <t>a1Hg00000024jXlEAI</t>
  </si>
  <si>
    <t>a1Hg00000024jY0EAI</t>
  </si>
  <si>
    <t>a1Hg00000024jYFEAY</t>
  </si>
  <si>
    <t>a1Hg00000024jXIEAY</t>
  </si>
  <si>
    <t>a1Hg00000024jXXEAY</t>
  </si>
  <si>
    <t>a1Hg00000024jXmEAI</t>
  </si>
  <si>
    <t>a1Hg00000024jY1EAI</t>
  </si>
  <si>
    <t>a1Hg00000024jYGEAY</t>
  </si>
  <si>
    <t>a1Hg00000024jXJEAY</t>
  </si>
  <si>
    <t>a1Hg00000024jXYEAY</t>
  </si>
  <si>
    <t>a1Hg00000024jXnEAI</t>
  </si>
  <si>
    <t>a1Hg00000024jY2EAI</t>
  </si>
  <si>
    <t>a1Hg00000024jYHEAY</t>
  </si>
  <si>
    <t>a1Hg00000024jXKEAY</t>
  </si>
  <si>
    <t>a1Hg00000024jXZEAY</t>
  </si>
  <si>
    <t>a1Hg00000024jXoEAI</t>
  </si>
  <si>
    <t>a1Hg00000024jY3EAI</t>
  </si>
  <si>
    <t>a1Hg00000024jYIEAY</t>
  </si>
  <si>
    <t>a1Hg00000024jXLEAY</t>
  </si>
  <si>
    <t>a1Hg00000024jXaEAI</t>
  </si>
  <si>
    <t>a1Hg00000024jXpEAI</t>
  </si>
  <si>
    <t>a1Hg00000024jY4EAI</t>
  </si>
  <si>
    <t>a1Hg00000024jYJEAY</t>
  </si>
  <si>
    <t>a1Hg00000024jXMEAY</t>
  </si>
  <si>
    <t>a1Hg00000024jXbEAI</t>
  </si>
  <si>
    <t>a1Hg00000024jXqEAI</t>
  </si>
  <si>
    <t>a1Hg00000024jY5EAI</t>
  </si>
  <si>
    <t>a1Hg00000024jYKEAY</t>
  </si>
  <si>
    <t>a1Hg00000024jXNEAY</t>
  </si>
  <si>
    <t>a1Hg00000024jXcEAI</t>
  </si>
  <si>
    <t>a1Hg00000024jXrEAI</t>
  </si>
  <si>
    <t>a1Hg00000024jY6EAI</t>
  </si>
  <si>
    <t>a1Hg00000024jYLEAY</t>
  </si>
  <si>
    <t>a1Hg00000024jXOEAY</t>
  </si>
  <si>
    <t>a1Hg00000024jXdEAI</t>
  </si>
  <si>
    <t>a1Hg00000024jXsEAI</t>
  </si>
  <si>
    <t>a1Hg00000024jY7EAI</t>
  </si>
  <si>
    <t>a1Hg00000024jYMEAY</t>
  </si>
  <si>
    <t>a1Hg00000024jXPEAY</t>
  </si>
  <si>
    <t>a1Hg00000024jXeEAI</t>
  </si>
  <si>
    <t>a1Hg00000024jXtEAI</t>
  </si>
  <si>
    <t>a1Hg00000024jY8EAI</t>
  </si>
  <si>
    <t>a1Hg00000024jYNEAY</t>
  </si>
  <si>
    <t>a1Hg00000024jXQEAY</t>
  </si>
  <si>
    <t>a1Hg00000024jXfEAI</t>
  </si>
  <si>
    <t>a1Hg00000024jXuEAI</t>
  </si>
  <si>
    <t>a1Hg00000024jY9EAI</t>
  </si>
  <si>
    <t>a1Hg00000024jYOEAY</t>
  </si>
  <si>
    <t>a1Hg00000024jXREAY</t>
  </si>
  <si>
    <t>a1Hg00000024jXgEAI</t>
  </si>
  <si>
    <t>a1Hg00000024jXvEAI</t>
  </si>
  <si>
    <t>a1Hg00000024jYAEAY</t>
  </si>
  <si>
    <t>a1Hg00000024jYPEAY</t>
  </si>
  <si>
    <t>a1Hg00000024jXSEAY</t>
  </si>
  <si>
    <t>a1Hg00000024jXhEAI</t>
  </si>
  <si>
    <t>a1Hg00000024jXwEAI</t>
  </si>
  <si>
    <t>a1Hg00000024jYBEAY</t>
  </si>
  <si>
    <t>a1Hg00000024jYQEAY</t>
  </si>
  <si>
    <t>a1Hg00000024jXTEAY</t>
  </si>
  <si>
    <t>a1Hg00000024jXiEAI</t>
  </si>
  <si>
    <t>a1Hg00000024jXxEAI</t>
  </si>
  <si>
    <t>a1Hg00000024jYCEAY</t>
  </si>
  <si>
    <t>a1Hg00000024jYREAY</t>
  </si>
  <si>
    <t>a1Xg0000005RIaHEAW</t>
  </si>
  <si>
    <t>a1Xg0000005RIaIEAW</t>
  </si>
  <si>
    <t>a1Xg0000005RIaJEAW</t>
  </si>
  <si>
    <t>a1Xg0000005RIaKEAW</t>
  </si>
  <si>
    <t>a1Xg0000005RIaLEAW</t>
  </si>
  <si>
    <t>a1Xg0000005RIaMEAW</t>
  </si>
  <si>
    <t>a1Xg0000005RIaNEAW</t>
  </si>
  <si>
    <t>a1Xg0000005RIaOEAW</t>
  </si>
  <si>
    <t>a1Xg0000005RIaPEAW</t>
  </si>
  <si>
    <t>a1Xg0000005RIaQEAW</t>
  </si>
  <si>
    <t>a1Xg0000005RIaREAW</t>
  </si>
  <si>
    <t>a1Xg0000005RIaSEAW</t>
  </si>
  <si>
    <t>a1Xg0000005RIaTEAW</t>
  </si>
  <si>
    <t>a1Xg0000005RIaUEAW</t>
  </si>
  <si>
    <t>a1Xg0000005RIaVEAW</t>
  </si>
  <si>
    <t>a18g0000006YnmJAAS</t>
  </si>
  <si>
    <t>a18g0000006YnmKAAS</t>
  </si>
  <si>
    <t>a18g0000006YnmLAAS</t>
  </si>
  <si>
    <t>a18g0000006YnmMAAS</t>
  </si>
  <si>
    <t>a18g0000006YnmNAAS</t>
  </si>
  <si>
    <t>a18g0000006YnmOAAS</t>
  </si>
  <si>
    <t>a18g0000006YnmPAAS</t>
  </si>
  <si>
    <t>a18g0000006YnmQAAS</t>
  </si>
  <si>
    <t>a18g0000006YnmRAAS</t>
  </si>
  <si>
    <t>a18g0000006YnmSAAS</t>
  </si>
  <si>
    <t>a18g0000006YnmTAAS</t>
  </si>
  <si>
    <t>a18g0000006YnmUAAS</t>
  </si>
  <si>
    <t>a18g0000006YnmVAAS</t>
  </si>
  <si>
    <t>a18g0000006YnmWAAS</t>
  </si>
  <si>
    <t>a18g0000006YnmXAAS</t>
  </si>
  <si>
    <t>a18g0000006YnmYAAS</t>
  </si>
  <si>
    <t>a18g0000006YnmZAAS</t>
  </si>
  <si>
    <t>a18g0000006YnmaAAC</t>
  </si>
  <si>
    <t>a18g0000006YnmbAAC</t>
  </si>
  <si>
    <t>a18g0000006YnmcAAC</t>
  </si>
  <si>
    <t>a18g0000006YnmdAAC</t>
  </si>
  <si>
    <t>a18g0000006YnmeAAC</t>
  </si>
  <si>
    <t>a18g0000006YnmfAAC</t>
  </si>
  <si>
    <t>a18g0000006YnmgAAC</t>
  </si>
  <si>
    <t>a18g0000006YnmhAAC</t>
  </si>
  <si>
    <t>a18g0000006YnmiAAC</t>
  </si>
  <si>
    <t>a18g0000006YnmjAAC</t>
  </si>
  <si>
    <t>a18g0000006YnmkAAC</t>
  </si>
  <si>
    <t>a18g0000006YnmlAAC</t>
  </si>
  <si>
    <t>a18g0000006YnmmAAC</t>
  </si>
  <si>
    <t>a17g0000001XBZKAA4</t>
  </si>
  <si>
    <t>a17g0000001XBZoAAO</t>
  </si>
  <si>
    <t>a17g0000001XBaIAAW</t>
  </si>
  <si>
    <t>a17g0000001XBamAAG</t>
  </si>
  <si>
    <t>a17g0000001XBbGAAW</t>
  </si>
  <si>
    <t>a17g0000001XBZLAA4</t>
  </si>
  <si>
    <t>a17g0000001XBZpAAO</t>
  </si>
  <si>
    <t>a17g0000001XBaJAAW</t>
  </si>
  <si>
    <t>a17g0000001XBanAAG</t>
  </si>
  <si>
    <t>a17g0000001XBbHAAW</t>
  </si>
  <si>
    <t>a17g0000001XBZMAA4</t>
  </si>
  <si>
    <t>a17g0000001XBZqAAO</t>
  </si>
  <si>
    <t>a17g0000001XBaKAAW</t>
  </si>
  <si>
    <t>a17g0000001XBaoAAG</t>
  </si>
  <si>
    <t>a17g0000001XBbIAAW</t>
  </si>
  <si>
    <t>a17g0000001XBZNAA4</t>
  </si>
  <si>
    <t>a17g0000001XBZrAAO</t>
  </si>
  <si>
    <t>a17g0000001XBaLAAW</t>
  </si>
  <si>
    <t>a17g0000001XBapAAG</t>
  </si>
  <si>
    <t>a17g0000001XBbJAAW</t>
  </si>
  <si>
    <t>a17g0000001XBZOAA4</t>
  </si>
  <si>
    <t>a17g0000001XBZsAAO</t>
  </si>
  <si>
    <t>a17g0000001XBaMAAW</t>
  </si>
  <si>
    <t>a17g0000001XBaqAAG</t>
  </si>
  <si>
    <t>a17g0000001XBbKAAW</t>
  </si>
  <si>
    <t>a17g0000001XBZPAA4</t>
  </si>
  <si>
    <t>a17g0000001XBZtAAO</t>
  </si>
  <si>
    <t>a17g0000001XBaNAAW</t>
  </si>
  <si>
    <t>a17g0000001XBarAAG</t>
  </si>
  <si>
    <t>a17g0000001XBbLAAW</t>
  </si>
  <si>
    <t>a17g0000001XBZQAA4</t>
  </si>
  <si>
    <t>a17g0000001XBZuAAO</t>
  </si>
  <si>
    <t>a17g0000001XBaOAAW</t>
  </si>
  <si>
    <t>a17g0000001XBasAAG</t>
  </si>
  <si>
    <t>a17g0000001XBbMAAW</t>
  </si>
  <si>
    <t>a17g0000001XBZRAA4</t>
  </si>
  <si>
    <t>a17g0000001XBZvAAO</t>
  </si>
  <si>
    <t>a17g0000001XBaPAAW</t>
  </si>
  <si>
    <t>a17g0000001XBatAAG</t>
  </si>
  <si>
    <t>a17g0000001XBbNAAW</t>
  </si>
  <si>
    <t>a17g0000001XBZSAA4</t>
  </si>
  <si>
    <t>a17g0000001XBZwAAO</t>
  </si>
  <si>
    <t>a17g0000001XBaQAAW</t>
  </si>
  <si>
    <t>a17g0000001XBauAAG</t>
  </si>
  <si>
    <t>a17g0000001XBbOAAW</t>
  </si>
  <si>
    <t>a17g0000001XBZTAA4</t>
  </si>
  <si>
    <t>a17g0000001XBZxAAO</t>
  </si>
  <si>
    <t>a17g0000001XBaRAAW</t>
  </si>
  <si>
    <t>a17g0000001XBavAAG</t>
  </si>
  <si>
    <t>a17g0000001XBbPAAW</t>
  </si>
  <si>
    <t>a17g0000001XBZUAA4</t>
  </si>
  <si>
    <t>a17g0000001XBZyAAO</t>
  </si>
  <si>
    <t>a17g0000001XBaSAAW</t>
  </si>
  <si>
    <t>a17g0000001XBawAAG</t>
  </si>
  <si>
    <t>a17g0000001XBbQAAW</t>
  </si>
  <si>
    <t>a17g0000001XBZVAA4</t>
  </si>
  <si>
    <t>a17g0000001XBZzAAO</t>
  </si>
  <si>
    <t>a17g0000001XBaTAAW</t>
  </si>
  <si>
    <t>a17g0000001XBaxAAG</t>
  </si>
  <si>
    <t>a17g0000001XBbRAAW</t>
  </si>
  <si>
    <t>a17g0000001XBZWAA4</t>
  </si>
  <si>
    <t>a17g0000001XBa0AAG</t>
  </si>
  <si>
    <t>a17g0000001XBaUAAW</t>
  </si>
  <si>
    <t>a17g0000001XBayAAG</t>
  </si>
  <si>
    <t>a17g0000001XBbSAAW</t>
  </si>
  <si>
    <t>a17g0000001XBZXAA4</t>
  </si>
  <si>
    <t>a17g0000001XBa1AAG</t>
  </si>
  <si>
    <t>a17g0000001XBaVAAW</t>
  </si>
  <si>
    <t>a17g0000001XBazAAG</t>
  </si>
  <si>
    <t>a17g0000001XBbTAAW</t>
  </si>
  <si>
    <t>a17g0000001XBZYAA4</t>
  </si>
  <si>
    <t>a17g0000001XBa2AAG</t>
  </si>
  <si>
    <t>a17g0000001XBaWAAW</t>
  </si>
  <si>
    <t>a17g0000001XBb0AAG</t>
  </si>
  <si>
    <t>a17g0000001XBbUAAW</t>
  </si>
  <si>
    <t>a17g0000001XBZZAA4</t>
  </si>
  <si>
    <t>a17g0000001XBa3AAG</t>
  </si>
  <si>
    <t>a17g0000001XBaXAAW</t>
  </si>
  <si>
    <t>a17g0000001XBb1AAG</t>
  </si>
  <si>
    <t>a17g0000001XBbVAAW</t>
  </si>
  <si>
    <t>a17g0000001XBZaAAO</t>
  </si>
  <si>
    <t>a17g0000001XBa4AAG</t>
  </si>
  <si>
    <t>a17g0000001XBaYAAW</t>
  </si>
  <si>
    <t>a17g0000001XBb2AAG</t>
  </si>
  <si>
    <t>a17g0000001XBbWAAW</t>
  </si>
  <si>
    <t>a17g0000001XBZbAAO</t>
  </si>
  <si>
    <t>a17g0000001XBa5AAG</t>
  </si>
  <si>
    <t>a17g0000001XBaZAAW</t>
  </si>
  <si>
    <t>a17g0000001XBb3AAG</t>
  </si>
  <si>
    <t>a17g0000001XBbXAAW</t>
  </si>
  <si>
    <t>a17g0000001XBZcAAO</t>
  </si>
  <si>
    <t>a17g0000001XBa6AAG</t>
  </si>
  <si>
    <t>a17g0000001XBaaAAG</t>
  </si>
  <si>
    <t>a17g0000001XBb4AAG</t>
  </si>
  <si>
    <t>a17g0000001XBbYAAW</t>
  </si>
  <si>
    <t>a17g0000001XBZdAAO</t>
  </si>
  <si>
    <t>a17g0000001XBa7AAG</t>
  </si>
  <si>
    <t>a17g0000001XBabAAG</t>
  </si>
  <si>
    <t>a17g0000001XBb5AAG</t>
  </si>
  <si>
    <t>a17g0000001XBbZAAW</t>
  </si>
  <si>
    <t>a17g0000001XBZeAAO</t>
  </si>
  <si>
    <t>a17g0000001XBa8AAG</t>
  </si>
  <si>
    <t>a17g0000001XBacAAG</t>
  </si>
  <si>
    <t>a17g0000001XBb6AAG</t>
  </si>
  <si>
    <t>a17g0000001XBbaAAG</t>
  </si>
  <si>
    <t>a17g0000001XBZfAAO</t>
  </si>
  <si>
    <t>a17g0000001XBa9AAG</t>
  </si>
  <si>
    <t>a17g0000001XBadAAG</t>
  </si>
  <si>
    <t>a17g0000001XBb7AAG</t>
  </si>
  <si>
    <t>a17g0000001XBbbAAG</t>
  </si>
  <si>
    <t>a17g0000001XBZgAAO</t>
  </si>
  <si>
    <t>a17g0000001XBaAAAW</t>
  </si>
  <si>
    <t>a17g0000001XBaeAAG</t>
  </si>
  <si>
    <t>a17g0000001XBb8AAG</t>
  </si>
  <si>
    <t>a17g0000001XBbcAAG</t>
  </si>
  <si>
    <t>a17g0000001XBZhAAO</t>
  </si>
  <si>
    <t>a17g0000001XBaBAAW</t>
  </si>
  <si>
    <t>a17g0000001XBafAAG</t>
  </si>
  <si>
    <t>a17g0000001XBb9AAG</t>
  </si>
  <si>
    <t>a17g0000001XBbdAAG</t>
  </si>
  <si>
    <t>a17g0000001XBZiAAO</t>
  </si>
  <si>
    <t>a17g0000001XBaCAAW</t>
  </si>
  <si>
    <t>a17g0000001XBagAAG</t>
  </si>
  <si>
    <t>a17g0000001XBbAAAW</t>
  </si>
  <si>
    <t>a17g0000001XBbeAAG</t>
  </si>
  <si>
    <t>a17g0000001XBZjAAO</t>
  </si>
  <si>
    <t>a17g0000001XBaDAAW</t>
  </si>
  <si>
    <t>a17g0000001XBahAAG</t>
  </si>
  <si>
    <t>a17g0000001XBbBAAW</t>
  </si>
  <si>
    <t>a17g0000001XBbfAAG</t>
  </si>
  <si>
    <t>a17g0000001XBZkAAO</t>
  </si>
  <si>
    <t>a17g0000001XBaEAAW</t>
  </si>
  <si>
    <t>a17g0000001XBaiAAG</t>
  </si>
  <si>
    <t>a17g0000001XBbCAAW</t>
  </si>
  <si>
    <t>a17g0000001XBbgAAG</t>
  </si>
  <si>
    <t>a17g0000001XBZlAAO</t>
  </si>
  <si>
    <t>a17g0000001XBaFAAW</t>
  </si>
  <si>
    <t>a17g0000001XBajAAG</t>
  </si>
  <si>
    <t>a17g0000001XBbDAAW</t>
  </si>
  <si>
    <t>a17g0000001XBbhAAG</t>
  </si>
  <si>
    <t>a17g0000001XBZmAAO</t>
  </si>
  <si>
    <t>a17g0000001XBaGAAW</t>
  </si>
  <si>
    <t>a17g0000001XBakAAG</t>
  </si>
  <si>
    <t>a17g0000001XBbEAAW</t>
  </si>
  <si>
    <t>a17g0000001XBbiAAG</t>
  </si>
  <si>
    <t>a17g0000001XBZnAAO</t>
  </si>
  <si>
    <t>a17g0000001XBaHAAW</t>
  </si>
  <si>
    <t>a17g0000001XBalAAG</t>
  </si>
  <si>
    <t>a17g0000001XBbFAAW</t>
  </si>
  <si>
    <t>a17g0000001XBbjAAG</t>
  </si>
  <si>
    <t>a1Ng000000C0uS5EAJ</t>
  </si>
  <si>
    <t>a1Ng000000C0uS6EAJ</t>
  </si>
  <si>
    <t>a1Ng000000C0uS7EAJ</t>
  </si>
  <si>
    <t>a1Ng000000C0uS8EAJ</t>
  </si>
  <si>
    <t>a1Ng000000C0uS9EAJ</t>
  </si>
  <si>
    <t>a1Ng000000C0uSAEAZ</t>
  </si>
  <si>
    <t>a1Ng000000C0uSBEAZ</t>
  </si>
  <si>
    <t>a1Ng000000C0uSCEAZ</t>
  </si>
  <si>
    <t>a1Ng000000C0uSDEAZ</t>
  </si>
  <si>
    <t>a1Ng000000C0uSEEAZ</t>
  </si>
  <si>
    <t>a1Ng000000C0uSFEAZ</t>
  </si>
  <si>
    <t>a1Ng000000C0uSGEAZ</t>
  </si>
  <si>
    <t>a1Ng000000C0uSHEAZ</t>
  </si>
  <si>
    <t>a1Ng000000C0uSIEAZ</t>
  </si>
  <si>
    <t>a1Ng000000C0uSJEAZ</t>
  </si>
  <si>
    <t>a1Ng000000C0uSKEAZ</t>
  </si>
  <si>
    <t>a1Ng000000C0uSLEAZ</t>
  </si>
  <si>
    <t>a1Ng000000C0uSMEAZ</t>
  </si>
  <si>
    <t>a1Ng000000C0uSNEAZ</t>
  </si>
  <si>
    <t>a1Ng000000C0uSOEAZ</t>
  </si>
  <si>
    <t>a1Ng000000C0uSPEAZ</t>
  </si>
  <si>
    <t>a1Ng000000C0uSQEAZ</t>
  </si>
  <si>
    <t>a1Ng000000C0uSREAZ</t>
  </si>
  <si>
    <t>a1Ng000000C0uSSEAZ</t>
  </si>
  <si>
    <t>a1Ng000000C0uSTEAZ</t>
  </si>
  <si>
    <t>a1Ng000000C0uSUEAZ</t>
  </si>
  <si>
    <t>a1Ng000000C0uSVEAZ</t>
  </si>
  <si>
    <t>a1Ng000000C0uSWEAZ</t>
  </si>
  <si>
    <t>a1Ng000000C0uSXEAZ</t>
  </si>
  <si>
    <t>a1Ng000000C0uSYEAZ</t>
  </si>
  <si>
    <t>a1Ng000000C0uSZEAZ</t>
  </si>
  <si>
    <t>a1Ng000000C0uSaEAJ</t>
  </si>
  <si>
    <t>a1Ng000000C0uSbEAJ</t>
  </si>
  <si>
    <t>a1Ng000000C0uScEAJ</t>
  </si>
  <si>
    <t>a1Ng000000C0uSdEAJ</t>
  </si>
  <si>
    <t>a1Ng000000C0uSeEAJ</t>
  </si>
  <si>
    <t>a1Ng000000C0uSfEAJ</t>
  </si>
  <si>
    <t>a1Ng000000C0uSgEAJ</t>
  </si>
  <si>
    <t>a1Ng000000C0uShEAJ</t>
  </si>
  <si>
    <t>a1Ng000000C0uSiEAJ</t>
  </si>
  <si>
    <t>a1Ng000000C0uSjEAJ</t>
  </si>
  <si>
    <t>a1Ng000000C0uSkEAJ</t>
  </si>
  <si>
    <t>a1Ng000000C0uSlEAJ</t>
  </si>
  <si>
    <t>a1Ng000000C0uSmEAJ</t>
  </si>
  <si>
    <t>a1Ng000000C0uSnEAJ</t>
  </si>
  <si>
    <t>a1Ng000000C0uSoEAJ</t>
  </si>
  <si>
    <t>a1Ng000000C0uSpEAJ</t>
  </si>
  <si>
    <t>a1Ng000000C0uSqEAJ</t>
  </si>
  <si>
    <t>a1Ng000000C0uSrEAJ</t>
  </si>
  <si>
    <t>a1Ng000000C0uSsEAJ</t>
  </si>
  <si>
    <t>a1Ng000000C0uStEAJ</t>
  </si>
  <si>
    <t>a1Ng000000C0uSuEAJ</t>
  </si>
  <si>
    <t>a1Ng000000C0uSvEAJ</t>
  </si>
  <si>
    <t>a1Ng000000C0uSwEAJ</t>
  </si>
  <si>
    <t>a1Ng000000C0uSxEAJ</t>
  </si>
  <si>
    <t>a1Ng000000C0uSyEAJ</t>
  </si>
  <si>
    <t>a1Ng000000C0uSzEAJ</t>
  </si>
  <si>
    <t>a1Ng000000C0uT0EAJ</t>
  </si>
  <si>
    <t>a1Ng000000C0uT1EAJ</t>
  </si>
  <si>
    <t>a1Ng000000C0uT2EAJ</t>
  </si>
  <si>
    <t>a1Ng000000C0uT3EAJ</t>
  </si>
  <si>
    <t>a1Ng000000C0uT4EAJ</t>
  </si>
  <si>
    <t>a1Ng000000C0uT5EAJ</t>
  </si>
  <si>
    <t>a1Ng000000C0uT6EAJ</t>
  </si>
  <si>
    <t>a1Ng000000C0uT7EAJ</t>
  </si>
  <si>
    <t>a1Ng000000C0uT8EAJ</t>
  </si>
  <si>
    <t>a1Ng000000C0uT9EAJ</t>
  </si>
  <si>
    <t>a1Ng000000C0uTAEAZ</t>
  </si>
  <si>
    <t>a1Ng000000C0uTBEAZ</t>
  </si>
  <si>
    <t>a1Ng000000C0uTCEAZ</t>
  </si>
  <si>
    <t>a1Ng000000C0uTDEAZ</t>
  </si>
  <si>
    <t>a1Ng000000C0uTEEAZ</t>
  </si>
  <si>
    <t>a1Ng000000C0uTFEAZ</t>
  </si>
  <si>
    <t>a1Ng000000C0uTGEAZ</t>
  </si>
  <si>
    <t>a1Ng000000C0uTHEAZ</t>
  </si>
  <si>
    <t>a1Ng000000C0uTIEAZ</t>
  </si>
  <si>
    <t>a1Ng000000C0uTJEAZ</t>
  </si>
  <si>
    <t>a1Ng000000C0uTKEAZ</t>
  </si>
  <si>
    <t>a1Ng000000C0uTLEAZ</t>
  </si>
  <si>
    <t>a1Ng000000C0uTMEAZ</t>
  </si>
  <si>
    <t>a1bg00000026UiYAAU</t>
  </si>
  <si>
    <t>a1bg00000026UrzAAE</t>
  </si>
  <si>
    <t>a1bg00000026UtHAAU</t>
  </si>
  <si>
    <t>a1bg00000026UuZAAU</t>
  </si>
  <si>
    <t>a1bg00000026UvrAAE</t>
  </si>
  <si>
    <t>a1bg00000026UiZAAU</t>
  </si>
  <si>
    <t>a1bg00000026Us0AAE</t>
  </si>
  <si>
    <t>a1bg00000026UtIAAU</t>
  </si>
  <si>
    <t>a1bg00000026UuaAAE</t>
  </si>
  <si>
    <t>a1bg00000026UvsAAE</t>
  </si>
  <si>
    <t>a1bg00000026UiaAAE</t>
  </si>
  <si>
    <t>a1bg00000026Us1AAE</t>
  </si>
  <si>
    <t>a1bg00000026UtJAAU</t>
  </si>
  <si>
    <t>a1bg00000026UubAAE</t>
  </si>
  <si>
    <t>a1bg00000026UvtAAE</t>
  </si>
  <si>
    <t>a1bg00000026UibAAE</t>
  </si>
  <si>
    <t>a1bg00000026Us2AAE</t>
  </si>
  <si>
    <t>a1bg00000026UtKAAU</t>
  </si>
  <si>
    <t>a1bg00000026UucAAE</t>
  </si>
  <si>
    <t>a1bg00000026UvuAAE</t>
  </si>
  <si>
    <t>a1bg00000026UqlAAE</t>
  </si>
  <si>
    <t>a1bg00000026Us3AAE</t>
  </si>
  <si>
    <t>a1bg00000026UtLAAU</t>
  </si>
  <si>
    <t>a1bg00000026UudAAE</t>
  </si>
  <si>
    <t>a1bg00000026UvvAAE</t>
  </si>
  <si>
    <t>a1bg00000026UqmAAE</t>
  </si>
  <si>
    <t>a1bg00000026Us4AAE</t>
  </si>
  <si>
    <t>a1bg00000026UtMAAU</t>
  </si>
  <si>
    <t>a1bg00000026UueAAE</t>
  </si>
  <si>
    <t>a1bg00000026UvwAAE</t>
  </si>
  <si>
    <t>a1bg00000026UqnAAE</t>
  </si>
  <si>
    <t>a1bg00000026Us5AAE</t>
  </si>
  <si>
    <t>a1bg00000026UtNAAU</t>
  </si>
  <si>
    <t>a1bg00000026UufAAE</t>
  </si>
  <si>
    <t>a1bg00000026UvxAAE</t>
  </si>
  <si>
    <t>a1bg00000026UqoAAE</t>
  </si>
  <si>
    <t>a1bg00000026Us6AAE</t>
  </si>
  <si>
    <t>a1bg00000026UtOAAU</t>
  </si>
  <si>
    <t>a1bg00000026UugAAE</t>
  </si>
  <si>
    <t>a1bg00000026UvyAAE</t>
  </si>
  <si>
    <t>a1bg00000026UqpAAE</t>
  </si>
  <si>
    <t>a1bg00000026Us7AAE</t>
  </si>
  <si>
    <t>a1bg00000026UtPAAU</t>
  </si>
  <si>
    <t>a1bg00000026UuhAAE</t>
  </si>
  <si>
    <t>a1bg00000026UvzAAE</t>
  </si>
  <si>
    <t>a1bg00000026UqqAAE</t>
  </si>
  <si>
    <t>a1bg00000026Us8AAE</t>
  </si>
  <si>
    <t>a1bg00000026UtQAAU</t>
  </si>
  <si>
    <t>a1bg00000026UuiAAE</t>
  </si>
  <si>
    <t>a1bg00000026Uw0AAE</t>
  </si>
  <si>
    <t>a1bg00000026UqrAAE</t>
  </si>
  <si>
    <t>a1bg00000026Us9AAE</t>
  </si>
  <si>
    <t>a1bg00000026UtRAAU</t>
  </si>
  <si>
    <t>a1bg00000026UujAAE</t>
  </si>
  <si>
    <t>a1bg00000026Uw1AAE</t>
  </si>
  <si>
    <t>a1bg00000026UqsAAE</t>
  </si>
  <si>
    <t>a1bg00000026UsAAAU</t>
  </si>
  <si>
    <t>a1bg00000026UtSAAU</t>
  </si>
  <si>
    <t>a1bg00000026UukAAE</t>
  </si>
  <si>
    <t>a1bg00000026Uw2AAE</t>
  </si>
  <si>
    <t>a1bg00000026UqtAAE</t>
  </si>
  <si>
    <t>a1bg00000026UsBAAU</t>
  </si>
  <si>
    <t>a1bg00000026UtTAAU</t>
  </si>
  <si>
    <t>a1bg00000026UulAAE</t>
  </si>
  <si>
    <t>a1bg00000026Uw3AAE</t>
  </si>
  <si>
    <t>a1bg00000026UquAAE</t>
  </si>
  <si>
    <t>a1bg00000026UsCAAU</t>
  </si>
  <si>
    <t>a1bg00000026UtUAAU</t>
  </si>
  <si>
    <t>a1bg00000026UumAAE</t>
  </si>
  <si>
    <t>a1bg00000026Uw4AAE</t>
  </si>
  <si>
    <t>a1bg00000026UqvAAE</t>
  </si>
  <si>
    <t>a1bg00000026UsDAAU</t>
  </si>
  <si>
    <t>a1bg00000026UtVAAU</t>
  </si>
  <si>
    <t>a1bg00000026UunAAE</t>
  </si>
  <si>
    <t>a1bg00000026Uw5AAE</t>
  </si>
  <si>
    <t>a1bg00000026UqwAAE</t>
  </si>
  <si>
    <t>a1bg00000026UsEAAU</t>
  </si>
  <si>
    <t>a1bg00000026UtWAAU</t>
  </si>
  <si>
    <t>a1bg00000026UuoAAE</t>
  </si>
  <si>
    <t>a1bg00000026Uw6AAE</t>
  </si>
  <si>
    <t>a1bg00000026UqxAAE</t>
  </si>
  <si>
    <t>a1bg00000026UsFAAU</t>
  </si>
  <si>
    <t>a1bg00000026UtXAAU</t>
  </si>
  <si>
    <t>a1bg00000026UupAAE</t>
  </si>
  <si>
    <t>a1bg00000026Uw7AAE</t>
  </si>
  <si>
    <t>a1bg00000026UqyAAE</t>
  </si>
  <si>
    <t>a1bg00000026UsGAAU</t>
  </si>
  <si>
    <t>a1bg00000026UtYAAU</t>
  </si>
  <si>
    <t>a1bg00000026UuqAAE</t>
  </si>
  <si>
    <t>a1bg00000026Uw8AAE</t>
  </si>
  <si>
    <t>a1bg00000026UqzAAE</t>
  </si>
  <si>
    <t>a1bg00000026UsHAAU</t>
  </si>
  <si>
    <t>a1bg00000026UtZAAU</t>
  </si>
  <si>
    <t>a1bg00000026UurAAE</t>
  </si>
  <si>
    <t>a1bg00000026Uw9AAE</t>
  </si>
  <si>
    <t>a1bg00000026Ur0AAE</t>
  </si>
  <si>
    <t>a1bg00000026UsIAAU</t>
  </si>
  <si>
    <t>a1bg00000026UtaAAE</t>
  </si>
  <si>
    <t>a1bg00000026UusAAE</t>
  </si>
  <si>
    <t>a1bg00000026UwAAAU</t>
  </si>
  <si>
    <t>a1bg00000026Ur1AAE</t>
  </si>
  <si>
    <t>a1bg00000026UsJAAU</t>
  </si>
  <si>
    <t>a1bg00000026UtbAAE</t>
  </si>
  <si>
    <t>a1bg00000026UutAAE</t>
  </si>
  <si>
    <t>a1bg00000026UwBAAU</t>
  </si>
  <si>
    <t>a1bg00000026Ur2AAE</t>
  </si>
  <si>
    <t>a1bg00000026UsKAAU</t>
  </si>
  <si>
    <t>a1bg00000026UtcAAE</t>
  </si>
  <si>
    <t>a1bg00000026UuuAAE</t>
  </si>
  <si>
    <t>a1bg00000026UwCAAU</t>
  </si>
  <si>
    <t>a1bg00000026Ur3AAE</t>
  </si>
  <si>
    <t>a1bg00000026UsLAAU</t>
  </si>
  <si>
    <t>a1bg00000026UtdAAE</t>
  </si>
  <si>
    <t>a1bg00000026UuvAAE</t>
  </si>
  <si>
    <t>a1bg00000026UwDAAU</t>
  </si>
  <si>
    <t>a1bg00000026Ur4AAE</t>
  </si>
  <si>
    <t>a1bg00000026UsMAAU</t>
  </si>
  <si>
    <t>a1bg00000026UteAAE</t>
  </si>
  <si>
    <t>a1bg00000026UuwAAE</t>
  </si>
  <si>
    <t>a1bg00000026UwEAAU</t>
  </si>
  <si>
    <t>a1bg00000026Ur5AAE</t>
  </si>
  <si>
    <t>a1bg00000026UsNAAU</t>
  </si>
  <si>
    <t>a1bg00000026UtfAAE</t>
  </si>
  <si>
    <t>a1bg00000026UuxAAE</t>
  </si>
  <si>
    <t>a1bg00000026UwFAAU</t>
  </si>
  <si>
    <t>a1bg00000026Ur6AAE</t>
  </si>
  <si>
    <t>a1bg00000026UsOAAU</t>
  </si>
  <si>
    <t>a1bg00000026UtgAAE</t>
  </si>
  <si>
    <t>a1bg00000026UuyAAE</t>
  </si>
  <si>
    <t>a1bg00000026UwGAAU</t>
  </si>
  <si>
    <t>a1bg00000026Ur7AAE</t>
  </si>
  <si>
    <t>a1bg00000026UsPAAU</t>
  </si>
  <si>
    <t>a1bg00000026UthAAE</t>
  </si>
  <si>
    <t>a1bg00000026UuzAAE</t>
  </si>
  <si>
    <t>a1bg00000026UwHAAU</t>
  </si>
  <si>
    <t>a1bg00000026Ur8AAE</t>
  </si>
  <si>
    <t>a1bg00000026UsQAAU</t>
  </si>
  <si>
    <t>a1bg00000026UtiAAE</t>
  </si>
  <si>
    <t>a1bg00000026Uv0AAE</t>
  </si>
  <si>
    <t>a1bg00000026UwIAAU</t>
  </si>
  <si>
    <t>a1bg00000026Ur9AAE</t>
  </si>
  <si>
    <t>a1bg00000026UsRAAU</t>
  </si>
  <si>
    <t>a1bg00000026UtjAAE</t>
  </si>
  <si>
    <t>a1bg00000026Uv1AAE</t>
  </si>
  <si>
    <t>a1bg00000026UwJAAU</t>
  </si>
  <si>
    <t>a1bg00000026UrAAAU</t>
  </si>
  <si>
    <t>a1bg00000026UsSAAU</t>
  </si>
  <si>
    <t>a1bg00000026UtkAAE</t>
  </si>
  <si>
    <t>a1bg00000026Uv2AAE</t>
  </si>
  <si>
    <t>a1bg00000026UwKAAU</t>
  </si>
  <si>
    <t>a1bg00000026UrBAAU</t>
  </si>
  <si>
    <t>a1bg00000026UsTAAU</t>
  </si>
  <si>
    <t>a1bg00000026UtlAAE</t>
  </si>
  <si>
    <t>a1bg00000026Uv3AAE</t>
  </si>
  <si>
    <t>a1bg00000026UwLAAU</t>
  </si>
  <si>
    <t>a1bg00000026UrCAAU</t>
  </si>
  <si>
    <t>a1bg00000026UsUAAU</t>
  </si>
  <si>
    <t>a1bg00000026UtmAAE</t>
  </si>
  <si>
    <t>a1bg00000026Uv4AAE</t>
  </si>
  <si>
    <t>a1bg00000026UwMAAU</t>
  </si>
  <si>
    <t>a1bg00000026UrDAAU</t>
  </si>
  <si>
    <t>a1bg00000026UsVAAU</t>
  </si>
  <si>
    <t>a1bg00000026UtnAAE</t>
  </si>
  <si>
    <t>a1bg00000026Uv5AAE</t>
  </si>
  <si>
    <t>a1bg00000026UwNAAU</t>
  </si>
  <si>
    <t>a1bg00000026UrEAAU</t>
  </si>
  <si>
    <t>a1bg00000026UsWAAU</t>
  </si>
  <si>
    <t>a1bg00000026UtoAAE</t>
  </si>
  <si>
    <t>a1bg00000026Uv6AAE</t>
  </si>
  <si>
    <t>a1bg00000026UwOAAU</t>
  </si>
  <si>
    <t>a1bg00000026UrFAAU</t>
  </si>
  <si>
    <t>a1bg00000026UsXAAU</t>
  </si>
  <si>
    <t>a1bg00000026UtpAAE</t>
  </si>
  <si>
    <t>a1bg00000026Uv7AAE</t>
  </si>
  <si>
    <t>a1bg00000026UwPAAU</t>
  </si>
  <si>
    <t>a1bg00000026UrGAAU</t>
  </si>
  <si>
    <t>a1bg00000026UsYAAU</t>
  </si>
  <si>
    <t>a1bg00000026UtqAAE</t>
  </si>
  <si>
    <t>a1bg00000026Uv8AAE</t>
  </si>
  <si>
    <t>a1bg00000026UwQAAU</t>
  </si>
  <si>
    <t>a1bg00000026UrHAAU</t>
  </si>
  <si>
    <t>a1bg00000026UsZAAU</t>
  </si>
  <si>
    <t>a1bg00000026UtrAAE</t>
  </si>
  <si>
    <t>a1bg00000026Uv9AAE</t>
  </si>
  <si>
    <t>a1bg00000026UwRAAU</t>
  </si>
  <si>
    <t>a1bg00000026UrIAAU</t>
  </si>
  <si>
    <t>a1bg00000026UsaAAE</t>
  </si>
  <si>
    <t>a1bg00000026UtsAAE</t>
  </si>
  <si>
    <t>a1bg00000026UvAAAU</t>
  </si>
  <si>
    <t>a1bg00000026UwSAAU</t>
  </si>
  <si>
    <t>a1bg00000026UrJAAU</t>
  </si>
  <si>
    <t>a1bg00000026UsbAAE</t>
  </si>
  <si>
    <t>a1bg00000026UttAAE</t>
  </si>
  <si>
    <t>a1bg00000026UvBAAU</t>
  </si>
  <si>
    <t>a1bg00000026UwTAAU</t>
  </si>
  <si>
    <t>a1bg00000026UrKAAU</t>
  </si>
  <si>
    <t>a1bg00000026UscAAE</t>
  </si>
  <si>
    <t>a1bg00000026UtuAAE</t>
  </si>
  <si>
    <t>a1bg00000026UvCAAU</t>
  </si>
  <si>
    <t>a1bg00000026UwUAAU</t>
  </si>
  <si>
    <t>a1bg00000026UrLAAU</t>
  </si>
  <si>
    <t>a1bg00000026UsdAAE</t>
  </si>
  <si>
    <t>a1bg00000026UtvAAE</t>
  </si>
  <si>
    <t>a1bg00000026UvDAAU</t>
  </si>
  <si>
    <t>a1bg00000026UwVAAU</t>
  </si>
  <si>
    <t>a1bg00000026UrMAAU</t>
  </si>
  <si>
    <t>a1bg00000026UseAAE</t>
  </si>
  <si>
    <t>a1bg00000026UtwAAE</t>
  </si>
  <si>
    <t>a1bg00000026UvEAAU</t>
  </si>
  <si>
    <t>a1bg00000026UwWAAU</t>
  </si>
  <si>
    <t>a1bg00000026UrNAAU</t>
  </si>
  <si>
    <t>a1bg00000026UsfAAE</t>
  </si>
  <si>
    <t>a1bg00000026UtxAAE</t>
  </si>
  <si>
    <t>a1bg00000026UvFAAU</t>
  </si>
  <si>
    <t>a1bg00000026UwXAAU</t>
  </si>
  <si>
    <t>a1bg00000026UrOAAU</t>
  </si>
  <si>
    <t>a1bg00000026UsgAAE</t>
  </si>
  <si>
    <t>a1bg00000026UtyAAE</t>
  </si>
  <si>
    <t>a1bg00000026UvGAAU</t>
  </si>
  <si>
    <t>a1bg00000026UwYAAU</t>
  </si>
  <si>
    <t>a1bg00000026UrPAAU</t>
  </si>
  <si>
    <t>a1bg00000026UshAAE</t>
  </si>
  <si>
    <t>a1bg00000026UtzAAE</t>
  </si>
  <si>
    <t>a1bg00000026UvHAAU</t>
  </si>
  <si>
    <t>a1bg00000026UwZAAU</t>
  </si>
  <si>
    <t>a1bg00000026UrQAAU</t>
  </si>
  <si>
    <t>a1bg00000026UsiAAE</t>
  </si>
  <si>
    <t>a1bg00000026Uu0AAE</t>
  </si>
  <si>
    <t>a1bg00000026UvIAAU</t>
  </si>
  <si>
    <t>a1bg00000026UwaAAE</t>
  </si>
  <si>
    <t>a1bg00000026UrRAAU</t>
  </si>
  <si>
    <t>a1bg00000026UsjAAE</t>
  </si>
  <si>
    <t>a1bg00000026Uu1AAE</t>
  </si>
  <si>
    <t>a1bg00000026UvJAAU</t>
  </si>
  <si>
    <t>a1bg00000026UwbAAE</t>
  </si>
  <si>
    <t>a1bg00000026UrSAAU</t>
  </si>
  <si>
    <t>a1bg00000026UskAAE</t>
  </si>
  <si>
    <t>a1bg00000026Uu2AAE</t>
  </si>
  <si>
    <t>a1bg00000026UvKAAU</t>
  </si>
  <si>
    <t>a1bg00000026UwcAAE</t>
  </si>
  <si>
    <t>a1bg00000026UrTAAU</t>
  </si>
  <si>
    <t>a1bg00000026UslAAE</t>
  </si>
  <si>
    <t>a1bg00000026Uu3AAE</t>
  </si>
  <si>
    <t>a1bg00000026UvLAAU</t>
  </si>
  <si>
    <t>a1bg00000026UwdAAE</t>
  </si>
  <si>
    <t>a1bg00000026UrUAAU</t>
  </si>
  <si>
    <t>a1bg00000026UsmAAE</t>
  </si>
  <si>
    <t>a1bg00000026Uu4AAE</t>
  </si>
  <si>
    <t>a1bg00000026UvMAAU</t>
  </si>
  <si>
    <t>a1bg00000026UweAAE</t>
  </si>
  <si>
    <t>a1bg00000026UrVAAU</t>
  </si>
  <si>
    <t>a1bg00000026UsnAAE</t>
  </si>
  <si>
    <t>a1bg00000026Uu5AAE</t>
  </si>
  <si>
    <t>a1bg00000026UvNAAU</t>
  </si>
  <si>
    <t>a1bg00000026UwfAAE</t>
  </si>
  <si>
    <t>a1bg00000026UrWAAU</t>
  </si>
  <si>
    <t>a1bg00000026UsoAAE</t>
  </si>
  <si>
    <t>a1bg00000026Uu6AAE</t>
  </si>
  <si>
    <t>a1bg00000026UvOAAU</t>
  </si>
  <si>
    <t>a1bg00000026UwgAAE</t>
  </si>
  <si>
    <t>a1bg00000026UrXAAU</t>
  </si>
  <si>
    <t>a1bg00000026UspAAE</t>
  </si>
  <si>
    <t>a1bg00000026Uu7AAE</t>
  </si>
  <si>
    <t>a1bg00000026UvPAAU</t>
  </si>
  <si>
    <t>a1bg00000026UwhAAE</t>
  </si>
  <si>
    <t>a1bg00000026UrYAAU</t>
  </si>
  <si>
    <t>a1bg00000026UsqAAE</t>
  </si>
  <si>
    <t>a1bg00000026Uu8AAE</t>
  </si>
  <si>
    <t>a1bg00000026UvQAAU</t>
  </si>
  <si>
    <t>a1bg00000026UwiAAE</t>
  </si>
  <si>
    <t>a1bg00000026UrZAAU</t>
  </si>
  <si>
    <t>a1bg00000026UsrAAE</t>
  </si>
  <si>
    <t>a1bg00000026Uu9AAE</t>
  </si>
  <si>
    <t>a1bg00000026UvRAAU</t>
  </si>
  <si>
    <t>a1bg00000026UwjAAE</t>
  </si>
  <si>
    <t>a1bg00000026UraAAE</t>
  </si>
  <si>
    <t>a1bg00000026UssAAE</t>
  </si>
  <si>
    <t>a1bg00000026UuAAAU</t>
  </si>
  <si>
    <t>a1bg00000026UvSAAU</t>
  </si>
  <si>
    <t>a1bg00000026UwkAAE</t>
  </si>
  <si>
    <t>a1bg00000026UrbAAE</t>
  </si>
  <si>
    <t>a1bg00000026UstAAE</t>
  </si>
  <si>
    <t>a1bg00000026UuBAAU</t>
  </si>
  <si>
    <t>a1bg00000026UvTAAU</t>
  </si>
  <si>
    <t>a1bg00000026UwlAAE</t>
  </si>
  <si>
    <t>a1bg00000026UrcAAE</t>
  </si>
  <si>
    <t>a1bg00000026UsuAAE</t>
  </si>
  <si>
    <t>a1bg00000026UuCAAU</t>
  </si>
  <si>
    <t>a1bg00000026UvUAAU</t>
  </si>
  <si>
    <t>a1bg00000026UwmAAE</t>
  </si>
  <si>
    <t>a1bg00000026UrdAAE</t>
  </si>
  <si>
    <t>a1bg00000026UsvAAE</t>
  </si>
  <si>
    <t>a1bg00000026UuDAAU</t>
  </si>
  <si>
    <t>a1bg00000026UvVAAU</t>
  </si>
  <si>
    <t>a1bg00000026UwnAAE</t>
  </si>
  <si>
    <t>a1bg00000026UreAAE</t>
  </si>
  <si>
    <t>a1bg00000026UswAAE</t>
  </si>
  <si>
    <t>a1bg00000026UuEAAU</t>
  </si>
  <si>
    <t>a1bg00000026UvWAAU</t>
  </si>
  <si>
    <t>a1bg00000026UwoAAE</t>
  </si>
  <si>
    <t>a1bg00000026UrfAAE</t>
  </si>
  <si>
    <t>a1bg00000026UsxAAE</t>
  </si>
  <si>
    <t>a1bg00000026UuFAAU</t>
  </si>
  <si>
    <t>a1bg00000026UvXAAU</t>
  </si>
  <si>
    <t>a1bg00000026UwpAAE</t>
  </si>
  <si>
    <t>a1bg00000026UrgAAE</t>
  </si>
  <si>
    <t>a1bg00000026UsyAAE</t>
  </si>
  <si>
    <t>a1bg00000026UuGAAU</t>
  </si>
  <si>
    <t>a1bg00000026UvYAAU</t>
  </si>
  <si>
    <t>a1bg00000026UwqAAE</t>
  </si>
  <si>
    <t>a1bg00000026UrhAAE</t>
  </si>
  <si>
    <t>a1bg00000026UszAAE</t>
  </si>
  <si>
    <t>a1bg00000026UuHAAU</t>
  </si>
  <si>
    <t>a1bg00000026UvZAAU</t>
  </si>
  <si>
    <t>a1bg00000026UwrAAE</t>
  </si>
  <si>
    <t>a1bg00000026UriAAE</t>
  </si>
  <si>
    <t>a1bg00000026Ut0AAE</t>
  </si>
  <si>
    <t>a1bg00000026UuIAAU</t>
  </si>
  <si>
    <t>a1bg00000026UvaAAE</t>
  </si>
  <si>
    <t>a1bg00000026UwsAAE</t>
  </si>
  <si>
    <t>a1bg00000026UrjAAE</t>
  </si>
  <si>
    <t>a1bg00000026Ut1AAE</t>
  </si>
  <si>
    <t>a1bg00000026UuJAAU</t>
  </si>
  <si>
    <t>a1bg00000026UvbAAE</t>
  </si>
  <si>
    <t>a1bg00000026UwtAAE</t>
  </si>
  <si>
    <t>a1bg00000026UrkAAE</t>
  </si>
  <si>
    <t>a1bg00000026Ut2AAE</t>
  </si>
  <si>
    <t>a1bg00000026UuKAAU</t>
  </si>
  <si>
    <t>a1bg00000026UvcAAE</t>
  </si>
  <si>
    <t>a1bg00000026UwuAAE</t>
  </si>
  <si>
    <t>a1bg00000026UrlAAE</t>
  </si>
  <si>
    <t>a1bg00000026Ut3AAE</t>
  </si>
  <si>
    <t>a1bg00000026UuLAAU</t>
  </si>
  <si>
    <t>a1bg00000026UvdAAE</t>
  </si>
  <si>
    <t>a1bg00000026UwvAAE</t>
  </si>
  <si>
    <t>a1bg00000026UrmAAE</t>
  </si>
  <si>
    <t>a1bg00000026Ut4AAE</t>
  </si>
  <si>
    <t>a1bg00000026UuMAAU</t>
  </si>
  <si>
    <t>a1bg00000026UveAAE</t>
  </si>
  <si>
    <t>a1bg00000026UwwAAE</t>
  </si>
  <si>
    <t>a1bg00000026UrnAAE</t>
  </si>
  <si>
    <t>a1bg00000026Ut5AAE</t>
  </si>
  <si>
    <t>a1bg00000026UuNAAU</t>
  </si>
  <si>
    <t>a1bg00000026UvfAAE</t>
  </si>
  <si>
    <t>a1bg00000026UwxAAE</t>
  </si>
  <si>
    <t>a1bg00000026UroAAE</t>
  </si>
  <si>
    <t>a1bg00000026Ut6AAE</t>
  </si>
  <si>
    <t>a1bg00000026UuOAAU</t>
  </si>
  <si>
    <t>a1bg00000026UvgAAE</t>
  </si>
  <si>
    <t>a1bg00000026UwyAAE</t>
  </si>
  <si>
    <t>a1bg00000026UrpAAE</t>
  </si>
  <si>
    <t>a1bg00000026Ut7AAE</t>
  </si>
  <si>
    <t>a1bg00000026UuPAAU</t>
  </si>
  <si>
    <t>a1bg00000026UvhAAE</t>
  </si>
  <si>
    <t>a1bg00000026UwzAAE</t>
  </si>
  <si>
    <t>a1bg00000026UrqAAE</t>
  </si>
  <si>
    <t>a1bg00000026Ut8AAE</t>
  </si>
  <si>
    <t>a1bg00000026UuQAAU</t>
  </si>
  <si>
    <t>a1bg00000026UviAAE</t>
  </si>
  <si>
    <t>a1bg00000026Ux0AAE</t>
  </si>
  <si>
    <t>a1bg00000026UrrAAE</t>
  </si>
  <si>
    <t>a1bg00000026Ut9AAE</t>
  </si>
  <si>
    <t>a1bg00000026UuRAAU</t>
  </si>
  <si>
    <t>a1bg00000026UvjAAE</t>
  </si>
  <si>
    <t>a1bg00000026Ux1AAE</t>
  </si>
  <si>
    <t>a1bg00000026UrsAAE</t>
  </si>
  <si>
    <t>a1bg00000026UtAAAU</t>
  </si>
  <si>
    <t>a1bg00000026UuSAAU</t>
  </si>
  <si>
    <t>a1bg00000026UvkAAE</t>
  </si>
  <si>
    <t>a1bg00000026Ux2AAE</t>
  </si>
  <si>
    <t>a1bg00000026UrtAAE</t>
  </si>
  <si>
    <t>a1bg00000026UtBAAU</t>
  </si>
  <si>
    <t>a1bg00000026UuTAAU</t>
  </si>
  <si>
    <t>a1bg00000026UvlAAE</t>
  </si>
  <si>
    <t>a1bg00000026Ux3AAE</t>
  </si>
  <si>
    <t>a1bg00000026UruAAE</t>
  </si>
  <si>
    <t>a1bg00000026UtCAAU</t>
  </si>
  <si>
    <t>a1bg00000026UuUAAU</t>
  </si>
  <si>
    <t>a1bg00000026UvmAAE</t>
  </si>
  <si>
    <t>a1bg00000026Ux4AAE</t>
  </si>
  <si>
    <t>a1bg00000026UrvAAE</t>
  </si>
  <si>
    <t>a1bg00000026UtDAAU</t>
  </si>
  <si>
    <t>a1bg00000026UuVAAU</t>
  </si>
  <si>
    <t>a1bg00000026UvnAAE</t>
  </si>
  <si>
    <t>a1bg00000026Ux5AAE</t>
  </si>
  <si>
    <t>a1bg00000026UrwAAE</t>
  </si>
  <si>
    <t>a1bg00000026UtEAAU</t>
  </si>
  <si>
    <t>a1bg00000026UuWAAU</t>
  </si>
  <si>
    <t>a1bg00000026UvoAAE</t>
  </si>
  <si>
    <t>a1bg00000026Ux6AAE</t>
  </si>
  <si>
    <t>a1bg00000026UrxAAE</t>
  </si>
  <si>
    <t>a1bg00000026UtFAAU</t>
  </si>
  <si>
    <t>a1bg00000026UuXAAU</t>
  </si>
  <si>
    <t>a1bg00000026UvpAAE</t>
  </si>
  <si>
    <t>a1bg00000026Ux7AAE</t>
  </si>
  <si>
    <t>a1bg00000026UryAAE</t>
  </si>
  <si>
    <t>a1bg00000026UtGAAU</t>
  </si>
  <si>
    <t>a1bg00000026UuYAAU</t>
  </si>
  <si>
    <t>a1bg00000026UvqAAE</t>
  </si>
  <si>
    <t>a1bg00000026Ux8AAE</t>
  </si>
  <si>
    <t>a1Gg00000046nPsEAI</t>
  </si>
  <si>
    <t>a1Gg00000046nPtEAI</t>
  </si>
  <si>
    <t>a1Gg00000046nPuEAI</t>
  </si>
  <si>
    <t>a1Gg00000046nPvEAI</t>
  </si>
  <si>
    <t>a1Gg00000046nPwEAI</t>
  </si>
  <si>
    <t>a1Gg00000046nPxEAI</t>
  </si>
  <si>
    <t>a1Gg00000046nPyEAI</t>
  </si>
  <si>
    <t>a1Gg00000046nPzEAI</t>
  </si>
  <si>
    <t>a1Gg00000046nQ0EAI</t>
  </si>
  <si>
    <t>a1Gg00000046nQ1EAI</t>
  </si>
  <si>
    <t>a1Gg00000046nQ2EAI</t>
  </si>
  <si>
    <t>a1Gg00000046nQ3EAI</t>
  </si>
  <si>
    <t>a1Gg00000046nQ4EAI</t>
  </si>
  <si>
    <t>a1Gg00000046nQ5EAI</t>
  </si>
  <si>
    <t>a1Gg00000046nQ6EAI</t>
  </si>
  <si>
    <t>a1Gg00000046nQ7EAI</t>
  </si>
  <si>
    <t>a1Gg00000046nQ8EAI</t>
  </si>
  <si>
    <t>a1Gg00000046nQ9EAI</t>
  </si>
  <si>
    <t>a1Gg00000046nQAEAY</t>
  </si>
  <si>
    <t>a1Gg00000046nQBEAY</t>
  </si>
  <si>
    <t>a1Gg00000046nQCEAY</t>
  </si>
  <si>
    <t>a1Gg00000046nQDEAY</t>
  </si>
  <si>
    <t>a1Gg00000046nQEEAY</t>
  </si>
  <si>
    <t>a1Gg00000046nQFEAY</t>
  </si>
  <si>
    <t>a1Gg00000046nQGEAY</t>
  </si>
  <si>
    <t>a1Gg00000046nQHEAY</t>
  </si>
  <si>
    <t>a1Gg00000046nQIEAY</t>
  </si>
  <si>
    <t>a1Gg00000046nQJEAY</t>
  </si>
  <si>
    <t>a1Gg00000046nQKEAY</t>
  </si>
  <si>
    <t>a1Gg00000046nQLEAY</t>
  </si>
  <si>
    <t>a1Gg00000046nQMEAY</t>
  </si>
  <si>
    <t>a1Gg00000046nQNEAY</t>
  </si>
  <si>
    <t>a1Gg00000046nQOEAY</t>
  </si>
  <si>
    <t>a1Gg00000046nQPEAY</t>
  </si>
  <si>
    <t>a1Gg00000046nQQEAY</t>
  </si>
  <si>
    <t>a1Gg00000046nQREAY</t>
  </si>
  <si>
    <t>a1Gg00000046nQSEAY</t>
  </si>
  <si>
    <t>a1Gg00000046nQTEAY</t>
  </si>
  <si>
    <t>a1Gg00000046nQUEAY</t>
  </si>
  <si>
    <t>a1Gg00000046nQVEAY</t>
  </si>
  <si>
    <t>a1Gg00000046nQWEAY</t>
  </si>
  <si>
    <t>a1Gg00000046nQXEAY</t>
  </si>
  <si>
    <t>a1Gg00000046nQYEAY</t>
  </si>
  <si>
    <t>a1Gg00000046nQZEAY</t>
  </si>
  <si>
    <t>a1Gg00000046nQaEAI</t>
  </si>
  <si>
    <t>a1Gg00000046nQbEAI</t>
  </si>
  <si>
    <t>a1Gg00000046nQcEAI</t>
  </si>
  <si>
    <t>a1Gg00000046nQdEAI</t>
  </si>
  <si>
    <t>a1Gg00000046nQeEAI</t>
  </si>
  <si>
    <t>a1Gg00000046nQfEAI</t>
  </si>
  <si>
    <t>a1Gg00000046nQgEAI</t>
  </si>
  <si>
    <t>a1Gg00000046nQhEAI</t>
  </si>
  <si>
    <t>a1Gg00000046nQiEAI</t>
  </si>
  <si>
    <t>a1Gg00000046nQjEAI</t>
  </si>
  <si>
    <t>a1Gg00000046nQkEAI</t>
  </si>
  <si>
    <t>a1Gg00000046nQlEAI</t>
  </si>
  <si>
    <t>a1Gg00000046nQmEAI</t>
  </si>
  <si>
    <t>a1Gg00000046nQnEAI</t>
  </si>
  <si>
    <t>a1Gg00000046nQoEAI</t>
  </si>
  <si>
    <t>a1Gg00000046nQpEAI</t>
  </si>
  <si>
    <t>a1Gg00000046nQqEAI</t>
  </si>
  <si>
    <t>a1Gg00000046nQrEAI</t>
  </si>
  <si>
    <t>a1Gg00000046nQsEAI</t>
  </si>
  <si>
    <t>a1Gg00000046nQtEAI</t>
  </si>
  <si>
    <t>a1Gg00000046nQuEAI</t>
  </si>
  <si>
    <t>a1Gg00000046nQvEAI</t>
  </si>
  <si>
    <t>a1Gg00000046nQwEAI</t>
  </si>
  <si>
    <t>a1Gg00000046nQxEAI</t>
  </si>
  <si>
    <t>a1Gg00000046nQyEAI</t>
  </si>
  <si>
    <t>a1Gg00000046nQzEAI</t>
  </si>
  <si>
    <t>a1Gg00000046nR0EAI</t>
  </si>
  <si>
    <t>a1Gg00000046nR1EAI</t>
  </si>
  <si>
    <t>a1Gg00000046nR2EAI</t>
  </si>
  <si>
    <t>a1Gg00000046nR3EAI</t>
  </si>
  <si>
    <t>a1Gg00000046nR4EAI</t>
  </si>
  <si>
    <t>a1Gg00000046nR5EAI</t>
  </si>
  <si>
    <t>a1Gg00000046nR6EAI</t>
  </si>
  <si>
    <t>a1Gg00000046nR7EAI</t>
  </si>
  <si>
    <t>a1Gg00000046nR8EAI</t>
  </si>
  <si>
    <t>a1Gg00000046nR9EAI</t>
  </si>
  <si>
    <t>a1Gg00000046nRAEAY</t>
  </si>
  <si>
    <t>a1Gg00000046nRBEAY</t>
  </si>
  <si>
    <t>a1Gg00000046nRCEAY</t>
  </si>
  <si>
    <t>a1Gg00000046nRDEAY</t>
  </si>
  <si>
    <t>a1Gg00000046nREEAY</t>
  </si>
  <si>
    <t>a1Gg00000046nRFEAY</t>
  </si>
  <si>
    <t>a1Gg00000046nRGEAY</t>
  </si>
  <si>
    <t>a1Gg00000046nRHEAY</t>
  </si>
  <si>
    <t>a1Gg00000046nRIEAY</t>
  </si>
  <si>
    <t>a1Gg00000046nRJEAY</t>
  </si>
  <si>
    <t>a1Gg00000046nRKEAY</t>
  </si>
  <si>
    <t>a1Gg00000046nRLEAY</t>
  </si>
  <si>
    <t>a1Gg00000046nRMEAY</t>
  </si>
  <si>
    <t>a1Gg00000046nRNEAY</t>
  </si>
  <si>
    <t>a1Gg00000046nROEAY</t>
  </si>
  <si>
    <t>a1Gg00000046nRPEAY</t>
  </si>
  <si>
    <t>a1Gg00000046nRQEAY</t>
  </si>
  <si>
    <t>a1Gg00000046nRREAY</t>
  </si>
  <si>
    <t>a1Gg00000046nRSEAY</t>
  </si>
  <si>
    <t>a1Gg00000046nRTEAY</t>
  </si>
  <si>
    <t>a1Gg00000046nRUEAY</t>
  </si>
  <si>
    <t>a1Gg00000046nRVEAY</t>
  </si>
  <si>
    <t>a1Gg00000046nRWEAY</t>
  </si>
  <si>
    <t>a1Gg00000046nRXEAY</t>
  </si>
  <si>
    <t>a1Gg00000046nRYEAY</t>
  </si>
  <si>
    <t>a1Gg00000046nRZEAY</t>
  </si>
  <si>
    <t>a1Gg00000046nRaEAI</t>
  </si>
  <si>
    <t>a1Gg00000046nRbEAI</t>
  </si>
  <si>
    <t>a1Gg00000046nRcEAI</t>
  </si>
  <si>
    <t>a1Gg00000046nRdEAI</t>
  </si>
  <si>
    <t>a1Gg00000046nReEAI</t>
  </si>
  <si>
    <t>a1Gg00000046nRfEAI</t>
  </si>
  <si>
    <t>a1Gg00000046nRgEAI</t>
  </si>
  <si>
    <t>a1Gg00000046nRhEAI</t>
  </si>
  <si>
    <t>a1Gg00000046nRiEAI</t>
  </si>
  <si>
    <t>a1Gg00000046nRjEAI</t>
  </si>
  <si>
    <t>a1Gg00000046nRkEAI</t>
  </si>
  <si>
    <t>a1Gg00000046nRlEAI</t>
  </si>
  <si>
    <t>a1Gg00000046nRmEAI</t>
  </si>
  <si>
    <t>a1Gg00000046nRnEAI</t>
  </si>
  <si>
    <t>a1Gg00000046nRoEAI</t>
  </si>
  <si>
    <t>a1Gg00000046nRpEAI</t>
  </si>
  <si>
    <t>a1Gg00000046nRqEAI</t>
  </si>
  <si>
    <t>a1Gg00000046nRrEAI</t>
  </si>
  <si>
    <t>a1Gg00000046nRsEAI</t>
  </si>
  <si>
    <t>a1Gg00000046nRtEAI</t>
  </si>
  <si>
    <t>a1Gg00000046nRuEAI</t>
  </si>
  <si>
    <t>a1Gg00000046nRvEAI</t>
  </si>
  <si>
    <t>a1Gg00000046nRwEAI</t>
  </si>
  <si>
    <t>a1Gg00000046nRxEAI</t>
  </si>
  <si>
    <t>a1Gg00000046nRyEAI</t>
  </si>
  <si>
    <t>a1Gg00000046nRzEAI</t>
  </si>
  <si>
    <t>a1Gg00000046nS0EAI</t>
  </si>
  <si>
    <t>a1Gg00000046nS1EAI</t>
  </si>
  <si>
    <t>a1Gg00000046nS2EAI</t>
  </si>
  <si>
    <t>a1Gg00000046nS3EAI</t>
  </si>
  <si>
    <t>a1Gg00000046nS4EAI</t>
  </si>
  <si>
    <t>a1Gg00000046nS5EAI</t>
  </si>
  <si>
    <t>a1Gg00000046nS6EAI</t>
  </si>
  <si>
    <t>a1Gg00000046nS7EAI</t>
  </si>
  <si>
    <t>a1Gg00000046nS8EAI</t>
  </si>
  <si>
    <t>a1Gg00000046nS9EAI</t>
  </si>
  <si>
    <t>a1Gg00000046nSAEAY</t>
  </si>
  <si>
    <t>a1Gg00000046nSBEAY</t>
  </si>
  <si>
    <t>a1Gg00000046nSCEAY</t>
  </si>
  <si>
    <t>a1Gg00000046nSDEAY</t>
  </si>
  <si>
    <t>a1Gg00000046nSEEAY</t>
  </si>
  <si>
    <t>a1Gg00000046nSFEAY</t>
  </si>
  <si>
    <t>a1Gg00000046nSGEAY</t>
  </si>
  <si>
    <t>a1Gg00000046nSHEAY</t>
  </si>
  <si>
    <t>a1Vg0000002QakaEAC</t>
  </si>
  <si>
    <t>a1Vg0000002QakbEAC</t>
  </si>
  <si>
    <t>a1Vg0000002QakcEAC</t>
  </si>
  <si>
    <t>a1Vg0000002QakdEAC</t>
  </si>
  <si>
    <t>a1Vg0000002QakeEAC</t>
  </si>
  <si>
    <t>a1Vg0000002QakfEAC</t>
  </si>
  <si>
    <t>a1Vg0000002QakgEAC</t>
  </si>
  <si>
    <t>a1Vg0000002QakhEAC</t>
  </si>
  <si>
    <t>a1Vg0000002QakiEAC</t>
  </si>
  <si>
    <t>a1Vg0000002QakjEAC</t>
  </si>
  <si>
    <t>a1Vg0000002QakkEAC</t>
  </si>
  <si>
    <t>a1Vg0000002QaklEAC</t>
  </si>
  <si>
    <t>a1Vg0000002QakmEAC</t>
  </si>
  <si>
    <t>a1Vg0000002QaknEAC</t>
  </si>
  <si>
    <t>a1Vg0000002QakoEAC</t>
  </si>
  <si>
    <t>a1Vg0000002QakpEAC</t>
  </si>
  <si>
    <t>a1Vg0000002QakqEAC</t>
  </si>
  <si>
    <t>a1Vg0000002QakrEAC</t>
  </si>
  <si>
    <t>a1Vg0000002QaksEAC</t>
  </si>
  <si>
    <t>a1Vg0000002QaktEAC</t>
  </si>
  <si>
    <t>a1Vg0000002QakuEAC</t>
  </si>
  <si>
    <t>a1Vg0000002QakvEAC</t>
  </si>
  <si>
    <t>a1Vg0000002QakwEAC</t>
  </si>
  <si>
    <t>a1Vg0000002QakxEAC</t>
  </si>
  <si>
    <t>a1Vg0000002QakyEAC</t>
  </si>
  <si>
    <t>a1Vg0000002QakzEAC</t>
  </si>
  <si>
    <t>a1Vg0000002Qal0EAC</t>
  </si>
  <si>
    <t>a1Vg0000002Qal1EAC</t>
  </si>
  <si>
    <t>a1Vg0000002Qal2EAC</t>
  </si>
  <si>
    <t>a1Vg0000002Qal3EAC</t>
  </si>
  <si>
    <t>a1Vg0000002Qal4EAC</t>
  </si>
  <si>
    <t>a1Vg0000002Qal5EAC</t>
  </si>
  <si>
    <t>a1Vg0000002Qal6EAC</t>
  </si>
  <si>
    <t>a1Vg0000002Qal7EAC</t>
  </si>
  <si>
    <t>a1Vg0000002Qal8EAC</t>
  </si>
  <si>
    <t>a1Vg0000002Qal9EAC</t>
  </si>
  <si>
    <t>a1Vg0000002QalAEAS</t>
  </si>
  <si>
    <t>a1Vg0000002QalBEAS</t>
  </si>
  <si>
    <t>a1Vg0000002QalCEAS</t>
  </si>
  <si>
    <t>a1Vg0000002QalDEAS</t>
  </si>
  <si>
    <t>a1Vg0000002QalEEAS</t>
  </si>
  <si>
    <t>a1Vg0000002QalFEAS</t>
  </si>
  <si>
    <t>a1Vg0000002QalGEAS</t>
  </si>
  <si>
    <t>a1Vg0000002QalHEAS</t>
  </si>
  <si>
    <t>a1Vg0000002QalIEAS</t>
  </si>
  <si>
    <t>a1Vg0000002QalJEAS</t>
  </si>
  <si>
    <t>a1Vg0000002QalKEAS</t>
  </si>
  <si>
    <t>a1Vg0000002QalLEAS</t>
  </si>
  <si>
    <t>a1Vg0000002QalMEAS</t>
  </si>
  <si>
    <t>a1Vg0000002QalNEAS</t>
  </si>
  <si>
    <t>a1Vg0000002QalOEAS</t>
  </si>
  <si>
    <t>a1Vg0000002QalPEAS</t>
  </si>
  <si>
    <t>a1Vg0000002QalQEAS</t>
  </si>
  <si>
    <t>a1Vg0000002QalREAS</t>
  </si>
  <si>
    <t>a1Vg0000002QalSEAS</t>
  </si>
  <si>
    <t>a1Vg0000002QalTEAS</t>
  </si>
  <si>
    <t>a1Vg0000002QalUEAS</t>
  </si>
  <si>
    <t>a1Vg0000002QalVEAS</t>
  </si>
  <si>
    <t>a1Vg0000002QalWEAS</t>
  </si>
  <si>
    <t>a1Vg0000002QalXEAS</t>
  </si>
  <si>
    <t>a1Vg0000002QalYEAS</t>
  </si>
  <si>
    <t>a1Vg0000002QalZEAS</t>
  </si>
  <si>
    <t>a1Vg0000002QalaEAC</t>
  </si>
  <si>
    <t>a1Vg0000002QalbEAC</t>
  </si>
  <si>
    <t>a1Vg0000002QalcEAC</t>
  </si>
  <si>
    <t>a1Vg0000002QaldEAC</t>
  </si>
  <si>
    <t>a1Vg0000002QaleEAC</t>
  </si>
  <si>
    <t>a1Vg0000002QalfEAC</t>
  </si>
  <si>
    <t>a1Vg0000002QalgEAC</t>
  </si>
  <si>
    <t>a1Vg0000002QalhEAC</t>
  </si>
  <si>
    <t>a1Vg0000002QaliEAC</t>
  </si>
  <si>
    <t>a1Vg0000002QaljEAC</t>
  </si>
  <si>
    <t>a1Vg0000002QalkEAC</t>
  </si>
  <si>
    <t>a1Vg0000002QallEAC</t>
  </si>
  <si>
    <t>a1Vg0000002QalmEAC</t>
  </si>
  <si>
    <t>a1Vg0000002QalnEAC</t>
  </si>
  <si>
    <t>a1Vg0000002QaloEAC</t>
  </si>
  <si>
    <t>a1Vg0000002QalpEAC</t>
  </si>
  <si>
    <t>a1Vg0000002QalqEAC</t>
  </si>
  <si>
    <t>a1Vg0000002QalrEAC</t>
  </si>
  <si>
    <t>a1Vg0000002QalsEAC</t>
  </si>
  <si>
    <t>a1Vg0000002QaltEAC</t>
  </si>
  <si>
    <t>a1Vg0000002QaluEAC</t>
  </si>
  <si>
    <t>a1Vg0000002QalvEAC</t>
  </si>
  <si>
    <t>a1Vg0000002QalwEAC</t>
  </si>
  <si>
    <t>a1Vg0000002QalxEAC</t>
  </si>
  <si>
    <t>a1Vg0000002QalyEAC</t>
  </si>
  <si>
    <t>a1Vg0000002QalzEAC</t>
  </si>
  <si>
    <t>a1Vg0000002Qam0EAC</t>
  </si>
  <si>
    <t>a1Vg0000002Qam1EAC</t>
  </si>
  <si>
    <t>a1Vg0000002Qam2EAC</t>
  </si>
  <si>
    <t>a1Vg0000002Qam3EAC</t>
  </si>
  <si>
    <t>a1Vg0000002Qam4EAC</t>
  </si>
  <si>
    <t>a1Vg0000002Qam5EAC</t>
  </si>
  <si>
    <t>a1Vg0000002Qam6EAC</t>
  </si>
  <si>
    <t>a1Vg0000002Qam7EAC</t>
  </si>
  <si>
    <t>a1Vg0000002Qam8EAC</t>
  </si>
  <si>
    <t>a1Vg0000002Qam9EAC</t>
  </si>
  <si>
    <t>a1Vg0000002QamAEAS</t>
  </si>
  <si>
    <t>a1Vg0000002QamBEAS</t>
  </si>
  <si>
    <t>a1Vg0000002QamCEAS</t>
  </si>
  <si>
    <t>a1Vg0000002QamDEAS</t>
  </si>
  <si>
    <t>a1Vg0000002QamEEAS</t>
  </si>
  <si>
    <t>a1Vg0000002QamFEAS</t>
  </si>
  <si>
    <t>a1Vg0000002QamGEAS</t>
  </si>
  <si>
    <t>a1Vg0000002QamHEAS</t>
  </si>
  <si>
    <t>a1Vg0000002QamIEAS</t>
  </si>
  <si>
    <t>a1Vg0000002QamJEAS</t>
  </si>
  <si>
    <t>a1Vg0000002QamKEAS</t>
  </si>
  <si>
    <t>a1Vg0000002QamLEAS</t>
  </si>
  <si>
    <t>a1Vg0000002QamMEAS</t>
  </si>
  <si>
    <t>a1Vg0000002QamNEAS</t>
  </si>
  <si>
    <t>a1Vg0000002QamOEAS</t>
  </si>
  <si>
    <t>a1Vg0000002QamPEAS</t>
  </si>
  <si>
    <t>a1Vg0000002QamQEAS</t>
  </si>
  <si>
    <t>a1Vg0000002QamREAS</t>
  </si>
  <si>
    <t>a1Vg0000002QamSEAS</t>
  </si>
  <si>
    <t>a1Vg0000002QamTEAS</t>
  </si>
  <si>
    <t>a1Vg0000002QamUEAS</t>
  </si>
  <si>
    <t>a1Vg0000002QamVEAS</t>
  </si>
  <si>
    <t>a1Vg0000002QamWEAS</t>
  </si>
  <si>
    <t>a1Vg0000002QamXEAS</t>
  </si>
  <si>
    <t>a1Vg0000002QamYEAS</t>
  </si>
  <si>
    <t>a1Vg0000002QamZEAS</t>
  </si>
  <si>
    <t>a1Vg0000002QamaEAC</t>
  </si>
  <si>
    <t>a1Vg0000002QambEAC</t>
  </si>
  <si>
    <t>a1Vg0000002QamcEAC</t>
  </si>
  <si>
    <t>a1Vg0000002QamdEAC</t>
  </si>
  <si>
    <t>a1Vg0000002QameEAC</t>
  </si>
  <si>
    <t>a1Vg0000002QamfEAC</t>
  </si>
  <si>
    <t>a1Vg0000002QamgEAC</t>
  </si>
  <si>
    <t>a1Vg0000002QamhEAC</t>
  </si>
  <si>
    <t>a1Vg0000002QamiEAC</t>
  </si>
  <si>
    <t>a1Vg0000002QamjEAC</t>
  </si>
  <si>
    <t>a1Vg0000002QamkEAC</t>
  </si>
  <si>
    <t>a1Vg0000002QamlEAC</t>
  </si>
  <si>
    <t>a1Vg0000002QammEAC</t>
  </si>
  <si>
    <t>a1Vg0000002QamnEAC</t>
  </si>
  <si>
    <t>a1Vg0000002QamoEAC</t>
  </si>
  <si>
    <t>a1Vg0000002QampEAC</t>
  </si>
  <si>
    <t>a1Vg0000002QamqEAC</t>
  </si>
  <si>
    <t>a1Vg0000002QamrEAC</t>
  </si>
  <si>
    <t>a1Vg0000002QamsEAC</t>
  </si>
  <si>
    <t>a1Vg0000002QamtEAC</t>
  </si>
  <si>
    <t>a1Vg0000002QamuEAC</t>
  </si>
  <si>
    <t>a1Vg0000002QamvEAC</t>
  </si>
  <si>
    <t>a1Vg0000002QamwEAC</t>
  </si>
  <si>
    <t>a1Vg0000002QamxEAC</t>
  </si>
  <si>
    <t>a1Vg0000002QamyEAC</t>
  </si>
  <si>
    <t>a1Vg0000002QamzEAC</t>
  </si>
  <si>
    <t>a16g00000059RZ4AAM</t>
  </si>
  <si>
    <t>a16g00000059RZ5AAM</t>
  </si>
  <si>
    <t>a16g00000059RZ6AAM</t>
  </si>
  <si>
    <t>a16g00000059RZ7AAM</t>
  </si>
  <si>
    <t>a16g00000059RZ8AAM</t>
  </si>
  <si>
    <t>a16g00000059RZ9AAM</t>
  </si>
  <si>
    <t>a16g00000059RZAAA2</t>
  </si>
  <si>
    <t>a16g00000059RZBAA2</t>
  </si>
  <si>
    <t>a16g00000059RZCAA2</t>
  </si>
  <si>
    <t>a16g00000059RZDAA2</t>
  </si>
  <si>
    <t>a16g00000059RZEAA2</t>
  </si>
  <si>
    <t>a16g00000059RZFAA2</t>
  </si>
  <si>
    <t>a16g00000059RZGAA2</t>
  </si>
  <si>
    <t>a16g00000059RZHAA2</t>
  </si>
  <si>
    <t>a16g00000059RZIAA2</t>
  </si>
  <si>
    <t>a16g00000059RZJAA2</t>
  </si>
  <si>
    <t>a16g00000059RZKAA2</t>
  </si>
  <si>
    <t>a16g00000059RZLAA2</t>
  </si>
  <si>
    <t>a16g00000059RZMAA2</t>
  </si>
  <si>
    <t>a16g00000059RZNAA2</t>
  </si>
  <si>
    <t>a16g00000059RZOAA2</t>
  </si>
  <si>
    <t>a16g00000059RZPAA2</t>
  </si>
  <si>
    <t>a16g00000059RZQAA2</t>
  </si>
  <si>
    <t>a16g00000059RZRAA2</t>
  </si>
  <si>
    <t>a16g00000059RZSAA2</t>
  </si>
  <si>
    <t>a16g00000059RZTAA2</t>
  </si>
  <si>
    <t>a16g00000059RZUAA2</t>
  </si>
  <si>
    <t>a16g00000059RZVAA2</t>
  </si>
  <si>
    <t>a16g00000059RZWAA2</t>
  </si>
  <si>
    <t>a16g00000059RZXAA2</t>
  </si>
  <si>
    <t>a16g00000059RZYAA2</t>
  </si>
  <si>
    <t>a16g00000059RZZAA2</t>
  </si>
  <si>
    <t>a16g00000059RZaAAM</t>
  </si>
  <si>
    <t>a16g00000059RZbAAM</t>
  </si>
  <si>
    <t>a16g00000059RZcAAM</t>
  </si>
  <si>
    <t>a16g00000059RZdAAM</t>
  </si>
  <si>
    <t>a16g00000059RZeAAM</t>
  </si>
  <si>
    <t>a16g00000059RZfAAM</t>
  </si>
  <si>
    <t>a16g00000059RZgAAM</t>
  </si>
  <si>
    <t>a16g00000059RZhAAM</t>
  </si>
  <si>
    <t>a16g00000059RZiAAM</t>
  </si>
  <si>
    <t>a16g00000059RZjAAM</t>
  </si>
  <si>
    <t>a16g00000059RZkAAM</t>
  </si>
  <si>
    <t>a16g00000059RZlAAM</t>
  </si>
  <si>
    <t>a16g00000059RZmAAM</t>
  </si>
  <si>
    <t>a16g00000059RZnAAM</t>
  </si>
  <si>
    <t>a16g00000059RZoAAM</t>
  </si>
  <si>
    <t>a16g00000059RZpAAM</t>
  </si>
  <si>
    <t>a16g00000059RZqAAM</t>
  </si>
  <si>
    <t>a16g00000059RZrAAM</t>
  </si>
  <si>
    <t>a16g00000059RZsAAM</t>
  </si>
  <si>
    <t>a16g00000059RZtAAM</t>
  </si>
  <si>
    <t>a16g00000059RZuAAM</t>
  </si>
  <si>
    <t>a16g00000059RZvAAM</t>
  </si>
  <si>
    <t>a16g00000059RZwAAM</t>
  </si>
  <si>
    <t>a16g00000059RZxAAM</t>
  </si>
  <si>
    <t>a16g00000059RZyAAM</t>
  </si>
  <si>
    <t>a16g00000059RZzAAM</t>
  </si>
  <si>
    <t>a16g00000059Ra0AAE</t>
  </si>
  <si>
    <t>a16g00000059Ra1AAE</t>
  </si>
  <si>
    <t>a16g00000059Ra2AAE</t>
  </si>
  <si>
    <t>a16g00000059Ra3AAE</t>
  </si>
  <si>
    <t>a16g00000059Ra4AAE</t>
  </si>
  <si>
    <t>a16g00000059Ra5AAE</t>
  </si>
  <si>
    <t>a16g00000059Ra6AAE</t>
  </si>
  <si>
    <t>a16g00000059Ra7AAE</t>
  </si>
  <si>
    <t>a16g00000059Ra8AAE</t>
  </si>
  <si>
    <t>a16g00000059Ra9AAE</t>
  </si>
  <si>
    <t>a16g00000059RaAAAU</t>
  </si>
  <si>
    <t>a16g00000059RaBAAU</t>
  </si>
  <si>
    <t>a16g00000059RaCAAU</t>
  </si>
  <si>
    <t>a16g00000059RaDAAU</t>
  </si>
  <si>
    <t>a16g00000059RaEAAU</t>
  </si>
  <si>
    <t>a16g00000059RaFAAU</t>
  </si>
  <si>
    <t>a16g00000059RaGAAU</t>
  </si>
  <si>
    <t>a16g00000059RaHAAU</t>
  </si>
  <si>
    <t>a16g00000059RaIAAU</t>
  </si>
  <si>
    <t>a16g00000059RaJAAU</t>
  </si>
  <si>
    <t>a16g00000059RaKAAU</t>
  </si>
  <si>
    <t>a16g00000059RaLAAU</t>
  </si>
  <si>
    <t>a16g00000059RaMAAU</t>
  </si>
  <si>
    <t>a16g00000059RaNAAU</t>
  </si>
  <si>
    <t>a16g00000059RaOAAU</t>
  </si>
  <si>
    <t>a16g00000059RaPAAU</t>
  </si>
  <si>
    <t>a16g00000059RaQAAU</t>
  </si>
  <si>
    <t>a16g00000059RaRAAU</t>
  </si>
  <si>
    <t>a16g00000059RaSAAU</t>
  </si>
  <si>
    <t>a16g00000059RaTAAU</t>
  </si>
  <si>
    <t>a16g00000059RaUAAU</t>
  </si>
  <si>
    <t>a16g00000059RaVAAU</t>
  </si>
  <si>
    <t>a16g00000059RaWAAU</t>
  </si>
  <si>
    <t>a16g00000059RaXAAU</t>
  </si>
  <si>
    <t>a16g00000059RaYAAU</t>
  </si>
  <si>
    <t>a16g00000059RaZAAU</t>
  </si>
  <si>
    <t>a16g00000059RaaAAE</t>
  </si>
  <si>
    <t>a16g00000059RabAAE</t>
  </si>
  <si>
    <t>a16g00000059RacAAE</t>
  </si>
  <si>
    <t>a16g00000059RadAAE</t>
  </si>
  <si>
    <t>a16g00000059RaeAAE</t>
  </si>
  <si>
    <t>a16g00000059RafAAE</t>
  </si>
  <si>
    <t>a16g00000059RagAAE</t>
  </si>
  <si>
    <t>a16g00000059RahAAE</t>
  </si>
  <si>
    <t>a16g00000059RaiAAE</t>
  </si>
  <si>
    <t>a16g00000059RajAAE</t>
  </si>
  <si>
    <t>a16g00000059RakAAE</t>
  </si>
  <si>
    <t>a16g00000059RalAAE</t>
  </si>
  <si>
    <t>a16g00000059RamAAE</t>
  </si>
  <si>
    <t>a16g00000059RanAAE</t>
  </si>
  <si>
    <t>a16g00000059RaoAAE</t>
  </si>
  <si>
    <t>a16g00000059RapAAE</t>
  </si>
  <si>
    <t>a16g00000059RaqAAE</t>
  </si>
  <si>
    <t>a16g00000059RarAAE</t>
  </si>
  <si>
    <t>a16g00000059RasAAE</t>
  </si>
  <si>
    <t>a16g00000059RatAAE</t>
  </si>
  <si>
    <t>a16g00000059RauAAE</t>
  </si>
  <si>
    <t>a16g00000059RavAAE</t>
  </si>
  <si>
    <t>a16g00000059RawAAE</t>
  </si>
  <si>
    <t>a16g00000059RaxAAE</t>
  </si>
  <si>
    <t>a16g00000059RayAAE</t>
  </si>
  <si>
    <t>a16g00000059RazAAE</t>
  </si>
  <si>
    <t>a16g00000059Rb0AAE</t>
  </si>
  <si>
    <t>a16g00000059Rb1AAE</t>
  </si>
  <si>
    <t>a16g00000059Rb2AAE</t>
  </si>
  <si>
    <t>a16g00000059Rb3AAE</t>
  </si>
  <si>
    <t>a16g00000059Rb4AAE</t>
  </si>
  <si>
    <t>a16g00000059Rb5AAE</t>
  </si>
  <si>
    <t>a16g00000059Rb6AAE</t>
  </si>
  <si>
    <t>a16g00000059Rb7AAE</t>
  </si>
  <si>
    <t>a16g00000059Rb8AAE</t>
  </si>
  <si>
    <t>a16g00000059Rb9AAE</t>
  </si>
  <si>
    <t>a16g00000059RbAAAU</t>
  </si>
  <si>
    <t>a16g00000059RbBAAU</t>
  </si>
  <si>
    <t>a16g00000059RbCAAU</t>
  </si>
  <si>
    <t>a16g00000059RbDAAU</t>
  </si>
  <si>
    <t>a16g00000059RbEAAU</t>
  </si>
  <si>
    <t>a16g00000059RbFAAU</t>
  </si>
  <si>
    <t>a16g00000059RbGAAU</t>
  </si>
  <si>
    <t>a16g00000059RbHAAU</t>
  </si>
  <si>
    <t>a16g00000059RbIAAU</t>
  </si>
  <si>
    <t>a16g00000059RbJAAU</t>
  </si>
  <si>
    <t>a16g00000059RbKAAU</t>
  </si>
  <si>
    <t>a16g00000059RbLAAU</t>
  </si>
  <si>
    <t>a16g00000059RbMAAU</t>
  </si>
  <si>
    <t>a16g00000059RbNAAU</t>
  </si>
  <si>
    <t>a16g00000059RbOAAU</t>
  </si>
  <si>
    <t>a16g00000059RbPAAU</t>
  </si>
  <si>
    <t>a16g00000059RbQAAU</t>
  </si>
  <si>
    <t>a16g00000059RbRAAU</t>
  </si>
  <si>
    <t>a16g00000059RbSAAU</t>
  </si>
  <si>
    <t>a16g00000059RbTAAU</t>
  </si>
  <si>
    <t>a16g00000059RbUAAU</t>
  </si>
  <si>
    <t>a16g00000059RbVAAU</t>
  </si>
  <si>
    <t>a16g00000059RbWAAU</t>
  </si>
  <si>
    <t>a16g00000059RbXAAU</t>
  </si>
  <si>
    <t>a16g00000059RbYAAU</t>
  </si>
  <si>
    <t>a16g00000059RbZAAU</t>
  </si>
  <si>
    <t>a16g00000059RbaAAE</t>
  </si>
  <si>
    <t>a16g00000059RbbAAE</t>
  </si>
  <si>
    <t>a16g00000059RbcAAE</t>
  </si>
  <si>
    <t>a16g00000059RbdAAE</t>
  </si>
  <si>
    <t>a16g00000059RbeAAE</t>
  </si>
  <si>
    <t>a16g00000059RbfAAE</t>
  </si>
  <si>
    <t>a16g00000059RbgAAE</t>
  </si>
  <si>
    <t>a16g00000059RbhAAE</t>
  </si>
  <si>
    <t>a16g00000059RbiAAE</t>
  </si>
  <si>
    <t>a16g00000059RbjAAE</t>
  </si>
  <si>
    <t>a16g00000059RbkAAE</t>
  </si>
  <si>
    <t>a16g00000059RblAAE</t>
  </si>
  <si>
    <t>a16g00000059RbmAAE</t>
  </si>
  <si>
    <t>a16g00000059RbnAAE</t>
  </si>
  <si>
    <t>a16g00000059RboAAE</t>
  </si>
  <si>
    <t>a16g00000059RbpAAE</t>
  </si>
  <si>
    <t>a16g00000059RbqAAE</t>
  </si>
  <si>
    <t>a16g00000059RbrAAE</t>
  </si>
  <si>
    <t>a16g00000059RbsAAE</t>
  </si>
  <si>
    <t>a16g00000059RbtAAE</t>
  </si>
  <si>
    <t>a16g00000059RbuAAE</t>
  </si>
  <si>
    <t>a16g00000059RbvAAE</t>
  </si>
  <si>
    <t>a16g00000059RbwAAE</t>
  </si>
  <si>
    <t>a16g00000059RbxAAE</t>
  </si>
  <si>
    <t>a16g00000059RbyAAE</t>
  </si>
  <si>
    <t>a16g00000059RbzAAE</t>
  </si>
  <si>
    <t>a16g00000059Rc0AAE</t>
  </si>
  <si>
    <t>a16g00000059Rc1AAE</t>
  </si>
  <si>
    <t>a16g00000059Rc2AAE</t>
  </si>
  <si>
    <t>a16g00000059Rc3AAE</t>
  </si>
  <si>
    <t>a16g00000059Rc4AAE</t>
  </si>
  <si>
    <t>a16g00000059Rc5AAE</t>
  </si>
  <si>
    <t>a16g00000059Rc6AAE</t>
  </si>
  <si>
    <t>a16g00000059Rc7AAE</t>
  </si>
  <si>
    <t>a16g00000059Rc8AAE</t>
  </si>
  <si>
    <t>a16g00000059Rc9AAE</t>
  </si>
  <si>
    <t>a16g00000059RcAAAU</t>
  </si>
  <si>
    <t>a16g00000059RcBAAU</t>
  </si>
  <si>
    <t>a16g00000059RcCAAU</t>
  </si>
  <si>
    <t>a16g00000059RcDAAU</t>
  </si>
  <si>
    <t>a16g00000059RcEAAU</t>
  </si>
  <si>
    <t>a16g00000059RcFAAU</t>
  </si>
  <si>
    <t>a16g00000059RcGAAU</t>
  </si>
  <si>
    <t>a16g00000059RcHAAU</t>
  </si>
  <si>
    <t>a16g00000059RcIAAU</t>
  </si>
  <si>
    <t>a16g00000059RcJAAU</t>
  </si>
  <si>
    <t>a16g00000059RcKAAU</t>
  </si>
  <si>
    <t>a16g00000059RcLAAU</t>
  </si>
  <si>
    <t>a16g00000059RcMAAU</t>
  </si>
  <si>
    <t>a16g00000059RcNAAU</t>
  </si>
  <si>
    <t>a16g00000059RcOAAU</t>
  </si>
  <si>
    <t>a16g00000059RcPAAU</t>
  </si>
  <si>
    <t>a16g00000059RcQAAU</t>
  </si>
  <si>
    <t>a16g00000059RcRAAU</t>
  </si>
  <si>
    <t>a16g00000059RcSAAU</t>
  </si>
  <si>
    <t>a16g00000059RcTAAU</t>
  </si>
  <si>
    <t>a16g00000059RcUAAU</t>
  </si>
  <si>
    <t>a16g00000059RcVAAU</t>
  </si>
  <si>
    <t>a16g00000059RcWAAU</t>
  </si>
  <si>
    <t>a16g00000059RcXAAU</t>
  </si>
  <si>
    <t>a16g00000059RcYAAU</t>
  </si>
  <si>
    <t>a16g00000059RcZAAU</t>
  </si>
  <si>
    <t>a16g00000059RcaAAE</t>
  </si>
  <si>
    <t>a16g00000059RcbAAE</t>
  </si>
  <si>
    <t>a16g00000059RccAAE</t>
  </si>
  <si>
    <t>a16g00000059RcdAAE</t>
  </si>
  <si>
    <t>a16g00000059RceAAE</t>
  </si>
  <si>
    <t>a16g00000059RcfAAE</t>
  </si>
  <si>
    <t>a16g00000059RcgAAE</t>
  </si>
  <si>
    <t>a16g00000059RchAAE</t>
  </si>
  <si>
    <t>a16g00000059RciAAE</t>
  </si>
  <si>
    <t>a16g00000059RcjAAE</t>
  </si>
  <si>
    <t>a16g00000059RckAAE</t>
  </si>
  <si>
    <t>a16g00000059RclAAE</t>
  </si>
  <si>
    <t>a16g00000059RcmAAE</t>
  </si>
  <si>
    <t>a16g00000059RcnAAE</t>
  </si>
  <si>
    <t>a16g00000059RcoAAE</t>
  </si>
  <si>
    <t>a16g00000059RcpAAE</t>
  </si>
  <si>
    <t>a16g00000059RcqAAE</t>
  </si>
  <si>
    <t>a16g00000059RcrAAE</t>
  </si>
  <si>
    <t>a16g00000059RcsAAE</t>
  </si>
  <si>
    <t>a16g00000059RctAAE</t>
  </si>
  <si>
    <t>a16g00000059RcuAAE</t>
  </si>
  <si>
    <t>a16g00000059RcvAAE</t>
  </si>
  <si>
    <t>a16g00000059RcwAAE</t>
  </si>
  <si>
    <t>a16g00000059RcxAAE</t>
  </si>
  <si>
    <t>a16g00000059RcyAAE</t>
  </si>
  <si>
    <t>a16g00000059RczAAE</t>
  </si>
  <si>
    <t>a16g00000059Rd0AAE</t>
  </si>
  <si>
    <t>a16g00000059Rd1AAE</t>
  </si>
  <si>
    <t>a16g00000059Rd2AAE</t>
  </si>
  <si>
    <t>a16g00000059Rd3AAE</t>
  </si>
  <si>
    <t>a16g00000059Rd4AAE</t>
  </si>
  <si>
    <t>a16g00000059Rd5AAE</t>
  </si>
  <si>
    <t>a16g00000059Rd6AAE</t>
  </si>
  <si>
    <t>a16g00000059Rd7AAE</t>
  </si>
  <si>
    <t>a16g00000059Rd8AAE</t>
  </si>
  <si>
    <t>a16g00000059Rd9AAE</t>
  </si>
  <si>
    <t>a16g00000059RdAAAU</t>
  </si>
  <si>
    <t>a16g00000059RdBAAU</t>
  </si>
  <si>
    <t>a16g00000059RdCAAU</t>
  </si>
  <si>
    <t>a16g00000059RdDAAU</t>
  </si>
  <si>
    <t>a16g00000059RdEAAU</t>
  </si>
  <si>
    <t>a16g00000059RdFAAU</t>
  </si>
  <si>
    <t>a16g00000059RdGAAU</t>
  </si>
  <si>
    <t>a16g00000059RdHAAU</t>
  </si>
  <si>
    <t>a16g00000059RdIAAU</t>
  </si>
  <si>
    <t>a16g00000059RdJAAU</t>
  </si>
  <si>
    <t>a16g00000059RdKAAU</t>
  </si>
  <si>
    <t>a16g00000059RdLAAU</t>
  </si>
  <si>
    <t>a16g00000059RdMAAU</t>
  </si>
  <si>
    <t>a16g00000059RdNAAU</t>
  </si>
  <si>
    <t>a16g00000059RdOAAU</t>
  </si>
  <si>
    <t>a16g00000059RdPAAU</t>
  </si>
  <si>
    <t>a16g00000059RdQAAU</t>
  </si>
  <si>
    <t>a16g00000059RdRAAU</t>
  </si>
  <si>
    <t>a16g00000059RdSAAU</t>
  </si>
  <si>
    <t>a16g00000059RdTAAU</t>
  </si>
  <si>
    <t>a16g00000059RdUAAU</t>
  </si>
  <si>
    <t>a16g00000059RdVAAU</t>
  </si>
  <si>
    <t>a16g00000059RdWAAU</t>
  </si>
  <si>
    <t>a16g00000059RdXAAU</t>
  </si>
  <si>
    <t>a16g00000059RdYAAU</t>
  </si>
  <si>
    <t>a16g00000059RdZAAU</t>
  </si>
  <si>
    <t>a16g00000059RdaAAE</t>
  </si>
  <si>
    <t>a16g00000059RdbAAE</t>
  </si>
  <si>
    <t>a16g00000059RdcAAE</t>
  </si>
  <si>
    <t>a16g00000059RddAAE</t>
  </si>
  <si>
    <t>a16g00000059RdeAAE</t>
  </si>
  <si>
    <t>a16g00000059RdfAAE</t>
  </si>
  <si>
    <t>a16g00000059RdgAAE</t>
  </si>
  <si>
    <t>a16g00000059RdhAAE</t>
  </si>
  <si>
    <t>a16g00000059RdiAAE</t>
  </si>
  <si>
    <t>a16g00000059RdjAAE</t>
  </si>
  <si>
    <t>a16g00000059RdkAAE</t>
  </si>
  <si>
    <t>a16g00000059RdlAAE</t>
  </si>
  <si>
    <t>a16g00000059RdmAAE</t>
  </si>
  <si>
    <t>a16g00000059RdnAAE</t>
  </si>
  <si>
    <t>a16g00000059RdoAAE</t>
  </si>
  <si>
    <t>a16g00000059RdpAAE</t>
  </si>
  <si>
    <t>a16g00000059RdqAAE</t>
  </si>
  <si>
    <t>a16g00000059RdrAAE</t>
  </si>
  <si>
    <t>a16g00000059RdsAAE</t>
  </si>
  <si>
    <t>a16g00000059RdtAAE</t>
  </si>
  <si>
    <t>Tuberculosis</t>
  </si>
  <si>
    <t>IOR-00034</t>
  </si>
  <si>
    <t>HIV I-9a(M): Percentage of men who have sex with men who are living with HIV</t>
  </si>
  <si>
    <t>Age</t>
  </si>
  <si>
    <t>U25</t>
  </si>
  <si>
    <t>25+</t>
  </si>
  <si>
    <t>IOR-00035</t>
  </si>
  <si>
    <t>HIV I-9b(M): Percentage of transgender people who are living with HIV</t>
  </si>
  <si>
    <t>IOR-00036</t>
  </si>
  <si>
    <t>HIV I-10(M): Percentage of sex workers who are living with HIV</t>
  </si>
  <si>
    <t>IOR-00040</t>
  </si>
  <si>
    <t>Malaria I-4: Malaria test positivity rate</t>
  </si>
  <si>
    <t>Species</t>
  </si>
  <si>
    <t>P. Falciparum</t>
  </si>
  <si>
    <t>Type of testing</t>
  </si>
  <si>
    <t>Microscopy</t>
  </si>
  <si>
    <t>RDTs</t>
  </si>
  <si>
    <t>IOR-00041</t>
  </si>
  <si>
    <t>Malaria I-5: Malaria parasite prevalence: Proportion of children aged 6-59 months with malaria infection</t>
  </si>
  <si>
    <t>Gender</t>
  </si>
  <si>
    <t>Male</t>
  </si>
  <si>
    <t>Female</t>
  </si>
  <si>
    <t>IOR-00042</t>
  </si>
  <si>
    <t>HIV I-4: Number of AIDS-related deaths per 100,000 population</t>
  </si>
  <si>
    <t>U15</t>
  </si>
  <si>
    <t>15+</t>
  </si>
  <si>
    <t>Age | Gender</t>
  </si>
  <si>
    <t>15-19 male</t>
  </si>
  <si>
    <t>20-24 male</t>
  </si>
  <si>
    <t>15-19 female</t>
  </si>
  <si>
    <t>20-24 female</t>
  </si>
  <si>
    <t>IOR-00052</t>
  </si>
  <si>
    <t>Malaria I-1(M): Reported malaria cases (presumed and confirmed)</t>
  </si>
  <si>
    <t>U5</t>
  </si>
  <si>
    <t>5+</t>
  </si>
  <si>
    <t>Malaria case definition</t>
  </si>
  <si>
    <t>Confirmed</t>
  </si>
  <si>
    <t>Presumptive</t>
  </si>
  <si>
    <t>P. Vivax</t>
  </si>
  <si>
    <t>Other species</t>
  </si>
  <si>
    <t>IOR-00054</t>
  </si>
  <si>
    <t>Malaria I-3.1(M): Inpatient malaria deaths per year: rate per 100,000 persons per year</t>
  </si>
  <si>
    <t>IOR-00055</t>
  </si>
  <si>
    <t>Malaria I-6: All-cause under-5 mortality rate per 1000 live births</t>
  </si>
  <si>
    <t>IOR-00070</t>
  </si>
  <si>
    <t>HIV I-14: Number of new HIV infections per 1000 uninfected population</t>
  </si>
  <si>
    <t>IOR-00072</t>
  </si>
  <si>
    <t>Malaria I-10(M): Annual parasite incidence: Confirmed malaria cases (microscopy or RDT): rate per 1000 persons per year (Elimination settings)</t>
  </si>
  <si>
    <t>Source of infection</t>
  </si>
  <si>
    <t>Imported</t>
  </si>
  <si>
    <t>Induced</t>
  </si>
  <si>
    <t>Local-indigenous</t>
  </si>
  <si>
    <t>Local-introduced</t>
  </si>
  <si>
    <t>IOR-00077</t>
  </si>
  <si>
    <t>HIV I-13: Number and % of people living with HIV</t>
  </si>
  <si>
    <t>IOR-00002</t>
  </si>
  <si>
    <t>HIV O-1(M): Percentage of adults and children with HIV, known to be on treatment 12 months after initiation of antiretroviral therapy</t>
  </si>
  <si>
    <t>Duration of treatment</t>
  </si>
  <si>
    <t>24 months after initiation</t>
  </si>
  <si>
    <t>36 months after initiation</t>
  </si>
  <si>
    <t>60 months after initiation</t>
  </si>
  <si>
    <t>IOR-00005</t>
  </si>
  <si>
    <t>HIV O-4a(M): Percentage of men reporting the use of a condom the last time they had anal sex with a male partner</t>
  </si>
  <si>
    <t>IOR-00007</t>
  </si>
  <si>
    <t>HIV O-5(M): Percentage of sex workers reporting the use of a condom with their most recent client</t>
  </si>
  <si>
    <t>IOR-00008</t>
  </si>
  <si>
    <t>HIV O-6(M): Percentage of people who inject drugs reporting the use of sterile injecting equipment the last time they injected</t>
  </si>
  <si>
    <t>IOR-00013</t>
  </si>
  <si>
    <t>TB O-4(M): Treatment success rate of RR TB and/or MDR-TB: Percentage of cases with RR and/or MDR-TB successfully treated</t>
  </si>
  <si>
    <t>TB case definition</t>
  </si>
  <si>
    <t>XDR TB</t>
  </si>
  <si>
    <t>IOR-00014</t>
  </si>
  <si>
    <t>Malaria O-1a: Proportion of population that slept under an insecticide-treated net the previous night</t>
  </si>
  <si>
    <t>IOR-00018</t>
  </si>
  <si>
    <t>Malaria O-3: Proportion of population using an insecticide-treated net among those with access to an insecticide-treated net</t>
  </si>
  <si>
    <t>IOR-00062</t>
  </si>
  <si>
    <t>HIV O-4.1b(M): Percentage of transgender people reporting the use of a condom the last time they had sex with a partner</t>
  </si>
  <si>
    <t>IOR-00063</t>
  </si>
  <si>
    <t>HIV O-9: Percentage of people who inject drugs reporting condom use at the last sexual intercourse</t>
  </si>
  <si>
    <t>IOR-00064</t>
  </si>
  <si>
    <t>HIV O-11: Percentage of (estimated) people living with HIV who have been tested HIV-positive</t>
  </si>
  <si>
    <t>IOR-00069</t>
  </si>
  <si>
    <t>Malaria O-9(M): Annual blood examination rate: per 100 population per year (Elimination settings)</t>
  </si>
  <si>
    <t>Case detection</t>
  </si>
  <si>
    <t>Active</t>
  </si>
  <si>
    <t>Passive</t>
  </si>
  <si>
    <t>MCI-00037</t>
  </si>
  <si>
    <t>MDR TB-2(M): Number of TB cases with RR-TB and/or MDR-TB notified</t>
  </si>
  <si>
    <t>MCI-00038</t>
  </si>
  <si>
    <t>MDR TB-3(M): Number of cases with RR-TB and/or MDR-TB that began second-line treatment</t>
  </si>
  <si>
    <t>TB regimen</t>
  </si>
  <si>
    <t>New TB drugs</t>
  </si>
  <si>
    <t>Short regimens</t>
  </si>
  <si>
    <t>MCI-00043</t>
  </si>
  <si>
    <t>VC-3(M): Number of long-lasting insecticidal nets distributed to targeted risk groups through continuous distribution</t>
  </si>
  <si>
    <t>Target / Risk population group</t>
  </si>
  <si>
    <t>Pregnant women</t>
  </si>
  <si>
    <t>Migrant workers/ refugees/ IDPs</t>
  </si>
  <si>
    <t>Other population group</t>
  </si>
  <si>
    <t>School children</t>
  </si>
  <si>
    <t>MCI-00047</t>
  </si>
  <si>
    <t>CM-1a(M): Proportion of suspected malaria cases that receive a parasitological test at public sector health facilities</t>
  </si>
  <si>
    <t>MCI-00048</t>
  </si>
  <si>
    <t>CM-1b(M): Proportion of suspected malaria cases that receive a parasitological test in the community</t>
  </si>
  <si>
    <t>MCI-00049</t>
  </si>
  <si>
    <t>CM-1c(M): Proportion of suspected malaria cases that receive a parasitological test at private sector sites</t>
  </si>
  <si>
    <t>MCI-00050</t>
  </si>
  <si>
    <t>CM-2a(M): Proportion of confirmed malaria cases that received first-line antimalarial treatment at public sector health facilities</t>
  </si>
  <si>
    <t>MCI-00051</t>
  </si>
  <si>
    <t>CM-2b(M): Proportion of confirmed malaria cases that received first-line antimalarial treatment in the community</t>
  </si>
  <si>
    <t>MCI-00052</t>
  </si>
  <si>
    <t>CM-2c(M): Proportion of confirmed malaria cases that received first-line antimalarial treatment at private sector sites</t>
  </si>
  <si>
    <t>MCI-00053</t>
  </si>
  <si>
    <t>CM-3a: Proportion of malaria cases (presumed and confirmed) that received first line antimalarial treatment at public sector health facilities</t>
  </si>
  <si>
    <t>MCI-00054</t>
  </si>
  <si>
    <t>CM-3b: Proportion of malaria cases (presumed and confirmed) that received first line antimalarial treatment in the community</t>
  </si>
  <si>
    <t>MCI-00055</t>
  </si>
  <si>
    <t>CM-3c: Proportion of malaria cases (presumed and confirmed) that received first line antimalarial treatment at private sector sites</t>
  </si>
  <si>
    <t>MCI-00238</t>
  </si>
  <si>
    <t>TCS-1(M): Percentage of people living with HIV currently receiving antiretroviral therapy</t>
  </si>
  <si>
    <t>15-24 male</t>
  </si>
  <si>
    <t>15-24 female</t>
  </si>
  <si>
    <t>MSM</t>
  </si>
  <si>
    <t>Sex workers</t>
  </si>
  <si>
    <t>PWIDs</t>
  </si>
  <si>
    <t>MCI-00239</t>
  </si>
  <si>
    <t>TCS-2: Percentage of people living with HIV that initiated ART with a CD4 count of &lt;200 cells/mm³</t>
  </si>
  <si>
    <t>MCI-00243</t>
  </si>
  <si>
    <t>TCP-1(M): Number of notified cases of all forms of TB-(i.e. bacteriologically confirmed + clinically diagnosed), includes new and relapse cases</t>
  </si>
  <si>
    <t>HIV test status</t>
  </si>
  <si>
    <t>Positive</t>
  </si>
  <si>
    <t>Negative</t>
  </si>
  <si>
    <t>Not documented</t>
  </si>
  <si>
    <t>Bacteriologically confirmed</t>
  </si>
  <si>
    <t>MCI-00245</t>
  </si>
  <si>
    <t>TCP-2(M): Treatment success rate- all forms:  Percentage of TB cases, all forms, bacteriologically confirmed plus clinically diagnosed, successfully treated (cured plus treatment completed) among all TB</t>
  </si>
  <si>
    <t>MCI-00761</t>
  </si>
  <si>
    <t>YP-3: Number of adolescent girls and young women (AGYW) who were tested for HIV and received their results during the reporting period</t>
  </si>
  <si>
    <t>15-19</t>
  </si>
  <si>
    <t>20-24</t>
  </si>
  <si>
    <t>15-24</t>
  </si>
  <si>
    <t>MCI-00763</t>
  </si>
  <si>
    <t>HTS-1: Number of people who were tested for HIV and received their results during the reporting period</t>
  </si>
  <si>
    <t>MCI-00769</t>
  </si>
  <si>
    <t>TCP-6b: Number of TB cases (all forms) notified among key affected populations/ high risk groups (other than prisoners)</t>
  </si>
  <si>
    <t>MCI-00774</t>
  </si>
  <si>
    <t>SPI-2: Percentage of children aged 3–59 months who received the full number of courses of SMC (3 or 4) per  transmission season in the targeted areas</t>
  </si>
  <si>
    <t>MCI-00793</t>
  </si>
  <si>
    <t>TCS-3.1: Percentage of people living with HIV and on ART, who have a suppressed viral load at 12 months (&lt;1000 copies/ml)</t>
  </si>
  <si>
    <t>IOR-00039</t>
  </si>
  <si>
    <t>TB I-4(M): RR-TB and/or MDR-TB prevalence among new TB patients: Proportion of new TB cases with RR-TB and/or MDR-TB</t>
  </si>
  <si>
    <t>a1J36000002m4EbEAI</t>
  </si>
  <si>
    <t>IOR-00046</t>
  </si>
  <si>
    <t>TB I-1: TB prevalence rate per 100,000 population</t>
  </si>
  <si>
    <t>a1J36000002m4EiEAI</t>
  </si>
  <si>
    <t>IOR-00047</t>
  </si>
  <si>
    <t>TB I-2: TB incidence rate per 100,000 population</t>
  </si>
  <si>
    <t>a1J36000002m4EjEAI</t>
  </si>
  <si>
    <t>IOR-00048</t>
  </si>
  <si>
    <t>TB I-3(M): TB mortality rate per 100,000 population</t>
  </si>
  <si>
    <t>a1J36000002m4EkEAI</t>
  </si>
  <si>
    <t>IOR-00051</t>
  </si>
  <si>
    <t>TB/HIV I-1: TB/HIV mortality rate per 100,000 population</t>
  </si>
  <si>
    <t>a1J36000002m4EnEAI</t>
  </si>
  <si>
    <t>IOR-00058</t>
  </si>
  <si>
    <t>HSS I-1: Under 5 mortality rate per 1000 live births</t>
  </si>
  <si>
    <t>a1J36000002m4EuEAI</t>
  </si>
  <si>
    <t>IOR-00059</t>
  </si>
  <si>
    <t>HSS I-2: Neonatal mortality rate, per 100,000 population</t>
  </si>
  <si>
    <t>a1J36000002m4EvEAI</t>
  </si>
  <si>
    <t>IOR-00060</t>
  </si>
  <si>
    <t>HSS I-3: Maternal mortality ratio, per 100,000 population</t>
  </si>
  <si>
    <t>a1J36000002m4EwEAI</t>
  </si>
  <si>
    <t>IOR-00001</t>
  </si>
  <si>
    <t>HSS O-3: Ratio of household out-of-pocket payments for health to total expenditure on health</t>
  </si>
  <si>
    <t>a1J36000002m4DzEAI</t>
  </si>
  <si>
    <t>IOR-00010</t>
  </si>
  <si>
    <t>TB O-2a: Treatment success rate of all forms of TB- bacteriologically confirmed plus clinically diagnosed, new and relapse cases</t>
  </si>
  <si>
    <t>a1J36000002m4E8EAI</t>
  </si>
  <si>
    <t>a1J36000002m4EBEAY</t>
  </si>
  <si>
    <t>IOR-00022</t>
  </si>
  <si>
    <t>HSS O-1: Percentage of women attending antenatal care</t>
  </si>
  <si>
    <t>a1J36000002m4EKEAY</t>
  </si>
  <si>
    <t>IOR-00023</t>
  </si>
  <si>
    <t>HSS O-2: Percentage of births attended by skilled health professional</t>
  </si>
  <si>
    <t>a1J36000002m4ELEAY</t>
  </si>
  <si>
    <t>IOR-00024</t>
  </si>
  <si>
    <t>TB O-1a: Case notification rate of all forms of TB per 100,000 population - bacteriologically confirmed plus clinically diagnosed, new and relapse cases</t>
  </si>
  <si>
    <t>a1J36000002m4EMEAY</t>
  </si>
  <si>
    <t>IOR-00073</t>
  </si>
  <si>
    <t>TB O-6: Notification of RR-TB and/or MDR-TB cases – Percentage of notified cases of bacteriologically confirmed, drug resistant RR-TB and/or MDR-TB as a proportion of all estimated RR-TB and/or MDR-TB cases</t>
  </si>
  <si>
    <t>a1Jg0000005rdwsEAA</t>
  </si>
  <si>
    <t>IOR-00074</t>
  </si>
  <si>
    <t>TB O-5(M): TB treatment coverage: Percentage of new and relapse cases that were notified and treated among the estimated number of incident TB cases in the same year (all form of TB - bacteriologically confirmed plus clinically diagnosed)</t>
  </si>
  <si>
    <t>a1Jg0000005rdwtEAA</t>
  </si>
  <si>
    <t>MDR-TB</t>
  </si>
  <si>
    <t>MCI-00010</t>
  </si>
  <si>
    <t>a3yg000000047knAAA</t>
  </si>
  <si>
    <t>a1O36000001EGFKEA4</t>
  </si>
  <si>
    <t>Payment for Results</t>
  </si>
  <si>
    <t>MCI-00024</t>
  </si>
  <si>
    <t>a3yg000000047kxAAA</t>
  </si>
  <si>
    <t>a1O36000001EGFYEA4</t>
  </si>
  <si>
    <t>Program management</t>
  </si>
  <si>
    <t>MCI-00023</t>
  </si>
  <si>
    <t>a3yg000000047kwAAA</t>
  </si>
  <si>
    <t>a1O36000001EGFXEA4</t>
  </si>
  <si>
    <t>RSSH: Community responses and systems</t>
  </si>
  <si>
    <t>MCI-00021</t>
  </si>
  <si>
    <t>a3yg000000047kuAAA</t>
  </si>
  <si>
    <t>a1O36000001EGFVEA4</t>
  </si>
  <si>
    <t>RSSH: Financial management systems</t>
  </si>
  <si>
    <t>MCI-00019</t>
  </si>
  <si>
    <t>a3yg000000047ktAAA</t>
  </si>
  <si>
    <t>a1O36000001EGFTEA4</t>
  </si>
  <si>
    <t>RSSH: Health management information systems and M&amp;E</t>
  </si>
  <si>
    <t>MCI-00022</t>
  </si>
  <si>
    <t>a3yg000000047kvAAA</t>
  </si>
  <si>
    <t>a1O36000001EGFWEA4</t>
  </si>
  <si>
    <t>RSSH: Human resources for health (HRH), including community health workers</t>
  </si>
  <si>
    <t>MCI-00015</t>
  </si>
  <si>
    <t>a3yg000000047kpAAA</t>
  </si>
  <si>
    <t>a1O36000001EGFPEA4</t>
  </si>
  <si>
    <t>RSSH: Integrated service delivery and quality improvement</t>
  </si>
  <si>
    <t>MCI-00014</t>
  </si>
  <si>
    <t>a3yg000000047koAAA</t>
  </si>
  <si>
    <t>a1O36000001EGFOEA4</t>
  </si>
  <si>
    <t>RSSH: National health strategies</t>
  </si>
  <si>
    <t>MCI-00803</t>
  </si>
  <si>
    <t>a3yg0000000484pAAA</t>
  </si>
  <si>
    <t>a1Og0000002ibyREAQ</t>
  </si>
  <si>
    <t>RSSH: Procurement and supply chain management systems</t>
  </si>
  <si>
    <t>MCI-00016</t>
  </si>
  <si>
    <t>a3yg000000047kqAAA</t>
  </si>
  <si>
    <t>a1O36000001EGFQEA4</t>
  </si>
  <si>
    <t>TB care and prevention</t>
  </si>
  <si>
    <t>MCI-00008</t>
  </si>
  <si>
    <t>a3yg000000047klAAA</t>
  </si>
  <si>
    <t>a1O36000001EGFIEA4</t>
  </si>
  <si>
    <t>TB/HIV</t>
  </si>
  <si>
    <t>MCI-00009</t>
  </si>
  <si>
    <t>a3yg000000047kmAAA</t>
  </si>
  <si>
    <t>a1O36000001EGFJEA4</t>
  </si>
  <si>
    <t>HIV test status,Gender,Age,TB case definition</t>
  </si>
  <si>
    <t>a1O36000001EGJ5EAO</t>
  </si>
  <si>
    <t>Age,HIV test status,Gender</t>
  </si>
  <si>
    <t>a1O36000001EGJ7EAO</t>
  </si>
  <si>
    <t>MCI-00025</t>
  </si>
  <si>
    <t>TCP-3: Percentage of laboratories showing adequate performance in external quality assurance for smear microscopy among the total number of laboratories that undertake smear microscopy during the reporting period</t>
  </si>
  <si>
    <t>a1O36000001EGFZEA4</t>
  </si>
  <si>
    <t>MCI-00026</t>
  </si>
  <si>
    <t>TCP-4: Percentage of reporting units reporting no stock-outs of anti-TB drugs on the last day of the quarter</t>
  </si>
  <si>
    <t>a1O36000001EGFaEAO</t>
  </si>
  <si>
    <t>MCI-00027</t>
  </si>
  <si>
    <t>TCP-5: Number of children &lt;5 in contact with TB patients who began isonizide preventive therapy</t>
  </si>
  <si>
    <t>a1O36000001EGFbEAO</t>
  </si>
  <si>
    <t>MCI-00768</t>
  </si>
  <si>
    <t>TCP-6a: Number of TB cases (all forms) notified among prisoners</t>
  </si>
  <si>
    <t>a1Og0000002iF4fEAE</t>
  </si>
  <si>
    <t>Target / Risk population group,Age</t>
  </si>
  <si>
    <t>a1Og0000002iF4gEAE</t>
  </si>
  <si>
    <t>MCI-00029</t>
  </si>
  <si>
    <t>TCP-7a: Number of notified TB cases (all forms) contributed by non-national TB program providers – private/non-governmental facilities</t>
  </si>
  <si>
    <t>a1O36000001EGFdEAO</t>
  </si>
  <si>
    <t>MCI-00030</t>
  </si>
  <si>
    <t>TCP-7b: Number of notified TB cases (all forms) contributed by non-national TB program providers – public sector</t>
  </si>
  <si>
    <t>a1O36000001EGFeEAO</t>
  </si>
  <si>
    <t>MCI-00031</t>
  </si>
  <si>
    <t>TCP-7c: Number of notified TB cases (all forms) contributed by non-national TB program providers – community referrals</t>
  </si>
  <si>
    <t>a1O36000001EGFfEAO</t>
  </si>
  <si>
    <t>MCI-00770</t>
  </si>
  <si>
    <t>TCP-8: Percentage of new and relapse TB patients tested using WHO recommended rapid tests at the time of diagnosis</t>
  </si>
  <si>
    <t>a1Og0000002iF4hEAE</t>
  </si>
  <si>
    <t>MCI-00799</t>
  </si>
  <si>
    <t>TB/HIV-3.1: Percentage of people living with HIV in care (including PMTCT) who are screened for TB in HIV care or treatment settings</t>
  </si>
  <si>
    <t>a1Og0000002ibyNEAQ</t>
  </si>
  <si>
    <t>MCI-00800</t>
  </si>
  <si>
    <t>TB/HIV-4.1: Percentage of people living with HIV newly enrolled in HIV care started on TB preventive therapy</t>
  </si>
  <si>
    <t>a1Og0000002ibyOEAQ</t>
  </si>
  <si>
    <t>MCI-00766</t>
  </si>
  <si>
    <t>TB/HIV-5: Percentage of registered new and relapse TB patients with documented HIV status</t>
  </si>
  <si>
    <t>a1Og0000002iF4dEAE</t>
  </si>
  <si>
    <t>MCI-00767</t>
  </si>
  <si>
    <t>TB/HIV-6(M): Percentage of HIV-positive new and relapse TB patients on ART during TB treatment</t>
  </si>
  <si>
    <t>a1Og0000002iF4eEAE</t>
  </si>
  <si>
    <t>MCI-00036</t>
  </si>
  <si>
    <t>MDR TB-1: Percentage of previously treated TB patients receiving DST (bacteriologically positive cases only)</t>
  </si>
  <si>
    <t>a1O36000001EGFkEAO</t>
  </si>
  <si>
    <t>Gender,Age</t>
  </si>
  <si>
    <t>a1O36000001EGFlEAO</t>
  </si>
  <si>
    <t>TB regimen,Age,Gender</t>
  </si>
  <si>
    <t>a1O36000001EGFmEAO</t>
  </si>
  <si>
    <t>MCI-00039</t>
  </si>
  <si>
    <t>MDR TB-4: Percentage of cases with RR-TB and/or MDR-TB started on treatment for MDR-TB who were lost to follow up during the first six months of treatment</t>
  </si>
  <si>
    <t>a1O36000001EGFnEAO</t>
  </si>
  <si>
    <t>MCI-00040</t>
  </si>
  <si>
    <t>MDR TB-5: Percentage of DST laboratories showing adequate performance on External Quality Assurance</t>
  </si>
  <si>
    <t>a1O36000001EGFoEAO</t>
  </si>
  <si>
    <t>MCI-00771</t>
  </si>
  <si>
    <t>MDR TB-6: Percentage of TB patients with DST result for at least Rifampicin among the total number of notified (new and retreatment) cases in the same year</t>
  </si>
  <si>
    <t>a1Og0000002iF4iEAE</t>
  </si>
  <si>
    <t>MCI-00772</t>
  </si>
  <si>
    <t>MDR TB-7: Percentage of confirmed MDR-TB cases tested for susceptibility to any fluoroquinolone and any second-line injectable drug</t>
  </si>
  <si>
    <t>a1Og0000002iF4jEAE</t>
  </si>
  <si>
    <t>MCI-00773</t>
  </si>
  <si>
    <t>MDR TB-8: Number of cases of XDR TB enrolled on treatment</t>
  </si>
  <si>
    <t>a1Og0000002iF4kEAE</t>
  </si>
  <si>
    <t>MCI-00060</t>
  </si>
  <si>
    <t>SD-1: Number of health facilities per 10,000 population</t>
  </si>
  <si>
    <t>a1O36000001EGG8EAO</t>
  </si>
  <si>
    <t>MCI-00778</t>
  </si>
  <si>
    <t>SD-3: Number of outpatient department visits per person per year</t>
  </si>
  <si>
    <t>a1Og0000002iF4pEAE</t>
  </si>
  <si>
    <t>MCI-00062</t>
  </si>
  <si>
    <t>HW-1: Number of health workers per 10,000 population (report on community health workers as applicable)</t>
  </si>
  <si>
    <t>a1O36000001EGGAEA4</t>
  </si>
  <si>
    <t>MCI-00063</t>
  </si>
  <si>
    <t>HW-2: Distribution of health workers</t>
  </si>
  <si>
    <t>a1O36000001EGGBEA4</t>
  </si>
  <si>
    <t>MCI-00064</t>
  </si>
  <si>
    <t>HW-3: Number of health workers newly recruited at primary health care facilities in the past 12 months, expressed as a percentage of planned recruitment targets</t>
  </si>
  <si>
    <t>a1O36000001EGGCEA4</t>
  </si>
  <si>
    <t>MCI-00065</t>
  </si>
  <si>
    <t>HW-4: Annual rate of retention of service providers at primary health care facilities</t>
  </si>
  <si>
    <t>a1O36000001EGGDEA4</t>
  </si>
  <si>
    <t>MCI-00777</t>
  </si>
  <si>
    <t>HW-5: Number of graduates from health workforce training institutions during the last academic year per 1000 population</t>
  </si>
  <si>
    <t>a1Og0000002iF4oEAE</t>
  </si>
  <si>
    <t>MCI-00775</t>
  </si>
  <si>
    <t>PSM-2: Percentage of health facilities with essential medicines and life-saving commodities in stock</t>
  </si>
  <si>
    <t>a1Og0000002iF4mEAE</t>
  </si>
  <si>
    <t>MCI-00776</t>
  </si>
  <si>
    <t>PSM-3: Percentage of facilities providing diagnostic services with tracer items on the day of the assessment</t>
  </si>
  <si>
    <t>a1Og0000002iF4nEAE</t>
  </si>
  <si>
    <t>MCI-00067</t>
  </si>
  <si>
    <t>HF-1: Government expenditure on health as percentage of general government expenditure</t>
  </si>
  <si>
    <t>a1O36000001EGGFEA4</t>
  </si>
  <si>
    <t>MCI-00068</t>
  </si>
  <si>
    <t>M&amp;E-1: Percentage of HMIS or other routine reporting units submitting timely reports according to national guidelines</t>
  </si>
  <si>
    <t>a1O36000001EGGGEA4</t>
  </si>
  <si>
    <t>MCI-00069</t>
  </si>
  <si>
    <t>M&amp;E-2: Proportion of facility reports received over the reports expected during the reporting period</t>
  </si>
  <si>
    <t>a1O36000001EGGHEA4</t>
  </si>
  <si>
    <t>MCI-00070</t>
  </si>
  <si>
    <t>M&amp;E-3: Percentage of deaths registered (as reported by civil or sample registration systems, hospitals, community-based reporting systems) among the total estimated deaths for the same period and geographical region</t>
  </si>
  <si>
    <t>a1O36000001EGGIEA4</t>
  </si>
  <si>
    <t>MCI-00126</t>
  </si>
  <si>
    <t>Case detection and diagnosis</t>
  </si>
  <si>
    <t>a1O36000001EGHCEA4</t>
  </si>
  <si>
    <t>MCI-00132</t>
  </si>
  <si>
    <t>Collaborative activities with other programs and sectors (TB care and prevention)</t>
  </si>
  <si>
    <t>a1O36000001EGHIEA4</t>
  </si>
  <si>
    <t>MCI-00130</t>
  </si>
  <si>
    <t>Community TB care delivery</t>
  </si>
  <si>
    <t>a1O36000001EGHGEA4</t>
  </si>
  <si>
    <t>MCI-00129</t>
  </si>
  <si>
    <t>Engaging all care providers (TB care and prevention)</t>
  </si>
  <si>
    <t>a1O36000001EGHFEA4</t>
  </si>
  <si>
    <t>MCI-00131</t>
  </si>
  <si>
    <t>Key populations (TB care and prevention) - Others</t>
  </si>
  <si>
    <t>a1O36000001EGHHEA4</t>
  </si>
  <si>
    <t>MCI-00638</t>
  </si>
  <si>
    <t>Key populations (TB care and prevention) - Prisoners</t>
  </si>
  <si>
    <t>a1Og0000002iEb4EAE</t>
  </si>
  <si>
    <t>MCI-00133</t>
  </si>
  <si>
    <t>Other TB care and prevention intervention(s)</t>
  </si>
  <si>
    <t>a1O36000001EGHJEA4</t>
  </si>
  <si>
    <t>MCI-00128</t>
  </si>
  <si>
    <t>Prevention</t>
  </si>
  <si>
    <t>a1O36000001EGHEEA4</t>
  </si>
  <si>
    <t>MCI-00639</t>
  </si>
  <si>
    <t>Removing human rights and gender related barriers to TB care and prevention</t>
  </si>
  <si>
    <t>a1Og0000002iEb5EAE</t>
  </si>
  <si>
    <t>MCI-00127</t>
  </si>
  <si>
    <t>Treatment</t>
  </si>
  <si>
    <t>a1O36000001EGHDEA4</t>
  </si>
  <si>
    <t>MCI-00138</t>
  </si>
  <si>
    <t>Collaborative activities with other programs and sectors (TB/HIV)</t>
  </si>
  <si>
    <t>a1O36000001EGHOEA4</t>
  </si>
  <si>
    <t>MCI-00136</t>
  </si>
  <si>
    <t>Community TB/HIV care delivery</t>
  </si>
  <si>
    <t>a1O36000001EGHMEA4</t>
  </si>
  <si>
    <t>MCI-00135</t>
  </si>
  <si>
    <t>Engaging all care providers (TB/HIV)</t>
  </si>
  <si>
    <t>a1O36000001EGHLEA4</t>
  </si>
  <si>
    <t>MCI-00137</t>
  </si>
  <si>
    <t>Key populations (TB/HIV) - Others</t>
  </si>
  <si>
    <t>a1O36000001EGHNEA4</t>
  </si>
  <si>
    <t>MCI-00629</t>
  </si>
  <si>
    <t>Key populations (TB/HIV) - Prisoners</t>
  </si>
  <si>
    <t>a1Og0000002iEavEAE</t>
  </si>
  <si>
    <t>MCI-00139</t>
  </si>
  <si>
    <t>Other TB/HIV intervention(s)</t>
  </si>
  <si>
    <t>a1O36000001EGHPEA4</t>
  </si>
  <si>
    <t>MCI-00630</t>
  </si>
  <si>
    <t>Removing human rights and gender related barriers to TB/HIV collaborative programming</t>
  </si>
  <si>
    <t>a1Og0000002iEawEAE</t>
  </si>
  <si>
    <t>MCI-00134</t>
  </si>
  <si>
    <t>TB/HIV collaborative interventions</t>
  </si>
  <si>
    <t>a1O36000001EGHKEA4</t>
  </si>
  <si>
    <t>MCI-00140</t>
  </si>
  <si>
    <t>Case detection and diagnosis: MDR-TB</t>
  </si>
  <si>
    <t>a1O36000001EGHQEA4</t>
  </si>
  <si>
    <t>MCI-00146</t>
  </si>
  <si>
    <t>Collaborative activities with other programs and sectors (MDR-TB)</t>
  </si>
  <si>
    <t>a1O36000001EGHWEA4</t>
  </si>
  <si>
    <t>MCI-00144</t>
  </si>
  <si>
    <t>Community MDR-TB care delivery</t>
  </si>
  <si>
    <t>a1O36000001EGHUEA4</t>
  </si>
  <si>
    <t>MCI-00143</t>
  </si>
  <si>
    <t>Engaging all care providers (MDR-TB)</t>
  </si>
  <si>
    <t>a1O36000001EGHTEA4</t>
  </si>
  <si>
    <t>MCI-00145</t>
  </si>
  <si>
    <t>Key populations (MDR-TB) - Others</t>
  </si>
  <si>
    <t>a1O36000001EGHVEA4</t>
  </si>
  <si>
    <t>MCI-00640</t>
  </si>
  <si>
    <t>Key populations (MDR-TB) - Prisoners</t>
  </si>
  <si>
    <t>a1Og0000002iEb6EAE</t>
  </si>
  <si>
    <t>MCI-00147</t>
  </si>
  <si>
    <t>Other MDR-TB intervention(s)</t>
  </si>
  <si>
    <t>a1O36000001EGHXEA4</t>
  </si>
  <si>
    <t>MCI-00142</t>
  </si>
  <si>
    <t>Prevention for MDR-TB</t>
  </si>
  <si>
    <t>a1O36000001EGHSEA4</t>
  </si>
  <si>
    <t>MCI-00641</t>
  </si>
  <si>
    <t>Removing human rights and gender related barriers to MDR-TB</t>
  </si>
  <si>
    <t>a1Og0000002iEb7EAE</t>
  </si>
  <si>
    <t>MCI-00141</t>
  </si>
  <si>
    <t>Treatment: MDR-TB</t>
  </si>
  <si>
    <t>a1O36000001EGHREA4</t>
  </si>
  <si>
    <t>MCI-00172</t>
  </si>
  <si>
    <t>Improving service delivery infrastructure</t>
  </si>
  <si>
    <t>a1O36000001EGHwEAO</t>
  </si>
  <si>
    <t>MCI-00171</t>
  </si>
  <si>
    <t>Laboratory systems for disease prevention, control, treatment and disease surveillance</t>
  </si>
  <si>
    <t>a1O36000001EGHvEAO</t>
  </si>
  <si>
    <t>MCI-00173</t>
  </si>
  <si>
    <t>Other service delivery intervention(s)</t>
  </si>
  <si>
    <t>a1O36000001EGHxEAO</t>
  </si>
  <si>
    <t>MCI-00650</t>
  </si>
  <si>
    <t>Provider initiated feedback mechanisms</t>
  </si>
  <si>
    <t>a1Og0000002iEbGEAU</t>
  </si>
  <si>
    <t>MCI-00170</t>
  </si>
  <si>
    <t>Service organization and facility management</t>
  </si>
  <si>
    <t>a1O36000001EGHuEAO</t>
  </si>
  <si>
    <t>MCI-00649</t>
  </si>
  <si>
    <t>Supportive policy and programmatic environment</t>
  </si>
  <si>
    <t>a1Og0000002iEbFEAU</t>
  </si>
  <si>
    <t>MCI-00174</t>
  </si>
  <si>
    <t>Capacity building for health workers, including those at community level</t>
  </si>
  <si>
    <t>a1O36000001EGHyEAO</t>
  </si>
  <si>
    <t>MCI-00177</t>
  </si>
  <si>
    <t>Other health and community workforce intervention(s)</t>
  </si>
  <si>
    <t>a1O36000001EGI1EAO</t>
  </si>
  <si>
    <t>MCI-00175</t>
  </si>
  <si>
    <t>Retention and scale-up of health workers, including for community health workers</t>
  </si>
  <si>
    <t>a1O36000001EGHzEAO</t>
  </si>
  <si>
    <t>MCI-00178</t>
  </si>
  <si>
    <t>National costed supply chain master plan, and implementation</t>
  </si>
  <si>
    <t>a1O36000001EGI2EAO</t>
  </si>
  <si>
    <t>MCI-00647</t>
  </si>
  <si>
    <t>National product selection, registration and quality monitoring</t>
  </si>
  <si>
    <t>a1Og0000002iEbDEAU</t>
  </si>
  <si>
    <t>MCI-00180</t>
  </si>
  <si>
    <t>Other procurement supply chain management intervention(s)</t>
  </si>
  <si>
    <t>a1O36000001EGI4EAO</t>
  </si>
  <si>
    <t>MCI-00646</t>
  </si>
  <si>
    <t>Procurement strategy</t>
  </si>
  <si>
    <t>a1Og0000002iEbCEAU</t>
  </si>
  <si>
    <t>MCI-00179</t>
  </si>
  <si>
    <t>Supply chain infrastructure and development of tools</t>
  </si>
  <si>
    <t>a1O36000001EGI3EAO</t>
  </si>
  <si>
    <t>MCI-00188</t>
  </si>
  <si>
    <t>Other financial management intervention(s)</t>
  </si>
  <si>
    <t>a1O36000001EGICEA4</t>
  </si>
  <si>
    <t>MCI-00187</t>
  </si>
  <si>
    <t>Public financial management (PFM) strengthening</t>
  </si>
  <si>
    <t>a1O36000001EGIBEA4</t>
  </si>
  <si>
    <t>MCI-00651</t>
  </si>
  <si>
    <t>Routine financial management improvement (non-PFM)</t>
  </si>
  <si>
    <t>a1Og0000002iEbHEAU</t>
  </si>
  <si>
    <t>MCI-00196</t>
  </si>
  <si>
    <t>Community led advocacy</t>
  </si>
  <si>
    <t>a1O36000001EGIKEA4</t>
  </si>
  <si>
    <t>MCI-00195</t>
  </si>
  <si>
    <t>Community-based monitoring</t>
  </si>
  <si>
    <t>a1O36000001EGIJEA4</t>
  </si>
  <si>
    <t>MCI-00198</t>
  </si>
  <si>
    <t>Institutional capacity building, planning and leadership development</t>
  </si>
  <si>
    <t>a1O36000001EGIMEA4</t>
  </si>
  <si>
    <t>MCI-00199</t>
  </si>
  <si>
    <t>Other community responses and systems intervention(s)</t>
  </si>
  <si>
    <t>a1O36000001EGINEA4</t>
  </si>
  <si>
    <t>MCI-00197</t>
  </si>
  <si>
    <t>Social mobilization, building community linkages, collaboration and coordination</t>
  </si>
  <si>
    <t>a1O36000001EGILEA4</t>
  </si>
  <si>
    <t>MCI-00203</t>
  </si>
  <si>
    <t>Administrative and finance data sources</t>
  </si>
  <si>
    <t>a1O36000001EGIREA4</t>
  </si>
  <si>
    <t>MCI-00201</t>
  </si>
  <si>
    <t>Analysis, review and transparency</t>
  </si>
  <si>
    <t>a1O36000001EGIPEA4</t>
  </si>
  <si>
    <t>MCI-00205</t>
  </si>
  <si>
    <t>Other health information systems and M&amp;E intervention(s)</t>
  </si>
  <si>
    <t>a1O36000001EGITEA4</t>
  </si>
  <si>
    <t>MCI-00648</t>
  </si>
  <si>
    <t>Program and data quality</t>
  </si>
  <si>
    <t>a1Og0000002iEbEEAU</t>
  </si>
  <si>
    <t>MCI-00200</t>
  </si>
  <si>
    <t>Routine reporting</t>
  </si>
  <si>
    <t>a1O36000001EGIOEA4</t>
  </si>
  <si>
    <t>MCI-00202</t>
  </si>
  <si>
    <t>Surveys</t>
  </si>
  <si>
    <t>a1O36000001EGIQEA4</t>
  </si>
  <si>
    <t>MCI-00204</t>
  </si>
  <si>
    <t>Vital registration system</t>
  </si>
  <si>
    <t>a1O36000001EGISEA4</t>
  </si>
  <si>
    <t>MCI-00207</t>
  </si>
  <si>
    <t>Grant management</t>
  </si>
  <si>
    <t>a1O36000001EGIVEA4</t>
  </si>
  <si>
    <t>MCI-00209</t>
  </si>
  <si>
    <t>Other program management intervention(s)</t>
  </si>
  <si>
    <t>a1O36000001EGIXEA4</t>
  </si>
  <si>
    <t>MCI-00206</t>
  </si>
  <si>
    <t>Policy, planning, coordination and management of national disease control programs</t>
  </si>
  <si>
    <t>a1O36000001EGIUEA4</t>
  </si>
  <si>
    <t>MCI-00210</t>
  </si>
  <si>
    <t>a1O36000001EGIYEA4</t>
  </si>
  <si>
    <t>MCI-00788</t>
  </si>
  <si>
    <t>National health strategies, alignment with disease-specific plans, health sector governance and financing</t>
  </si>
  <si>
    <t>a1Og0000002ibyCEAQ</t>
  </si>
  <si>
    <t>MCI-00789</t>
  </si>
  <si>
    <t>Other policy and governance interventions</t>
  </si>
  <si>
    <t>a1Og0000002ibyDEAQ</t>
  </si>
  <si>
    <t>AR-05296</t>
  </si>
  <si>
    <t>Department of Health, Republic of the Philippines</t>
  </si>
  <si>
    <t>001g000001XJk9MAAT</t>
  </si>
  <si>
    <t>AR-04332</t>
  </si>
  <si>
    <t>Save the Children Federation, Inc.</t>
  </si>
  <si>
    <t>001g000001XJkAIAA1</t>
  </si>
  <si>
    <t>AR-04503</t>
  </si>
  <si>
    <t>Philippine Business for Social Progress (PBSP)</t>
  </si>
  <si>
    <t>001g000001XJk55AAD</t>
  </si>
  <si>
    <t>AR-04712</t>
  </si>
  <si>
    <t>Pilipinas Shell Foundation, Inc.</t>
  </si>
  <si>
    <t>001g000001XJk69AAD</t>
  </si>
  <si>
    <t>Indonesia</t>
  </si>
  <si>
    <t>Multicountry East Asia and Pacific HIVOS</t>
  </si>
  <si>
    <t>a1A360000013M0GEAU</t>
  </si>
  <si>
    <t>Georgia</t>
  </si>
  <si>
    <t>Multicountry EECA ECUO</t>
  </si>
  <si>
    <t>a1A360000013M0dEAE</t>
  </si>
  <si>
    <t>Tajikistan</t>
  </si>
  <si>
    <t>Multicountry EECA EHRN</t>
  </si>
  <si>
    <t>a1A360000013M05EAE</t>
  </si>
  <si>
    <t>South Africa</t>
  </si>
  <si>
    <t>Multicountry Southern Africa HIVOS</t>
  </si>
  <si>
    <t>a1A360000013M3AEAU</t>
  </si>
  <si>
    <t>Nicaragua</t>
  </si>
  <si>
    <t>Multicountry Americas REDTRASEX</t>
  </si>
  <si>
    <t>a1A360000013M3aEAE</t>
  </si>
  <si>
    <t>Nigeria</t>
  </si>
  <si>
    <t>Multicountry Eastern Africa ANECCA</t>
  </si>
  <si>
    <t>a1A360000013M3PEAU</t>
  </si>
  <si>
    <t>Guatemala</t>
  </si>
  <si>
    <t>Multicountry Americas EMMIE</t>
  </si>
  <si>
    <t>a1A360000013M3XEAU</t>
  </si>
  <si>
    <t>Senegal</t>
  </si>
  <si>
    <t>Multicountry West Africa ITPC</t>
  </si>
  <si>
    <t>a1A360000013M3QEAU</t>
  </si>
  <si>
    <t>Tanzania (United Republic)</t>
  </si>
  <si>
    <t>Multicountry Southern Africa WHC</t>
  </si>
  <si>
    <t>a1A360000013M2mEAE</t>
  </si>
  <si>
    <t>Namibia</t>
  </si>
  <si>
    <t>a1A360000013M39EAE</t>
  </si>
  <si>
    <t>Cook Islands</t>
  </si>
  <si>
    <t>Multicountry Western Pacific</t>
  </si>
  <si>
    <t>a1A360000013M1mEAE</t>
  </si>
  <si>
    <t>Togo</t>
  </si>
  <si>
    <t>Multicountry West Africa ALCO</t>
  </si>
  <si>
    <t>a1A360000013M3SEAU</t>
  </si>
  <si>
    <t>Lao (Peoples Democratic Republic)</t>
  </si>
  <si>
    <t>Multicountry East Asia and Pacific APN</t>
  </si>
  <si>
    <t>a1A360000013M0HEAU</t>
  </si>
  <si>
    <t>Belize</t>
  </si>
  <si>
    <t>Multicountry Central Americas REDCA</t>
  </si>
  <si>
    <t>a1A360000013M3UEAU</t>
  </si>
  <si>
    <t>Kenya</t>
  </si>
  <si>
    <t>Multicountry Eastern Africa KANCO</t>
  </si>
  <si>
    <t>a1A360000013M2XEAU</t>
  </si>
  <si>
    <t>Jordan</t>
  </si>
  <si>
    <t>Multicountry Middle East MER</t>
  </si>
  <si>
    <t>a1A360000013M0gEAE</t>
  </si>
  <si>
    <t>Zimbabwe</t>
  </si>
  <si>
    <t>Multicountry Southern Africa SADC</t>
  </si>
  <si>
    <t>a1A360000013M2oEAE</t>
  </si>
  <si>
    <t>Lithuania</t>
  </si>
  <si>
    <t>a1A360000013M18EAE</t>
  </si>
  <si>
    <t>El Salvador</t>
  </si>
  <si>
    <t>a1A360000013M3WEAU</t>
  </si>
  <si>
    <t>Rwanda</t>
  </si>
  <si>
    <t>Multicountry Africa ECSA-HC</t>
  </si>
  <si>
    <t>a1A360000013M2hEAE</t>
  </si>
  <si>
    <t>Ukraine</t>
  </si>
  <si>
    <t>Multicountry EECA IHAU</t>
  </si>
  <si>
    <t>a1A360000013M10EAE</t>
  </si>
  <si>
    <t>Sierra Leone</t>
  </si>
  <si>
    <t>a1A360000013M3REAU</t>
  </si>
  <si>
    <t>Mozambique</t>
  </si>
  <si>
    <t>a1A360000013M2fEAE</t>
  </si>
  <si>
    <t>India</t>
  </si>
  <si>
    <t>Multicountry South Asia</t>
  </si>
  <si>
    <t>a1A360000013M0TEAU</t>
  </si>
  <si>
    <t>Maldives</t>
  </si>
  <si>
    <t>Multicountry Americas CVC-COIN</t>
  </si>
  <si>
    <t>a1A360000013M0VEAU</t>
  </si>
  <si>
    <t>Djibouti</t>
  </si>
  <si>
    <t>Multicountry Eastern Africa IGAD</t>
  </si>
  <si>
    <t>a1A360000013M21EAE</t>
  </si>
  <si>
    <t>Guinea-Bissau</t>
  </si>
  <si>
    <t>Multicountry Western Africa HI</t>
  </si>
  <si>
    <t>a1A360000013M3KEAU</t>
  </si>
  <si>
    <t>Belarus</t>
  </si>
  <si>
    <t>a1A360000013M0rEAE</t>
  </si>
  <si>
    <t>Ecuador</t>
  </si>
  <si>
    <t>Multicountry Americas REDLACTRANS</t>
  </si>
  <si>
    <t>a1A360000013M3mEAE</t>
  </si>
  <si>
    <t>Pakistan</t>
  </si>
  <si>
    <t>a1A360000013M0XEAU</t>
  </si>
  <si>
    <t>Afghanistan</t>
  </si>
  <si>
    <t>Multicountry MENA HRA</t>
  </si>
  <si>
    <t>a1A360000013M0QEAU</t>
  </si>
  <si>
    <t>Cape Verde</t>
  </si>
  <si>
    <t>Multicountry Western Africa ANCS</t>
  </si>
  <si>
    <t>a1A360000013M3EEAU</t>
  </si>
  <si>
    <t>Botswana</t>
  </si>
  <si>
    <t>a1A360000013M36EAE</t>
  </si>
  <si>
    <t>Bulgaria</t>
  </si>
  <si>
    <t>a1A360000013M0sEAE</t>
  </si>
  <si>
    <t>Kiribati</t>
  </si>
  <si>
    <t>a1A360000013M1gEAE</t>
  </si>
  <si>
    <t>Multicountry EECA PAS</t>
  </si>
  <si>
    <t>Multicountry Americas ICW</t>
  </si>
  <si>
    <t>Guinea</t>
  </si>
  <si>
    <t>a1A360000013M3JEAU</t>
  </si>
  <si>
    <t>Guyana</t>
  </si>
  <si>
    <t>Multicountry Caribbean CARICOM-PANCAP</t>
  </si>
  <si>
    <t>a1A360000013LzWEAU</t>
  </si>
  <si>
    <t>Sri Lanka</t>
  </si>
  <si>
    <t>a1A360000013M0YEAU</t>
  </si>
  <si>
    <t>Multicountry Southern Africa E8</t>
  </si>
  <si>
    <t>Dominican Republic</t>
  </si>
  <si>
    <t>Multicountry Americas ORAS-CONHU</t>
  </si>
  <si>
    <t>a1A360000013LzmEAE</t>
  </si>
  <si>
    <t>Zambia</t>
  </si>
  <si>
    <t>Multicountry Southern Africa ARASA</t>
  </si>
  <si>
    <t>a1A360000013M2nEAE</t>
  </si>
  <si>
    <t>Saint Vincent and Grenadines</t>
  </si>
  <si>
    <t>a1A360000013LzyEAE</t>
  </si>
  <si>
    <t>Cuba</t>
  </si>
  <si>
    <t>a1A360000013LzkEAE</t>
  </si>
  <si>
    <t>Uruguay</t>
  </si>
  <si>
    <t>a1A360000013LzaEAE</t>
  </si>
  <si>
    <t>Multicountry Southern Africa MOSASWA</t>
  </si>
  <si>
    <t>Palestine</t>
  </si>
  <si>
    <t>a1A360000013M0jEAE</t>
  </si>
  <si>
    <t>Bhutan</t>
  </si>
  <si>
    <t>a1A360000013M0SEAU</t>
  </si>
  <si>
    <t>Malawi</t>
  </si>
  <si>
    <t>a1A360000013M2cEAE</t>
  </si>
  <si>
    <t>Thailand</t>
  </si>
  <si>
    <t>Multicountry Asia IHAA</t>
  </si>
  <si>
    <t>a1A360000013M0MEAU</t>
  </si>
  <si>
    <t>Grenada</t>
  </si>
  <si>
    <t>Multicountry Caribbean MCC</t>
  </si>
  <si>
    <t>a1A360000013LznEAE</t>
  </si>
  <si>
    <t>Panama</t>
  </si>
  <si>
    <t>a1A360000013M3bEAE</t>
  </si>
  <si>
    <t>Multicountry South-Eastern Asia AFAO</t>
  </si>
  <si>
    <t>Mali</t>
  </si>
  <si>
    <t>a1A360000013M3MEAU</t>
  </si>
  <si>
    <t>Burundi</t>
  </si>
  <si>
    <t>a1A360000013M1rEAE</t>
  </si>
  <si>
    <t>Tonga</t>
  </si>
  <si>
    <t>a1A360000013M1sEAE</t>
  </si>
  <si>
    <t>Bangladesh</t>
  </si>
  <si>
    <t>a1A360000013M0REAU</t>
  </si>
  <si>
    <t>Côte d'Ivoire</t>
  </si>
  <si>
    <t>a1A360000013M3FEAU</t>
  </si>
  <si>
    <t>Armenia</t>
  </si>
  <si>
    <t>a1A360000013M0ZEAU</t>
  </si>
  <si>
    <t>Costa Rica</t>
  </si>
  <si>
    <t>a1A360000013M3VEAU</t>
  </si>
  <si>
    <t>Swaziland</t>
  </si>
  <si>
    <t>a1A360000013M3BEAU</t>
  </si>
  <si>
    <t>Morocco</t>
  </si>
  <si>
    <t>a1A360000013M32EAE</t>
  </si>
  <si>
    <t>Nauru</t>
  </si>
  <si>
    <t>a1A360000013M1jEAE</t>
  </si>
  <si>
    <t>Ghana</t>
  </si>
  <si>
    <t>a1A360000013M3HEAU</t>
  </si>
  <si>
    <t>Cambodia</t>
  </si>
  <si>
    <t>a1A360000013M0FEAU</t>
  </si>
  <si>
    <t>Jamaica</t>
  </si>
  <si>
    <t>a1A360000013LzqEAE</t>
  </si>
  <si>
    <t>Barbados</t>
  </si>
  <si>
    <t>a1A360000013LzhEAE</t>
  </si>
  <si>
    <t>Estonia</t>
  </si>
  <si>
    <t>a1A360000013M12EAE</t>
  </si>
  <si>
    <t>Kazakhstan</t>
  </si>
  <si>
    <t>a1A360000013M03EAE</t>
  </si>
  <si>
    <t>Mauritius</t>
  </si>
  <si>
    <t>a1A360000013M2dEAE</t>
  </si>
  <si>
    <t>Uganda</t>
  </si>
  <si>
    <t>a1A360000013M2kEAE</t>
  </si>
  <si>
    <t>Lebanon</t>
  </si>
  <si>
    <t>a1A360000013M0iEAE</t>
  </si>
  <si>
    <t>Seychelles</t>
  </si>
  <si>
    <t>a1A360000013M2iEAE</t>
  </si>
  <si>
    <t>Burkina Faso</t>
  </si>
  <si>
    <t>a1A360000013M3DEAU</t>
  </si>
  <si>
    <t>Nepal</t>
  </si>
  <si>
    <t>a1A360000013M0WEAU</t>
  </si>
  <si>
    <t>Bolivia (Plurinational State)</t>
  </si>
  <si>
    <t>a1A360000013M3iEAE</t>
  </si>
  <si>
    <t>Chile</t>
  </si>
  <si>
    <t>a1A360000013M3kEAE</t>
  </si>
  <si>
    <t>Malaysia</t>
  </si>
  <si>
    <t>a1A360000013M0IEAU</t>
  </si>
  <si>
    <t>Multicountry East Asia and Pacific RAI</t>
  </si>
  <si>
    <t>Saint Kitts and Nevis</t>
  </si>
  <si>
    <t>a1A360000013LzwEAE</t>
  </si>
  <si>
    <t>Dominica</t>
  </si>
  <si>
    <t>a1A360000013LzlEAE</t>
  </si>
  <si>
    <t>South Sudan</t>
  </si>
  <si>
    <t>a1A360000013M1zEAE</t>
  </si>
  <si>
    <t>Kyrgyzstan</t>
  </si>
  <si>
    <t>Multicountry EECA ECOM</t>
  </si>
  <si>
    <t>a1A360000013M04EAE</t>
  </si>
  <si>
    <t>Mexico</t>
  </si>
  <si>
    <t>a1A360000013M3ZEAU</t>
  </si>
  <si>
    <t>Antigua and Barbuda</t>
  </si>
  <si>
    <t>a1A360000013LzdEAE</t>
  </si>
  <si>
    <t>Honduras</t>
  </si>
  <si>
    <t>a1A360000013M3YEAU</t>
  </si>
  <si>
    <t>Poland</t>
  </si>
  <si>
    <t>a1A360000013M0vEAE</t>
  </si>
  <si>
    <t>Sudan</t>
  </si>
  <si>
    <t>a1A360000013M33EAE</t>
  </si>
  <si>
    <t>Niue</t>
  </si>
  <si>
    <t>a1A360000013M1oEAE</t>
  </si>
  <si>
    <t>Myanmar</t>
  </si>
  <si>
    <t>a1A360000013M0JEAU</t>
  </si>
  <si>
    <t>Macedonia (Former Yugoslav Republic)</t>
  </si>
  <si>
    <t>a1A360000013M1PEAU</t>
  </si>
  <si>
    <t>Eritrea</t>
  </si>
  <si>
    <t>a1A360000013M2BEAU</t>
  </si>
  <si>
    <t>Moldova</t>
  </si>
  <si>
    <t>a1A360000013M0wEAE</t>
  </si>
  <si>
    <t>Iran (Islamic Republic)</t>
  </si>
  <si>
    <t>a1A360000013M0UEAU</t>
  </si>
  <si>
    <t>Lesotho</t>
  </si>
  <si>
    <t>a1A360000013M38EAE</t>
  </si>
  <si>
    <t>Egypt</t>
  </si>
  <si>
    <t>a1A360000013M30EAE</t>
  </si>
  <si>
    <t>Marshall Islands</t>
  </si>
  <si>
    <t>a1A360000013M1hEAE</t>
  </si>
  <si>
    <t>Benin</t>
  </si>
  <si>
    <t>a1A360000013M3CEAU</t>
  </si>
  <si>
    <t>Suriname</t>
  </si>
  <si>
    <t>a1A360000013LzZEAU</t>
  </si>
  <si>
    <t>Syrian Arab Republic</t>
  </si>
  <si>
    <t>a1A360000013M0nEAE</t>
  </si>
  <si>
    <t>Viet Nam</t>
  </si>
  <si>
    <t>a1A360000013M0PEAU</t>
  </si>
  <si>
    <t>Liberia</t>
  </si>
  <si>
    <t>a1A360000013M3LEAU</t>
  </si>
  <si>
    <t>Turkmenistan</t>
  </si>
  <si>
    <t>a1A360000013M06EAE</t>
  </si>
  <si>
    <t>Niger</t>
  </si>
  <si>
    <t>a1A360000013M3OEAU</t>
  </si>
  <si>
    <t>Ethiopia</t>
  </si>
  <si>
    <t>a1A360000013M2MEAU</t>
  </si>
  <si>
    <t>Tuvalu</t>
  </si>
  <si>
    <t>a1A360000013M1tEAE</t>
  </si>
  <si>
    <t>Peru</t>
  </si>
  <si>
    <t>a1A360000013LzYEAU</t>
  </si>
  <si>
    <t>Azerbaijan</t>
  </si>
  <si>
    <t>a1A360000013M0aEAE</t>
  </si>
  <si>
    <t>Iraq</t>
  </si>
  <si>
    <t>a1A360000013M0eEAE</t>
  </si>
  <si>
    <t>Palau</t>
  </si>
  <si>
    <t>a1A360000013M1kEAE</t>
  </si>
  <si>
    <t>Latvia</t>
  </si>
  <si>
    <t>a1A360000013M17EAE</t>
  </si>
  <si>
    <t>Gambia</t>
  </si>
  <si>
    <t>a1A360000013M3GEAU</t>
  </si>
  <si>
    <t>Trinidad and Tobago</t>
  </si>
  <si>
    <t>a1A360000013LzzEAE</t>
  </si>
  <si>
    <t>Timor-Leste</t>
  </si>
  <si>
    <t>a1A360000013M0NEAU</t>
  </si>
  <si>
    <t>Tunisia</t>
  </si>
  <si>
    <t>a1A360000013M34EAE</t>
  </si>
  <si>
    <t>Haiti</t>
  </si>
  <si>
    <t>a1A360000013LzpEAE</t>
  </si>
  <si>
    <t>Vanuatu</t>
  </si>
  <si>
    <t>a1A360000013M1fEAE</t>
  </si>
  <si>
    <t>Angola</t>
  </si>
  <si>
    <t>a1A360000013M2pEAE</t>
  </si>
  <si>
    <t>Saint Lucia</t>
  </si>
  <si>
    <t>a1A360000013LzxEAE</t>
  </si>
  <si>
    <t>Paraguay</t>
  </si>
  <si>
    <t>a1A360000013LzXEAU</t>
  </si>
  <si>
    <t>Colombia</t>
  </si>
  <si>
    <t>a1A360000013M3lEAE</t>
  </si>
  <si>
    <t>Samoa</t>
  </si>
  <si>
    <t>a1A360000013M1pEAE</t>
  </si>
  <si>
    <t>Somalia</t>
  </si>
  <si>
    <t>a1A360000013M2jEAE</t>
  </si>
  <si>
    <t>Russian Federation</t>
  </si>
  <si>
    <t>a1A360000013M0yEAE</t>
  </si>
  <si>
    <t>Uzbekistan</t>
  </si>
  <si>
    <t>a1A360000013M07EAE</t>
  </si>
  <si>
    <t>Zanzibar</t>
  </si>
  <si>
    <t>a1A360000013M1wEAE</t>
  </si>
  <si>
    <t>Congo (Democratic Republic)</t>
  </si>
  <si>
    <t>a1A360000013M2uEAE</t>
  </si>
  <si>
    <t>Argentina</t>
  </si>
  <si>
    <t>a1A360000013M3hEAE</t>
  </si>
  <si>
    <t>Libya</t>
  </si>
  <si>
    <t>a1A360000013M31EAE</t>
  </si>
  <si>
    <t>Micronesia (Federated States)</t>
  </si>
  <si>
    <t>a1A360000013M1iEAE</t>
  </si>
  <si>
    <t>Venezuela</t>
  </si>
  <si>
    <t>a1A360000013LzbEAE</t>
  </si>
  <si>
    <t>Bahamas</t>
  </si>
  <si>
    <t>a1A360000013LzfEAE</t>
  </si>
  <si>
    <t>Yemen</t>
  </si>
  <si>
    <t>a1A360000013M0qEAE</t>
  </si>
  <si>
    <t>Montserrat</t>
  </si>
  <si>
    <t>a1A360000013LztEAE</t>
  </si>
  <si>
    <t>Algeria</t>
  </si>
  <si>
    <t>a1A360000013M2zEAE</t>
  </si>
  <si>
    <t>Bahrain</t>
  </si>
  <si>
    <t>a1A360000013M0bEAE</t>
  </si>
  <si>
    <t>Oman</t>
  </si>
  <si>
    <t>a1A360000013M0kEAE</t>
  </si>
  <si>
    <t>Solomon Islands</t>
  </si>
  <si>
    <t>a1A360000013M1eEAE</t>
  </si>
  <si>
    <t>Albania</t>
  </si>
  <si>
    <t>a1A360000013M1BEAU</t>
  </si>
  <si>
    <t>Bosnia and Herzegovina</t>
  </si>
  <si>
    <t>a1A360000013M1EEAU</t>
  </si>
  <si>
    <t>Montenegro</t>
  </si>
  <si>
    <t>a1A360000013M1yEAE</t>
  </si>
  <si>
    <t>Romania</t>
  </si>
  <si>
    <t>a1A360000013M0xEAE</t>
  </si>
  <si>
    <t>Serbia</t>
  </si>
  <si>
    <t>a1A360000013M1xEAE</t>
  </si>
  <si>
    <t>Cameroon</t>
  </si>
  <si>
    <t>a1A360000013M2qEAE</t>
  </si>
  <si>
    <t>Brazil</t>
  </si>
  <si>
    <t>a1A360000013M3jEAE</t>
  </si>
  <si>
    <t>Fiji</t>
  </si>
  <si>
    <t>a1A360000013M1bEAE</t>
  </si>
  <si>
    <t>AR-04409</t>
  </si>
  <si>
    <t>International Organization for Migration</t>
  </si>
  <si>
    <t>001g000001XJkARAA1</t>
  </si>
  <si>
    <t>AR-04412</t>
  </si>
  <si>
    <t>United Nations Development Programme</t>
  </si>
  <si>
    <t>001g000001XJk96AAD</t>
  </si>
  <si>
    <t>AR-04404</t>
  </si>
  <si>
    <t>001g000001XJk8qAAD</t>
  </si>
  <si>
    <t>AR-04405</t>
  </si>
  <si>
    <t>AR-04406</t>
  </si>
  <si>
    <t>AR-04407</t>
  </si>
  <si>
    <t>AR-04408</t>
  </si>
  <si>
    <t>AR-04393</t>
  </si>
  <si>
    <t>001g000001XJk92AAD</t>
  </si>
  <si>
    <t>AR-04397</t>
  </si>
  <si>
    <t>001g000001XJk9BAAT</t>
  </si>
  <si>
    <t>AR-04398</t>
  </si>
  <si>
    <t>001g000001XJk90AAD</t>
  </si>
  <si>
    <t>AR-04399</t>
  </si>
  <si>
    <t>AR-04400</t>
  </si>
  <si>
    <t>AR-04554</t>
  </si>
  <si>
    <t>SPCNLS</t>
  </si>
  <si>
    <t>001g000001XJk6iAAD</t>
  </si>
  <si>
    <t>AR-04555</t>
  </si>
  <si>
    <t>Initiative Privée et Communautaire contre le VIH/SIDA au Burkina Faso</t>
  </si>
  <si>
    <t>001g000001XJk6dAAD</t>
  </si>
  <si>
    <t>AR-04556</t>
  </si>
  <si>
    <t>African Comprehensive HIV/AIDS Partnerships</t>
  </si>
  <si>
    <t>001g000001XJkAtAAL</t>
  </si>
  <si>
    <t>AR-04558</t>
  </si>
  <si>
    <t>The Ministry of Health and Population of the Government of the Democratic Republic of Congo</t>
  </si>
  <si>
    <t>001g000001XJk5GAAT</t>
  </si>
  <si>
    <t>AR-04560</t>
  </si>
  <si>
    <t>National Center for Tuberculosis and Leprosy Control (CENAT)</t>
  </si>
  <si>
    <t>001g000001XJk5kAAD</t>
  </si>
  <si>
    <t>AR-04561</t>
  </si>
  <si>
    <t>AR-04562</t>
  </si>
  <si>
    <t>CARE International</t>
  </si>
  <si>
    <t>001g000001XJk5TAAT</t>
  </si>
  <si>
    <t>AR-04563</t>
  </si>
  <si>
    <t>National Program For Malaria (PNLP), Ministry of Health and of the Fight against Aids of the Government of the Republic of Côte d’Ivoire</t>
  </si>
  <si>
    <t>001g000001XJk6mAAD</t>
  </si>
  <si>
    <t>AR-05041</t>
  </si>
  <si>
    <t>State Institute of Disease Control</t>
  </si>
  <si>
    <t>001g000001XJk7jAAD</t>
  </si>
  <si>
    <t>AR-05043</t>
  </si>
  <si>
    <t>The Federal Ministry of Health of the Government of the Federal Democratic Republic of Ethiopia</t>
  </si>
  <si>
    <t>001g000001XJk7kAAD</t>
  </si>
  <si>
    <t>AR-05045</t>
  </si>
  <si>
    <t>AR-05048</t>
  </si>
  <si>
    <t>AR-05051</t>
  </si>
  <si>
    <t>AR-05053</t>
  </si>
  <si>
    <t>AR-04520</t>
  </si>
  <si>
    <t>African Medical and Research Foundation (AMREF)</t>
  </si>
  <si>
    <t>001g000001XJk5AAAT</t>
  </si>
  <si>
    <t>AR-04522</t>
  </si>
  <si>
    <t>Financial Fund for Development Projects - FONADE</t>
  </si>
  <si>
    <t>001g000001XJk5BAAT</t>
  </si>
  <si>
    <t>AR-04523</t>
  </si>
  <si>
    <t>Ministry of Public Health and Fight against AIDS</t>
  </si>
  <si>
    <t>001g000001XJkAzAAL</t>
  </si>
  <si>
    <t>AR-04525</t>
  </si>
  <si>
    <t>AR-04526</t>
  </si>
  <si>
    <t>The Permanent Executive Secretariat of the National Council for the Fight Against AIDS (SEP/CNLS) - Burundi</t>
  </si>
  <si>
    <t>001g000001XJk8cAAD</t>
  </si>
  <si>
    <t>AR-04527</t>
  </si>
  <si>
    <t>AR-04528</t>
  </si>
  <si>
    <t>AR-04465</t>
  </si>
  <si>
    <t>Coordination Committee of the Fight against AIDS (CCS-SIDA) of the Government of Cabo Verde</t>
  </si>
  <si>
    <t>001g000001XJk4tAAD</t>
  </si>
  <si>
    <t>AR-04466</t>
  </si>
  <si>
    <t>Plan International, Inc.</t>
  </si>
  <si>
    <t>001g000001XJk7CAAT</t>
  </si>
  <si>
    <t>AR-04467</t>
  </si>
  <si>
    <t>Catholic Relief Services - United States Conference of Catholic Bishops</t>
  </si>
  <si>
    <t>001g000001XJk5xAAD</t>
  </si>
  <si>
    <t>AR-04493</t>
  </si>
  <si>
    <t>Ministry of Health of Viet Nam (Viet Nam Authority of HIV/AIDS Control-VAAC)</t>
  </si>
  <si>
    <t>001g000001XJk50AAD</t>
  </si>
  <si>
    <t>AR-04497</t>
  </si>
  <si>
    <t>Adventist Development and Relief Agency (ADRA) of Ghana</t>
  </si>
  <si>
    <t>001g000001XJk53AAD</t>
  </si>
  <si>
    <t>AR-04499</t>
  </si>
  <si>
    <t>Pathfinder International</t>
  </si>
  <si>
    <t>001g000001XJk54AAD</t>
  </si>
  <si>
    <t>AR-04501</t>
  </si>
  <si>
    <t>AR-04505</t>
  </si>
  <si>
    <t>ActionAid International The Gambia</t>
  </si>
  <si>
    <t>001g000001XJk57AAD</t>
  </si>
  <si>
    <t>AR-04507</t>
  </si>
  <si>
    <t>AR-04530</t>
  </si>
  <si>
    <t>Société d’Electricité Industrielle et de Bâtiments (SEIBsa)</t>
  </si>
  <si>
    <t>001g000001XJk6TAAT</t>
  </si>
  <si>
    <t>AR-04531</t>
  </si>
  <si>
    <t>The Ministry of Health of the Government of the Former Yugoslav Republic of Macedonia</t>
  </si>
  <si>
    <t>001g000001XJk5CAAT</t>
  </si>
  <si>
    <t>AR-04533</t>
  </si>
  <si>
    <t>National Tuberculosis Program of the Ministry of Health</t>
  </si>
  <si>
    <t>001g000001XJk52AAD</t>
  </si>
  <si>
    <t>AR-04534</t>
  </si>
  <si>
    <t>AR-04536</t>
  </si>
  <si>
    <t>The Ministry of Health of the Government of the Republic of Guinea-Bissau (CG/PNDS)</t>
  </si>
  <si>
    <t>001g000001XJk5DAAT</t>
  </si>
  <si>
    <t>AR-04538</t>
  </si>
  <si>
    <t>Africare</t>
  </si>
  <si>
    <t>001g000001XJk5EAAT</t>
  </si>
  <si>
    <t>AR-04540</t>
  </si>
  <si>
    <t>African Medical and Research Foundation Kenya</t>
  </si>
  <si>
    <t>001g000001XJk5FAAT</t>
  </si>
  <si>
    <t>AR-04542</t>
  </si>
  <si>
    <t>AR-04544</t>
  </si>
  <si>
    <t>AR-04545</t>
  </si>
  <si>
    <t>National Integrated Programme Against Leprosy and Tuberculosis (PNILT)</t>
  </si>
  <si>
    <t>001g000001XJk83AAD</t>
  </si>
  <si>
    <t>AR-04547</t>
  </si>
  <si>
    <t>CED-Caritas Burundi</t>
  </si>
  <si>
    <t>001g000001XJk65AAD</t>
  </si>
  <si>
    <t>AR-04548</t>
  </si>
  <si>
    <t>AR-04550</t>
  </si>
  <si>
    <t>AR-04552</t>
  </si>
  <si>
    <t>AR-04553</t>
  </si>
  <si>
    <t>Programme of Support to Health Development of the Government of Burkina Faso</t>
  </si>
  <si>
    <t>001g000001XJk58AAD</t>
  </si>
  <si>
    <t>AR-04569</t>
  </si>
  <si>
    <t>Caritas Côte d'Ivoire</t>
  </si>
  <si>
    <t>001g000001XJk4vAAD</t>
  </si>
  <si>
    <t>AR-04570</t>
  </si>
  <si>
    <t>Alliance Nationale Contre le Sida - Sénégal</t>
  </si>
  <si>
    <t>001g000001XJk5IAAT</t>
  </si>
  <si>
    <t>AR-04572</t>
  </si>
  <si>
    <t>Charitable Organization "All-Ukrainian Network of People Living with HIV/AIDS"</t>
  </si>
  <si>
    <t>001g000001XJk5JAAT</t>
  </si>
  <si>
    <t>AR-04574</t>
  </si>
  <si>
    <t>AR-05015</t>
  </si>
  <si>
    <t>The Department of Economic Affairs, Ministry of Finance, Government of India</t>
  </si>
  <si>
    <t>001g000001XJkBHAA1</t>
  </si>
  <si>
    <t>AR-05017</t>
  </si>
  <si>
    <t>The Ministry of Health of the Government of the State of Eritrea</t>
  </si>
  <si>
    <t>001g000001XJk7gAAD</t>
  </si>
  <si>
    <t>AR-05019</t>
  </si>
  <si>
    <t>AR-05024</t>
  </si>
  <si>
    <t>AR-05026</t>
  </si>
  <si>
    <t>001g000001XJkBIAA1</t>
  </si>
  <si>
    <t>AR-05029</t>
  </si>
  <si>
    <t>AR-04457</t>
  </si>
  <si>
    <t>Humanist Institute for Co-operation with Developing Countries - HIVOS</t>
  </si>
  <si>
    <t>001g000001XJk6wAAD</t>
  </si>
  <si>
    <t>AR-04461</t>
  </si>
  <si>
    <t>001g000001XJk97AAD</t>
  </si>
  <si>
    <t>AR-04462</t>
  </si>
  <si>
    <t>AR-04479</t>
  </si>
  <si>
    <t>Alter Vida - Centro de Estudios y Formación para el Ecodesarrollo</t>
  </si>
  <si>
    <t>001g000001XJk4wAAD</t>
  </si>
  <si>
    <t>AR-04481</t>
  </si>
  <si>
    <t>Directorate General of Prevention and Disease Control, Ministry of Health of The Republic of Indonesia</t>
  </si>
  <si>
    <t>001g000001XJk4xAAD</t>
  </si>
  <si>
    <t>AR-04483</t>
  </si>
  <si>
    <t>AR-04485</t>
  </si>
  <si>
    <t>The Ministry of Finance and Planning of the Government of the United Republic of Tanzania</t>
  </si>
  <si>
    <t>001g000001XJk7tAAD</t>
  </si>
  <si>
    <t>AR-04486</t>
  </si>
  <si>
    <t>AR-04487</t>
  </si>
  <si>
    <t>AR-04488</t>
  </si>
  <si>
    <t>AR-04489</t>
  </si>
  <si>
    <t>AR-04491</t>
  </si>
  <si>
    <t>AR-04509</t>
  </si>
  <si>
    <t>AR-04511</t>
  </si>
  <si>
    <t>AR-04513</t>
  </si>
  <si>
    <t>AR-04515</t>
  </si>
  <si>
    <t>Romanian Angel Appeal Foundation</t>
  </si>
  <si>
    <t>001g000001XJk59AAD</t>
  </si>
  <si>
    <t>AR-04516</t>
  </si>
  <si>
    <t>Main Medical Department of the Ministry of Justice of the Republic of Azerbaijan</t>
  </si>
  <si>
    <t>001g000001XJk4yAAD</t>
  </si>
  <si>
    <t>AR-04518</t>
  </si>
  <si>
    <t>AR-05055</t>
  </si>
  <si>
    <t>Department of Planning and Finance, Ministry of Health, Socialist Republic of Vietnam</t>
  </si>
  <si>
    <t>001g000001XJk7lAAD</t>
  </si>
  <si>
    <t>AR-05059</t>
  </si>
  <si>
    <t>The Ministry of Health of the Republic of Ghana</t>
  </si>
  <si>
    <t>001g000001XJk7oAAD</t>
  </si>
  <si>
    <t>AR-05061</t>
  </si>
  <si>
    <t>AR-05063</t>
  </si>
  <si>
    <t>AR-05065</t>
  </si>
  <si>
    <t>Ministry of Health, Royal Government of Bhutan</t>
  </si>
  <si>
    <t>001g000001XJk7pAAD</t>
  </si>
  <si>
    <t>AR-05067</t>
  </si>
  <si>
    <t>AR-05086</t>
  </si>
  <si>
    <t>Ministry of Finance of the Government of the Kingdom of Lesotho</t>
  </si>
  <si>
    <t>001g000001XJk7sAAD</t>
  </si>
  <si>
    <t>AR-05069</t>
  </si>
  <si>
    <t>AR-05071</t>
  </si>
  <si>
    <t>The Ministry of Public Health of the Government of the Republic of Guinea</t>
  </si>
  <si>
    <t>001g000001XJk7qAAD</t>
  </si>
  <si>
    <t>AR-05074</t>
  </si>
  <si>
    <t>Ministry of Health of the Government of the Republic of Malawi</t>
  </si>
  <si>
    <t>001g000001XJk7rAAD</t>
  </si>
  <si>
    <t>AR-05076</t>
  </si>
  <si>
    <t>AR-05081</t>
  </si>
  <si>
    <t>AR-05084</t>
  </si>
  <si>
    <t>AR-05088</t>
  </si>
  <si>
    <t>AR-05090</t>
  </si>
  <si>
    <t>AR-05092</t>
  </si>
  <si>
    <t>AR-05094</t>
  </si>
  <si>
    <t>The HIV/AIDS Prevention and Control Office (HAPCO)</t>
  </si>
  <si>
    <t>001g000001XJk7uAAD</t>
  </si>
  <si>
    <t>AR-05096</t>
  </si>
  <si>
    <t>AR-05099</t>
  </si>
  <si>
    <t>Ministry of National Health Services, Regulations &amp; Coordination of the Government of Pakistan</t>
  </si>
  <si>
    <t>001g000001XJk7vAAD</t>
  </si>
  <si>
    <t>AR-05101</t>
  </si>
  <si>
    <t>001g000001XJkBJAA1</t>
  </si>
  <si>
    <t>AR-05103</t>
  </si>
  <si>
    <t>The Ministry of Health of the Government of Mozambique</t>
  </si>
  <si>
    <t>001g000001XJk7wAAD</t>
  </si>
  <si>
    <t>AR-05105</t>
  </si>
  <si>
    <t>AR-05108</t>
  </si>
  <si>
    <t>AR-05111</t>
  </si>
  <si>
    <t>AR-05113</t>
  </si>
  <si>
    <t>AR-05145</t>
  </si>
  <si>
    <t>The Ministry of Finance, Planning and Economic Development of the Republic of Uganda</t>
  </si>
  <si>
    <t>001g000001XJk84AAD</t>
  </si>
  <si>
    <t>AR-05147</t>
  </si>
  <si>
    <t>AR-05149</t>
  </si>
  <si>
    <t>The Republican DOTS Center of the Government of the Republic of Uzbekistan</t>
  </si>
  <si>
    <t>001g000001XJk86AAD</t>
  </si>
  <si>
    <t>AR-05151</t>
  </si>
  <si>
    <t>AR-05153</t>
  </si>
  <si>
    <t>The Ministry of Health &amp; Social Welfare of the Government of Liberia</t>
  </si>
  <si>
    <t>001g000001XJk87AAD</t>
  </si>
  <si>
    <t>AR-05155</t>
  </si>
  <si>
    <t>AR-05115</t>
  </si>
  <si>
    <t>AR-05117</t>
  </si>
  <si>
    <t>AR-05119</t>
  </si>
  <si>
    <t>International Centre for Diarrhoeal Disease Research, Bangladesh</t>
  </si>
  <si>
    <t>001g000001XJk7yAAD</t>
  </si>
  <si>
    <t>AR-05121</t>
  </si>
  <si>
    <t>AR-05123</t>
  </si>
  <si>
    <t>National AIDS Program (NAP)</t>
  </si>
  <si>
    <t>001g000001XJk7zAAD</t>
  </si>
  <si>
    <t>AR-05125</t>
  </si>
  <si>
    <t>The National Treasury of the Government of the Republic of Kenya</t>
  </si>
  <si>
    <t>001g000001XJk80AAD</t>
  </si>
  <si>
    <t>AR-05127</t>
  </si>
  <si>
    <t>AR-05131</t>
  </si>
  <si>
    <t>AR-05133</t>
  </si>
  <si>
    <t>The National Tuberculosis Control Program</t>
  </si>
  <si>
    <t>001g000001XJk82AAD</t>
  </si>
  <si>
    <t>AR-05135</t>
  </si>
  <si>
    <t>AR-05137</t>
  </si>
  <si>
    <t>AR-05139</t>
  </si>
  <si>
    <t>AR-05141</t>
  </si>
  <si>
    <t>AR-05143</t>
  </si>
  <si>
    <t>AR-05129</t>
  </si>
  <si>
    <t>AR-05159</t>
  </si>
  <si>
    <t>AR-05161</t>
  </si>
  <si>
    <t>Société Tunisienne des Maladies Respiratoires et d’Allergologie (STMRA)</t>
  </si>
  <si>
    <t>001g000001XJk88AAD</t>
  </si>
  <si>
    <t>AR-05163</t>
  </si>
  <si>
    <t>The Ministry of Health and Population of the Government of Nepal</t>
  </si>
  <si>
    <t>001g000001XJk8AAAT</t>
  </si>
  <si>
    <t>AR-05157</t>
  </si>
  <si>
    <t>AR-05174</t>
  </si>
  <si>
    <t>Caritas Congo</t>
  </si>
  <si>
    <t>001g000001XJk8BAAT</t>
  </si>
  <si>
    <t>AR-05172</t>
  </si>
  <si>
    <t>AR-05169</t>
  </si>
  <si>
    <t>AR-05377</t>
  </si>
  <si>
    <t>ActionAid International Malawi</t>
  </si>
  <si>
    <t>001g000001XJkAsAAL</t>
  </si>
  <si>
    <t>AR-05379</t>
  </si>
  <si>
    <t>Mission East</t>
  </si>
  <si>
    <t>001g000001XJkAvAAL</t>
  </si>
  <si>
    <t>AR-05381</t>
  </si>
  <si>
    <t>AR-05383</t>
  </si>
  <si>
    <t>Republican Scientific and Practical Center for Medical Technologies, Informatization, Administration and Management of Health - Belarus</t>
  </si>
  <si>
    <t>001g000001XJkAwAAL</t>
  </si>
  <si>
    <t>AR-05385</t>
  </si>
  <si>
    <t>AR-05389</t>
  </si>
  <si>
    <t>Red Cross Burundi</t>
  </si>
  <si>
    <t>001g000001XJkAyAAL</t>
  </si>
  <si>
    <t>AR-05387</t>
  </si>
  <si>
    <t>National Malaria Control Program - Benin</t>
  </si>
  <si>
    <t>001g000001XJkAxAAL</t>
  </si>
  <si>
    <t>AR-05176</t>
  </si>
  <si>
    <t>Institute of Human Virology Nigeria</t>
  </si>
  <si>
    <t>001g000001XJk8CAAT</t>
  </si>
  <si>
    <t>AR-05391</t>
  </si>
  <si>
    <t>AR-05395</t>
  </si>
  <si>
    <t>AIDS Foundation South Africa</t>
  </si>
  <si>
    <t>001g000001XJkB4AAL</t>
  </si>
  <si>
    <t>AR-05398</t>
  </si>
  <si>
    <t>Kheth'Impilo AIDS Free Living</t>
  </si>
  <si>
    <t>001g000001XJkB5AAL</t>
  </si>
  <si>
    <t>AR-05400</t>
  </si>
  <si>
    <t>The Indus Hospital</t>
  </si>
  <si>
    <t>001g000001XJkB6AAL</t>
  </si>
  <si>
    <t>AR-05405</t>
  </si>
  <si>
    <t>AR-05407</t>
  </si>
  <si>
    <t>Right to Care</t>
  </si>
  <si>
    <t>001g000001XJkB7AAL</t>
  </si>
  <si>
    <t>AR-05409</t>
  </si>
  <si>
    <t>KwaZulu Natal Provincial Treasury</t>
  </si>
  <si>
    <t>001g000001XJkB8AAL</t>
  </si>
  <si>
    <t>AR-05415</t>
  </si>
  <si>
    <t>Republican Center to Fight AIDS</t>
  </si>
  <si>
    <t>001g000001XJkBBAA1</t>
  </si>
  <si>
    <t>AR-05418</t>
  </si>
  <si>
    <t>Partners in Health Peru</t>
  </si>
  <si>
    <t>001g000001XJkBCAA1</t>
  </si>
  <si>
    <t>AR-05467</t>
  </si>
  <si>
    <t>AR-05471</t>
  </si>
  <si>
    <t>001g000001XJk3ZAAT</t>
  </si>
  <si>
    <t>AR-05477</t>
  </si>
  <si>
    <t>001g000001XJkBGAA1</t>
  </si>
  <si>
    <t>AR-05218</t>
  </si>
  <si>
    <t>Population Services International</t>
  </si>
  <si>
    <t>001g000001XJk8RAAT</t>
  </si>
  <si>
    <t>AR-05220</t>
  </si>
  <si>
    <t>AR-05338</t>
  </si>
  <si>
    <t>Pact Lesotho</t>
  </si>
  <si>
    <t>001g000001XJkAVAA1</t>
  </si>
  <si>
    <t>AR-05340</t>
  </si>
  <si>
    <t>AR-05360</t>
  </si>
  <si>
    <t>Office of the Prime Minister of the Togolese Republic</t>
  </si>
  <si>
    <t>001g000001XJkAiAAL</t>
  </si>
  <si>
    <t>AR-05361</t>
  </si>
  <si>
    <t>AR-05375</t>
  </si>
  <si>
    <t>Republican Center of Tuberculosis Control - Tajikistan</t>
  </si>
  <si>
    <t>001g000001XJkArAAL</t>
  </si>
  <si>
    <t>AR-04843</t>
  </si>
  <si>
    <t>National Secretariat to Fight AIDS of the Government of Guinea-Bissau</t>
  </si>
  <si>
    <t>001g000001XJk6uAAD</t>
  </si>
  <si>
    <t>AR-04845</t>
  </si>
  <si>
    <t>AR-04923</t>
  </si>
  <si>
    <t>SANRU Asbl</t>
  </si>
  <si>
    <t>001g000001XJk7OAAT</t>
  </si>
  <si>
    <t>AR-05222</t>
  </si>
  <si>
    <t>AR-05342</t>
  </si>
  <si>
    <t>Viet Nam National Lung Hospital</t>
  </si>
  <si>
    <t>001g000001XJkAXAA1</t>
  </si>
  <si>
    <t>AR-05353</t>
  </si>
  <si>
    <t>Plan International (India Chapter)</t>
  </si>
  <si>
    <t>001g000001XJkAeAAL</t>
  </si>
  <si>
    <t>AR-04847</t>
  </si>
  <si>
    <t>Ministry of Health and Sanitation of the Government of Sierra Leone (MOHS)</t>
  </si>
  <si>
    <t>001g000001XJk5ZAAT</t>
  </si>
  <si>
    <t>AR-04848</t>
  </si>
  <si>
    <t>AR-04849</t>
  </si>
  <si>
    <t>AR-04850</t>
  </si>
  <si>
    <t>Ministry of Health of the Government of the Republic of El Salvador</t>
  </si>
  <si>
    <t>001g000001XJk5bAAD</t>
  </si>
  <si>
    <t>AR-04851</t>
  </si>
  <si>
    <t>Humanist Institute for Co-operation with Developing Countries - Guatemala</t>
  </si>
  <si>
    <t>001g000001XJk6xAAD</t>
  </si>
  <si>
    <t>AR-05227</t>
  </si>
  <si>
    <t>The National Department of Health of the Republic of South Africa</t>
  </si>
  <si>
    <t>001g000001XJk8XAAT</t>
  </si>
  <si>
    <t>AR-05229</t>
  </si>
  <si>
    <t>National Emergency Response Council on HIV and AIDS (NERCHA)</t>
  </si>
  <si>
    <t>001g000001XJk8YAAT</t>
  </si>
  <si>
    <t>AR-05365</t>
  </si>
  <si>
    <t>Solidarity and Action Against The HIV Infection in India</t>
  </si>
  <si>
    <t>001g000001XJkAjAAL</t>
  </si>
  <si>
    <t>AR-05367</t>
  </si>
  <si>
    <t>Ministry of Health and Public Hygiene of the Government of the Republic of Côte d'Ivoire</t>
  </si>
  <si>
    <t>001g000001XJkAkAAL</t>
  </si>
  <si>
    <t>AR-05369</t>
  </si>
  <si>
    <t>001g000001XJkBOAA1</t>
  </si>
  <si>
    <t>AR-04853</t>
  </si>
  <si>
    <t>Ministry of Health of the Government of the Republic of Bulgaria</t>
  </si>
  <si>
    <t>001g000001XJk6yAAD</t>
  </si>
  <si>
    <t>AR-04854</t>
  </si>
  <si>
    <t>Ministry of Health, Prevention and Public Hygiene of the Government of the Republic of Senegal - AIDS Division (DLSI)</t>
  </si>
  <si>
    <t>001g000001XJk6XAAT</t>
  </si>
  <si>
    <t>AR-04855</t>
  </si>
  <si>
    <t>Ministry of Health and Social Action of the Government of the Republic of Senegal</t>
  </si>
  <si>
    <t>001g000001XJk7IAAT</t>
  </si>
  <si>
    <t>AR-04856</t>
  </si>
  <si>
    <t>AR-04933</t>
  </si>
  <si>
    <t>AR-05235</t>
  </si>
  <si>
    <t>AR-05258</t>
  </si>
  <si>
    <t>Western Cape Government: Health</t>
  </si>
  <si>
    <t>001g000001XJk8dAAD</t>
  </si>
  <si>
    <t>AR-05261</t>
  </si>
  <si>
    <t>Republican Center on Prevention and Control of AIDS of the Ministry of Healthcare and Social Development of the Republic of Kazakhstan</t>
  </si>
  <si>
    <t>001g000001XJk8fAAD</t>
  </si>
  <si>
    <t>AR-05334</t>
  </si>
  <si>
    <t>Solomon Islands Ministry of Health and Medical Services (MHMS)</t>
  </si>
  <si>
    <t>001g000001XJkAUAA1</t>
  </si>
  <si>
    <t>AR-05336</t>
  </si>
  <si>
    <t>AR-04777</t>
  </si>
  <si>
    <t>Cameroon National Association for Family Welfare</t>
  </si>
  <si>
    <t>001g000001XJk6cAAD</t>
  </si>
  <si>
    <t>AR-04778</t>
  </si>
  <si>
    <t>Malaysian AIDS Council</t>
  </si>
  <si>
    <t>001g000001XJk5XAAT</t>
  </si>
  <si>
    <t>AR-04780</t>
  </si>
  <si>
    <t>AR-04857</t>
  </si>
  <si>
    <t>AR-04859</t>
  </si>
  <si>
    <t>AR-04861</t>
  </si>
  <si>
    <t>AR-04938</t>
  </si>
  <si>
    <t>Ministry of Health of the Kingdom of Morocco</t>
  </si>
  <si>
    <t>001g000001XJk7TAAT</t>
  </si>
  <si>
    <t>AR-04940</t>
  </si>
  <si>
    <t>The Ministry of Health and Child Care (MOHCC)</t>
  </si>
  <si>
    <t>001g000001XJk89AAD</t>
  </si>
  <si>
    <t>AR-04941</t>
  </si>
  <si>
    <t>AR-05237</t>
  </si>
  <si>
    <t>AR-05239</t>
  </si>
  <si>
    <t>AR-05241</t>
  </si>
  <si>
    <t>The National Institute of Malariology, Parasitology and Entomology / Ministry of Health of the Government of the Socialist Republic of Viet Nam</t>
  </si>
  <si>
    <t>001g000001XJk8ZAAT</t>
  </si>
  <si>
    <t>AR-05263</t>
  </si>
  <si>
    <t>Republican Center of State Sanitary-Epidemiological Surveillance of the Republic of Uzbekistan</t>
  </si>
  <si>
    <t>001g000001XJk8gAAD</t>
  </si>
  <si>
    <t>AR-05347</t>
  </si>
  <si>
    <t>Viet Nam Union of Science and Technology Associations</t>
  </si>
  <si>
    <t>001g000001XJkAYAA1</t>
  </si>
  <si>
    <t>AR-05349</t>
  </si>
  <si>
    <t>Coordinating Assembly of Non Governmental Organisations (CANGO)</t>
  </si>
  <si>
    <t>001g000001XJkAbAAL</t>
  </si>
  <si>
    <t>AR-05357</t>
  </si>
  <si>
    <t>Federal Ministry of Health, Government of the Republic of Sudan</t>
  </si>
  <si>
    <t>001g000001XJkAgAAL</t>
  </si>
  <si>
    <t>AR-05359</t>
  </si>
  <si>
    <t>AR-04782</t>
  </si>
  <si>
    <t>Intersectoral Coordination of the Fight Against STIs/HIV/AIDS, Republic of Niger</t>
  </si>
  <si>
    <t>001g000001XJk6YAAT</t>
  </si>
  <si>
    <t>AR-04783</t>
  </si>
  <si>
    <t>Society For Family Health</t>
  </si>
  <si>
    <t>001g000001XJk8iAAD</t>
  </si>
  <si>
    <t>AR-04784</t>
  </si>
  <si>
    <t>AR-04785</t>
  </si>
  <si>
    <t>National Malaria Elimination Programme of the Federal Ministry of Health of the Government of the Federal Republic of Nigeria, NMEP</t>
  </si>
  <si>
    <t>001g000001XJk62AAD</t>
  </si>
  <si>
    <t>AR-04786</t>
  </si>
  <si>
    <t>Prévention Information Lutte contre le Sida</t>
  </si>
  <si>
    <t>001g000001XJk6eAAD</t>
  </si>
  <si>
    <t>AR-04863</t>
  </si>
  <si>
    <t>The Ministry of Public Health of the Government of the Republic of Cameroon</t>
  </si>
  <si>
    <t>001g000001XJk6zAAD</t>
  </si>
  <si>
    <t>AR-04865</t>
  </si>
  <si>
    <t>AR-04942</t>
  </si>
  <si>
    <t>AR-04943</t>
  </si>
  <si>
    <t>AR-04945</t>
  </si>
  <si>
    <t>AR-05243</t>
  </si>
  <si>
    <t>AR-05245</t>
  </si>
  <si>
    <t>National Malaria Control Programme, Ministry of Health and Population of the Republic of Yemen</t>
  </si>
  <si>
    <t>001g000001XJk8aAAD</t>
  </si>
  <si>
    <t>AR-05270</t>
  </si>
  <si>
    <t>AR-05272</t>
  </si>
  <si>
    <t>The Ministry of Health of the Government of the Democratic Republic of Timor-Leste</t>
  </si>
  <si>
    <t>001g000001XJk8kAAD</t>
  </si>
  <si>
    <t>AR-04788</t>
  </si>
  <si>
    <t>AR-04790</t>
  </si>
  <si>
    <t>The AIDS Support Organisation (Uganda) Limited</t>
  </si>
  <si>
    <t>001g000001XJk6fAAD</t>
  </si>
  <si>
    <t>AR-04867</t>
  </si>
  <si>
    <t>AR-04869</t>
  </si>
  <si>
    <t>AR-04870</t>
  </si>
  <si>
    <t>AR-04871</t>
  </si>
  <si>
    <t>AR-04951</t>
  </si>
  <si>
    <t>Ministry of Health of the Lao People's Democratic Republic</t>
  </si>
  <si>
    <t>001g000001XJk7VAAT</t>
  </si>
  <si>
    <t>AR-05247</t>
  </si>
  <si>
    <t>AR-05249</t>
  </si>
  <si>
    <t>Open Health Institute, The</t>
  </si>
  <si>
    <t>001g000001XJk8bAAD</t>
  </si>
  <si>
    <t>AR-05251</t>
  </si>
  <si>
    <t>AR-05274</t>
  </si>
  <si>
    <t>AR-05277</t>
  </si>
  <si>
    <t>AR-04792</t>
  </si>
  <si>
    <t>AR-04794</t>
  </si>
  <si>
    <t>The Ministry of Health and Social Services of the Government of Namibia</t>
  </si>
  <si>
    <t>001g000001XJk8FAAT</t>
  </si>
  <si>
    <t>AR-04795</t>
  </si>
  <si>
    <t>AR-04796</t>
  </si>
  <si>
    <t>Namibia Network of AIDS Service Organizations (NANASO)</t>
  </si>
  <si>
    <t>001g000001XJk5qAAD</t>
  </si>
  <si>
    <t>AR-04873</t>
  </si>
  <si>
    <t>AR-04875</t>
  </si>
  <si>
    <t>AR-04953</t>
  </si>
  <si>
    <t>National Religious Association for Social Development (NRASD)</t>
  </si>
  <si>
    <t>001g000001XJk64AAD</t>
  </si>
  <si>
    <t>AR-04954</t>
  </si>
  <si>
    <t>AR-04956</t>
  </si>
  <si>
    <t>AR-05256</t>
  </si>
  <si>
    <t>AR-05281</t>
  </si>
  <si>
    <t>The Ministry of Health of the Government of the Republic of Guyana</t>
  </si>
  <si>
    <t>001g000001XJk9HAAT</t>
  </si>
  <si>
    <t>AR-04797</t>
  </si>
  <si>
    <t>AR-04799</t>
  </si>
  <si>
    <t>Health Planning System Strengthening and Information Analysis Unit</t>
  </si>
  <si>
    <t>001g000001XJkBDAA1</t>
  </si>
  <si>
    <t>AR-04800</t>
  </si>
  <si>
    <t>AR-04877</t>
  </si>
  <si>
    <t>IL&amp;FS Education &amp; Technology Services Ltd.</t>
  </si>
  <si>
    <t>001g000001XJk72AAD</t>
  </si>
  <si>
    <t>AR-04879</t>
  </si>
  <si>
    <t>India HIV/AIDS Alliance</t>
  </si>
  <si>
    <t>001g000001XJk73AAD</t>
  </si>
  <si>
    <t>AR-04881</t>
  </si>
  <si>
    <t>Indonesia Planned Parenthood Association (IPPA)</t>
  </si>
  <si>
    <t>001g000001XJk74AAD</t>
  </si>
  <si>
    <t>AR-04958</t>
  </si>
  <si>
    <t>AR-04960</t>
  </si>
  <si>
    <t>Tata Institute of Social Sciences (TISS)</t>
  </si>
  <si>
    <t>001g000001XJk7WAAT</t>
  </si>
  <si>
    <t>AR-05283</t>
  </si>
  <si>
    <t>AR-05287</t>
  </si>
  <si>
    <t>AR-04802</t>
  </si>
  <si>
    <t>AR-04804</t>
  </si>
  <si>
    <t>Ministry of Health and Quality of Life (implementing through the National AIDS Secretariat)</t>
  </si>
  <si>
    <t>001g000001XJk6gAAD</t>
  </si>
  <si>
    <t>AR-04806</t>
  </si>
  <si>
    <t>Cicatelli Associates Inc.</t>
  </si>
  <si>
    <t>001g000001XJk6DAAT</t>
  </si>
  <si>
    <t>AR-04883</t>
  </si>
  <si>
    <t>Instituto Dermatológico y Cirugía de Piel ‘Dr. Huberto Bogaert Díaz’</t>
  </si>
  <si>
    <t>001g000001XJk76AAD</t>
  </si>
  <si>
    <t>AR-04885</t>
  </si>
  <si>
    <t>The Department of Disease Control, Ministry of Public Health of the Royal Government of Thailand</t>
  </si>
  <si>
    <t>001g000001XJk6IAAT</t>
  </si>
  <si>
    <t>AR-04886</t>
  </si>
  <si>
    <t>Public Institution - Coordination, Implementation and Monitoring Unit of the Health  System Projects</t>
  </si>
  <si>
    <t>001g000001XJk7DAAT</t>
  </si>
  <si>
    <t>AR-04966</t>
  </si>
  <si>
    <t>United Nations Children's Fund (UNICEF)</t>
  </si>
  <si>
    <t>001g000001XJk7XAAT</t>
  </si>
  <si>
    <t>AR-05289</t>
  </si>
  <si>
    <t>AR-05292</t>
  </si>
  <si>
    <t>Ministry of Public Health of the Government of the Republic of Ecuador</t>
  </si>
  <si>
    <t>001g000001XJk9JAAT</t>
  </si>
  <si>
    <t>AR-04807</t>
  </si>
  <si>
    <t>AR-04809</t>
  </si>
  <si>
    <t>Ministry of Health (PARSALUD II ,Unidad Ejecutora 123)</t>
  </si>
  <si>
    <t>001g000001XJk4zAAD</t>
  </si>
  <si>
    <t>AR-04810</t>
  </si>
  <si>
    <t>AR-04811</t>
  </si>
  <si>
    <t>Kenya Red Cross Society</t>
  </si>
  <si>
    <t>001g000001XJk6hAAD</t>
  </si>
  <si>
    <t>AR-04887</t>
  </si>
  <si>
    <t>Project HOPE  - the People to People Health Foundation</t>
  </si>
  <si>
    <t>001g000001XJk6BAAT</t>
  </si>
  <si>
    <t>AR-04888</t>
  </si>
  <si>
    <t>AR-04890</t>
  </si>
  <si>
    <t>AR-04968</t>
  </si>
  <si>
    <t>AR-04971</t>
  </si>
  <si>
    <t>AR-05294</t>
  </si>
  <si>
    <t>AR-04813</t>
  </si>
  <si>
    <t>The National Council for the Struggle against HIV/AIDS and STI</t>
  </si>
  <si>
    <t>001g000001XJk6jAAD</t>
  </si>
  <si>
    <t>AR-04815</t>
  </si>
  <si>
    <t>Federación Red NICASALUD</t>
  </si>
  <si>
    <t>001g000001XJk6kAAD</t>
  </si>
  <si>
    <t>AR-04896</t>
  </si>
  <si>
    <t>International Charitable Foundation “Alliance for Public Health”</t>
  </si>
  <si>
    <t>001g000001XJk7HAAT</t>
  </si>
  <si>
    <t>AR-04974</t>
  </si>
  <si>
    <t>AR-04976</t>
  </si>
  <si>
    <t>AR-05298</t>
  </si>
  <si>
    <t>Basic Health Care Directorate (DSSB)</t>
  </si>
  <si>
    <t>001g000001XJk9NAAT</t>
  </si>
  <si>
    <t>AR-05302</t>
  </si>
  <si>
    <t>National Center For Disease Control and Public Health</t>
  </si>
  <si>
    <t>001g000001XJk9QAAT</t>
  </si>
  <si>
    <t>AR-04818</t>
  </si>
  <si>
    <t>The Ministry of Public Health of the Islamic Republic of Afghanistan</t>
  </si>
  <si>
    <t>001g000001XJk6lAAD</t>
  </si>
  <si>
    <t>AR-04820</t>
  </si>
  <si>
    <t>AR-04898</t>
  </si>
  <si>
    <t>AR-04900</t>
  </si>
  <si>
    <t>Ministry of Health and Social Assistance of the Government of the Republic of Guatemala</t>
  </si>
  <si>
    <t>001g000001XJk7JAAT</t>
  </si>
  <si>
    <t>AR-05178</t>
  </si>
  <si>
    <t>Ministry of Health of Honduras</t>
  </si>
  <si>
    <t>001g000001XJk8DAAT</t>
  </si>
  <si>
    <t>AR-05180</t>
  </si>
  <si>
    <t>AR-05304</t>
  </si>
  <si>
    <t>AR-04822</t>
  </si>
  <si>
    <t>AR-04826</t>
  </si>
  <si>
    <t>Fundação para o Desenvolvimento da Comunidade (FDC)</t>
  </si>
  <si>
    <t>001g000001XJk6nAAD</t>
  </si>
  <si>
    <t>AR-04902</t>
  </si>
  <si>
    <t>AR-04904</t>
  </si>
  <si>
    <t>AR-04906</t>
  </si>
  <si>
    <t>The Ministry of Health of the Government of the Republic of Armenia</t>
  </si>
  <si>
    <t>001g000001XJk7KAAT</t>
  </si>
  <si>
    <t>AR-05185</t>
  </si>
  <si>
    <t>Ministry of Health of the Revolutionary Government of Zanzibar</t>
  </si>
  <si>
    <t>001g000001XJkBKAA1</t>
  </si>
  <si>
    <t>AR-05308</t>
  </si>
  <si>
    <t>Health System Performance Program (HSPP)</t>
  </si>
  <si>
    <t>001g000001XJk9VAAT</t>
  </si>
  <si>
    <t>AR-04828</t>
  </si>
  <si>
    <t>AR-04831</t>
  </si>
  <si>
    <t>Centro de Información y Recursos para el Desarrollo (CIRD)</t>
  </si>
  <si>
    <t>001g000001XJk6oAAD</t>
  </si>
  <si>
    <t>AR-04907</t>
  </si>
  <si>
    <t>AR-04908</t>
  </si>
  <si>
    <t>AR-04909</t>
  </si>
  <si>
    <t>AR-04911</t>
  </si>
  <si>
    <t>AR-05187</t>
  </si>
  <si>
    <t>AR-05189</t>
  </si>
  <si>
    <t>001g000001XJk8GAAT</t>
  </si>
  <si>
    <t>AR-05191</t>
  </si>
  <si>
    <t>AR-05314</t>
  </si>
  <si>
    <t>Soul City Institute for Health and Development Communication NPC</t>
  </si>
  <si>
    <t>001g000001XJk9gAAD</t>
  </si>
  <si>
    <t>AR-04833</t>
  </si>
  <si>
    <t>AR-04835</t>
  </si>
  <si>
    <t>AR-04913</t>
  </si>
  <si>
    <t>AR-05193</t>
  </si>
  <si>
    <t>Greenstar Social Marketing Pakistan (Guarantee) Limited</t>
  </si>
  <si>
    <t>001g000001XJk8JAAT</t>
  </si>
  <si>
    <t>AR-05195</t>
  </si>
  <si>
    <t>Asociación Protección a la Salud - PROSALUD</t>
  </si>
  <si>
    <t>001g000001XJk8KAAT</t>
  </si>
  <si>
    <t>AR-05207</t>
  </si>
  <si>
    <t>Ministry of Health of the Republic of Rwanda</t>
  </si>
  <si>
    <t>001g000001XJk8PAAT</t>
  </si>
  <si>
    <t>AR-05209</t>
  </si>
  <si>
    <t>AR-05211</t>
  </si>
  <si>
    <t>AR-05320</t>
  </si>
  <si>
    <t>Ministry of Health/National Lung Hospital</t>
  </si>
  <si>
    <t>001g000001XJkAFAA1</t>
  </si>
  <si>
    <t>AR-04837</t>
  </si>
  <si>
    <t>The National AIDS Control Program of the Ministry of Health</t>
  </si>
  <si>
    <t>001g000001XJk6pAAD</t>
  </si>
  <si>
    <t>AR-04839</t>
  </si>
  <si>
    <t>National Program of the Fight Against AIDS of the Government of the Republic of Côte d’Ivoire</t>
  </si>
  <si>
    <t>001g000001XJk6qAAD</t>
  </si>
  <si>
    <t>AR-04841</t>
  </si>
  <si>
    <t>The National AIDS Council of Senegal</t>
  </si>
  <si>
    <t>001g000001XJk6rAAD</t>
  </si>
  <si>
    <t>AR-04917</t>
  </si>
  <si>
    <t>Executive Secretariat of the National AIDS Council (SE/CNLS)- Republic of Guinea</t>
  </si>
  <si>
    <t>001g000001XJk7MAAT</t>
  </si>
  <si>
    <t>AR-04919</t>
  </si>
  <si>
    <t>National HIV/AIDS Secretariat</t>
  </si>
  <si>
    <t>001g000001XJk7NAAT</t>
  </si>
  <si>
    <t>AR-04921</t>
  </si>
  <si>
    <t>AR-05197</t>
  </si>
  <si>
    <t>The Ministry of Health, Kingdom of Cambodia</t>
  </si>
  <si>
    <t>001g000001XJk8LAAT</t>
  </si>
  <si>
    <t>AR-05199</t>
  </si>
  <si>
    <t>Ministry of Health of the Government of Jamaica</t>
  </si>
  <si>
    <t>001g000001XJk8MAAT</t>
  </si>
  <si>
    <t>AR-05201</t>
  </si>
  <si>
    <t>AR-05213</t>
  </si>
  <si>
    <t>AR-04578</t>
  </si>
  <si>
    <t>AngloGold Ashanti (Ghana) Malaria Control Limited</t>
  </si>
  <si>
    <t>001g000001XJk5LAAT</t>
  </si>
  <si>
    <t>AR-04580</t>
  </si>
  <si>
    <t>Nicaraguan Institute of Social Security (INSS)</t>
  </si>
  <si>
    <t>001g000001XJk5MAAT</t>
  </si>
  <si>
    <t>AR-04582</t>
  </si>
  <si>
    <t>AR-04754</t>
  </si>
  <si>
    <t>Economic Relations Division, Ministry of Finance, Government of the People's Republic of Bangladesh</t>
  </si>
  <si>
    <t>001g000001XJk6PAAT</t>
  </si>
  <si>
    <t>AR-04756</t>
  </si>
  <si>
    <t>AR-04758</t>
  </si>
  <si>
    <t>AR-04586</t>
  </si>
  <si>
    <t>AR-04588</t>
  </si>
  <si>
    <t>Technical Management Unit of the Ministry of Public Health of the Government of the Republic of Ecuador</t>
  </si>
  <si>
    <t>001g000001XJk5NAAT</t>
  </si>
  <si>
    <t>AR-04592</t>
  </si>
  <si>
    <t>International Union Against Tuberculosis and Lung Disease</t>
  </si>
  <si>
    <t>001g000001XJk5PAAT</t>
  </si>
  <si>
    <t>AR-04594</t>
  </si>
  <si>
    <t>Alliance Nationale Contre Le Sida en Cote D'Ivoire</t>
  </si>
  <si>
    <t>001g000001XJk5QAAT</t>
  </si>
  <si>
    <t>AR-04596</t>
  </si>
  <si>
    <t>AR-04584</t>
  </si>
  <si>
    <t>AR-04606</t>
  </si>
  <si>
    <t>Association For Reproductive And Family Health</t>
  </si>
  <si>
    <t>001g000001XJk5SAAT</t>
  </si>
  <si>
    <t>AR-04608</t>
  </si>
  <si>
    <t>AR-04610</t>
  </si>
  <si>
    <t>Mercy Corps</t>
  </si>
  <si>
    <t>001g000001XJk5WAAT</t>
  </si>
  <si>
    <t>AR-04612</t>
  </si>
  <si>
    <t>BRAC</t>
  </si>
  <si>
    <t>001g000001XJk5YAAT</t>
  </si>
  <si>
    <t>AR-04613</t>
  </si>
  <si>
    <t>The Ministry of Health and Population of the Government of Egypt</t>
  </si>
  <si>
    <t>001g000001XJk5rAAD</t>
  </si>
  <si>
    <t>AR-04614</t>
  </si>
  <si>
    <t>AR-04616</t>
  </si>
  <si>
    <t>AR-04618</t>
  </si>
  <si>
    <t>The Family Planning Association of Sri Lanka</t>
  </si>
  <si>
    <t>001g000001XJk5aAAD</t>
  </si>
  <si>
    <t>AR-04620</t>
  </si>
  <si>
    <t>AR-04603</t>
  </si>
  <si>
    <t>AR-04604</t>
  </si>
  <si>
    <t>Cape Verde Non Governmental Organisations Platform (PlatONG)</t>
  </si>
  <si>
    <t>001g000001XJk5cAAD</t>
  </si>
  <si>
    <t>AR-04622</t>
  </si>
  <si>
    <t>AR-04624</t>
  </si>
  <si>
    <t>Ministry of Health and Medical Services Fiji</t>
  </si>
  <si>
    <t>001g000001XJk5dAAD</t>
  </si>
  <si>
    <t>AR-04659</t>
  </si>
  <si>
    <t>Indian Nursing Council</t>
  </si>
  <si>
    <t>001g000001XJk75AAD</t>
  </si>
  <si>
    <t>AR-04660</t>
  </si>
  <si>
    <t>AR-04662</t>
  </si>
  <si>
    <t>Ministry of Health of the Government of the Republic of Zambia</t>
  </si>
  <si>
    <t>001g000001XJk5lAAD</t>
  </si>
  <si>
    <t>AR-04664</t>
  </si>
  <si>
    <t>AR-04666</t>
  </si>
  <si>
    <t>National Center of Tuberculosis Problems of the Ministry of Healthcare and Social Development of the Government of the Republic of Kazakhstan</t>
  </si>
  <si>
    <t>001g000001XJk5mAAD</t>
  </si>
  <si>
    <t>AR-04667</t>
  </si>
  <si>
    <t>YAYASAN SPIRITIA</t>
  </si>
  <si>
    <t>001g000001XJkAuAAL</t>
  </si>
  <si>
    <t>AR-04669</t>
  </si>
  <si>
    <t>Nahdlatul Ulama (NU)</t>
  </si>
  <si>
    <t>001g000001XJk5nAAD</t>
  </si>
  <si>
    <t>AR-04671</t>
  </si>
  <si>
    <t>Nai Zindagi</t>
  </si>
  <si>
    <t>001g000001XJk5oAAD</t>
  </si>
  <si>
    <t>AR-04673</t>
  </si>
  <si>
    <t>Faculty of Public Health, University of Indonesia</t>
  </si>
  <si>
    <t>001g000001XJk56AAD</t>
  </si>
  <si>
    <t>AR-04674</t>
  </si>
  <si>
    <t>National TB Control Programme (NTP) Pakistan</t>
  </si>
  <si>
    <t>001g000001XJk5pAAD</t>
  </si>
  <si>
    <t>AR-04762</t>
  </si>
  <si>
    <t>The Ministry of Health of the Government of the Togolese Republic</t>
  </si>
  <si>
    <t>001g000001XJk6VAAT</t>
  </si>
  <si>
    <t>AR-04763</t>
  </si>
  <si>
    <t>AR-04764</t>
  </si>
  <si>
    <t>AR-04766</t>
  </si>
  <si>
    <t>Emmanuel Hospital Association</t>
  </si>
  <si>
    <t>001g000001XJk6ZAAT</t>
  </si>
  <si>
    <t>AR-04775</t>
  </si>
  <si>
    <t>AR-04774</t>
  </si>
  <si>
    <t>AR-04626</t>
  </si>
  <si>
    <t>Caritas India</t>
  </si>
  <si>
    <t>001g000001XJk5eAAD</t>
  </si>
  <si>
    <t>AR-04635</t>
  </si>
  <si>
    <t>Ministry of Health, Nutrition &amp; Indigenous Medicine</t>
  </si>
  <si>
    <t>001g000001XJk5fAAD</t>
  </si>
  <si>
    <t>AR-04637</t>
  </si>
  <si>
    <t>AR-04639</t>
  </si>
  <si>
    <t>German Corporation for International Cooperation (GIZ) GmbH</t>
  </si>
  <si>
    <t>001g000001XJk8nAAD</t>
  </si>
  <si>
    <t>AR-04640</t>
  </si>
  <si>
    <t>Ministry of Health and Social Welfare</t>
  </si>
  <si>
    <t>001g000001XJk5gAAD</t>
  </si>
  <si>
    <t>AR-04641</t>
  </si>
  <si>
    <t>The National AIDS Secretariat of the Republic of The Gambia (NAS)</t>
  </si>
  <si>
    <t>001g000001XJk6tAAD</t>
  </si>
  <si>
    <t>AR-04642</t>
  </si>
  <si>
    <t>AR-04644</t>
  </si>
  <si>
    <t>AR-04628</t>
  </si>
  <si>
    <t>AR-04630</t>
  </si>
  <si>
    <t>AR-04632</t>
  </si>
  <si>
    <t>AR-04634</t>
  </si>
  <si>
    <t>Ghana AIDS Commission</t>
  </si>
  <si>
    <t>001g000001XJk6sAAD</t>
  </si>
  <si>
    <t>AR-04646</t>
  </si>
  <si>
    <t>Medical Research Council (UK)</t>
  </si>
  <si>
    <t>001g000001XJk5UAAT</t>
  </si>
  <si>
    <t>AR-04647</t>
  </si>
  <si>
    <t>Ministry of Health of the Government of the Republic of Serbia</t>
  </si>
  <si>
    <t>001g000001XJk5hAAD</t>
  </si>
  <si>
    <t>AR-04649</t>
  </si>
  <si>
    <t>AR-04651</t>
  </si>
  <si>
    <t>Ministry of Health of the Government of the Republic of Angola</t>
  </si>
  <si>
    <t>001g000001XJk5iAAD</t>
  </si>
  <si>
    <t>AR-04653</t>
  </si>
  <si>
    <t>AR-04655</t>
  </si>
  <si>
    <t>Ministry of Health of the Government of the Republic of Botswana</t>
  </si>
  <si>
    <t>001g000001XJk5jAAD</t>
  </si>
  <si>
    <t>AR-04657</t>
  </si>
  <si>
    <t>AR-04680</t>
  </si>
  <si>
    <t>National Agency for the Control of AIDS</t>
  </si>
  <si>
    <t>001g000001XJk5tAAD</t>
  </si>
  <si>
    <t>AR-04682</t>
  </si>
  <si>
    <t>National AIDS Commission of Indonesia</t>
  </si>
  <si>
    <t>001g000001XJk5uAAD</t>
  </si>
  <si>
    <t>AR-04684</t>
  </si>
  <si>
    <t>National Center for HIV/AIDS, Dermatology and STI</t>
  </si>
  <si>
    <t>001g000001XJk5yAAD</t>
  </si>
  <si>
    <t>AR-04690</t>
  </si>
  <si>
    <t>AR-04692</t>
  </si>
  <si>
    <t>National Office for Family and Population (Office National de la famille et de la population)-ONFP</t>
  </si>
  <si>
    <t>001g000001XJk63AAD</t>
  </si>
  <si>
    <t>AR-04694</t>
  </si>
  <si>
    <t>AR-04696</t>
  </si>
  <si>
    <t>AR-04698</t>
  </si>
  <si>
    <t>Networking HIV, AIDS Community of South Africa NPC (NACOSA)</t>
  </si>
  <si>
    <t>001g000001XJk66AAD</t>
  </si>
  <si>
    <t>AR-04700</t>
  </si>
  <si>
    <t>Persatuan Karya Dharma Kesehatan Indonesia (also known as “PERDHAKI”, Association of Voluntary Health Services of Indonesia)</t>
  </si>
  <si>
    <t>001g000001XJk67AAD</t>
  </si>
  <si>
    <t>AR-04702</t>
  </si>
  <si>
    <t>Center for Health Policies and Studies (PAS Center)</t>
  </si>
  <si>
    <t>001g000001XJk68AAD</t>
  </si>
  <si>
    <t>AR-04704</t>
  </si>
  <si>
    <t>AR-04706</t>
  </si>
  <si>
    <t>AR-04708</t>
  </si>
  <si>
    <t>AR-04714</t>
  </si>
  <si>
    <t>Planned Parenthood Association of Ghana</t>
  </si>
  <si>
    <t>001g000001XJk6AAAT</t>
  </si>
  <si>
    <t>AR-04716</t>
  </si>
  <si>
    <t>National High Council for the Fight against AIDS in the Republic of Mali (HCNLS)</t>
  </si>
  <si>
    <t>001g000001XJk6vAAD</t>
  </si>
  <si>
    <t>AR-04717</t>
  </si>
  <si>
    <t>Groupe Pivot Santé Population</t>
  </si>
  <si>
    <t>001g000001XJk9KAAT</t>
  </si>
  <si>
    <t>AR-04718</t>
  </si>
  <si>
    <t>The Ministry of Health of the Government of the Republic of Mali</t>
  </si>
  <si>
    <t>001g000001XJk7xAAD</t>
  </si>
  <si>
    <t>AR-04721</t>
  </si>
  <si>
    <t>AR-04723</t>
  </si>
  <si>
    <t>AR-04725</t>
  </si>
  <si>
    <t>Cooperative Housing Foundation (doing business as CHF international and as Global Communities)</t>
  </si>
  <si>
    <t>001g000001XJk6CAAT</t>
  </si>
  <si>
    <t>AR-04727</t>
  </si>
  <si>
    <t>AR-04729</t>
  </si>
  <si>
    <t>001g000001XJkBPAA1</t>
  </si>
  <si>
    <t>AR-04730</t>
  </si>
  <si>
    <t>AR-04731</t>
  </si>
  <si>
    <t>AR-04733</t>
  </si>
  <si>
    <t>The Registered Trustees of the National AIDS Commission Trust of the Republic of Malawi</t>
  </si>
  <si>
    <t>001g000001XJk8eAAD</t>
  </si>
  <si>
    <t>AR-04734</t>
  </si>
  <si>
    <t>AR-04736</t>
  </si>
  <si>
    <t>Raks Thai Foundation</t>
  </si>
  <si>
    <t>001g000001XJk6EAAT</t>
  </si>
  <si>
    <t>AR-04738</t>
  </si>
  <si>
    <t>Reseau Burundais des Personnes Vivant avec le VIH/SIDA (RBP+)</t>
  </si>
  <si>
    <t>001g000001XJk6FAAT</t>
  </si>
  <si>
    <t>AR-04740</t>
  </si>
  <si>
    <t>Ministry of Health of the Government of the Dominican Republic</t>
  </si>
  <si>
    <t>001g000001XJk6GAAT</t>
  </si>
  <si>
    <t>AR-04742</t>
  </si>
  <si>
    <t>AR-04744</t>
  </si>
  <si>
    <t>AR-04746</t>
  </si>
  <si>
    <t>National Council for HIV and AIDS (CONAVIHSIDA)</t>
  </si>
  <si>
    <t>001g000001XJk6KAAT</t>
  </si>
  <si>
    <t>AR-04748</t>
  </si>
  <si>
    <t>Corporación Kimirina</t>
  </si>
  <si>
    <t>001g000001XJk6NAAT</t>
  </si>
  <si>
    <t>AR-04750</t>
  </si>
  <si>
    <t>AR-04752</t>
  </si>
  <si>
    <t>Stichting Cordaid</t>
  </si>
  <si>
    <t>001g000001XJk6OAAT</t>
  </si>
  <si>
    <t>AR-04248</t>
  </si>
  <si>
    <t>001g000001XJk98AAD</t>
  </si>
  <si>
    <t>AR-04249</t>
  </si>
  <si>
    <t>AR-04254</t>
  </si>
  <si>
    <t>World Vision India</t>
  </si>
  <si>
    <t>001g000001XJkAhAAL</t>
  </si>
  <si>
    <t>AR-04255</t>
  </si>
  <si>
    <t>001g000001XJk99AAD</t>
  </si>
  <si>
    <t>AR-04256</t>
  </si>
  <si>
    <t>AR-04260</t>
  </si>
  <si>
    <t>001g000001XJk91AAD</t>
  </si>
  <si>
    <t>AR-04261</t>
  </si>
  <si>
    <t>AR-04262</t>
  </si>
  <si>
    <t>AR-04263</t>
  </si>
  <si>
    <t>AR-04264</t>
  </si>
  <si>
    <t>United Nations Office for Project Services (UNOPS)</t>
  </si>
  <si>
    <t>001g000001XJk8lAAD</t>
  </si>
  <si>
    <t>AR-04266</t>
  </si>
  <si>
    <t>AR-04267</t>
  </si>
  <si>
    <t>AR-04188</t>
  </si>
  <si>
    <t>World Vision International</t>
  </si>
  <si>
    <t>001g000001XJkAPAA1</t>
  </si>
  <si>
    <t>AR-04190</t>
  </si>
  <si>
    <t>001g000001XJk9AAAT</t>
  </si>
  <si>
    <t>AR-04191</t>
  </si>
  <si>
    <t>AR-04192</t>
  </si>
  <si>
    <t>001g000001XJk61AAD</t>
  </si>
  <si>
    <t>AR-04193</t>
  </si>
  <si>
    <t>001g000001XJk2XAAT</t>
  </si>
  <si>
    <t>AR-04197</t>
  </si>
  <si>
    <t>AR-04198</t>
  </si>
  <si>
    <t>001g000001XJk8uAAD</t>
  </si>
  <si>
    <t>AR-04199</t>
  </si>
  <si>
    <t>AR-04200</t>
  </si>
  <si>
    <t>001g000001XJk8tAAD</t>
  </si>
  <si>
    <t>AR-04201</t>
  </si>
  <si>
    <t>AR-04202</t>
  </si>
  <si>
    <t>001g000001XJk8rAAD</t>
  </si>
  <si>
    <t>AR-04203</t>
  </si>
  <si>
    <t>AR-04204</t>
  </si>
  <si>
    <t>AR-04207</t>
  </si>
  <si>
    <t>001g000001XJk77AAD</t>
  </si>
  <si>
    <t>AR-04177</t>
  </si>
  <si>
    <t>001g000001XJkAQAA1</t>
  </si>
  <si>
    <t>AR-04178</t>
  </si>
  <si>
    <t>AR-04179</t>
  </si>
  <si>
    <t>AR-04180</t>
  </si>
  <si>
    <t>AR-04212</t>
  </si>
  <si>
    <t>001g000001XJk78AAD</t>
  </si>
  <si>
    <t>AR-04214</t>
  </si>
  <si>
    <t>AR-04217</t>
  </si>
  <si>
    <t>AR-04218</t>
  </si>
  <si>
    <t>AR-04219</t>
  </si>
  <si>
    <t>AR-04220</t>
  </si>
  <si>
    <t>AR-04221</t>
  </si>
  <si>
    <t>Central Board of Aisyiyah</t>
  </si>
  <si>
    <t>001g000001XJk4sAAD</t>
  </si>
  <si>
    <t>AR-04268</t>
  </si>
  <si>
    <t>AR-04275</t>
  </si>
  <si>
    <t>AR-04276</t>
  </si>
  <si>
    <t>001g000001XJk79AAD</t>
  </si>
  <si>
    <t>AR-04185</t>
  </si>
  <si>
    <t>001g000001XJk8yAAD</t>
  </si>
  <si>
    <t>AR-04186</t>
  </si>
  <si>
    <t>AR-04223</t>
  </si>
  <si>
    <t>AR-04224</t>
  </si>
  <si>
    <t>AR-04225</t>
  </si>
  <si>
    <t>AR-04228</t>
  </si>
  <si>
    <t>AR-04230</t>
  </si>
  <si>
    <t>001g000001XJk8sAAD</t>
  </si>
  <si>
    <t>AR-04231</t>
  </si>
  <si>
    <t>AR-04232</t>
  </si>
  <si>
    <t>001g000001XJk9FAAT</t>
  </si>
  <si>
    <t>AR-04233</t>
  </si>
  <si>
    <t>AR-04234</t>
  </si>
  <si>
    <t>AR-04235</t>
  </si>
  <si>
    <t>AR-04240</t>
  </si>
  <si>
    <t>001g000001XJk5vAAD</t>
  </si>
  <si>
    <t>AR-04242</t>
  </si>
  <si>
    <t>001g000001XJk8xAAD</t>
  </si>
  <si>
    <t>AR-04244</t>
  </si>
  <si>
    <t>AR-04278</t>
  </si>
  <si>
    <t>001g000001XJk9LAAT</t>
  </si>
  <si>
    <t>AR-04290</t>
  </si>
  <si>
    <t>001g000001XJk9DAAT</t>
  </si>
  <si>
    <t>AR-04291</t>
  </si>
  <si>
    <t>AR-04294</t>
  </si>
  <si>
    <t>001g000001XJk60AAD</t>
  </si>
  <si>
    <t>AR-04295</t>
  </si>
  <si>
    <t>AR-04298</t>
  </si>
  <si>
    <t>001g000001XJk94AAD</t>
  </si>
  <si>
    <t>AR-04299</t>
  </si>
  <si>
    <t>World Vision Mozambique</t>
  </si>
  <si>
    <t>001g000001XJk5VAAT</t>
  </si>
  <si>
    <t>AR-04304</t>
  </si>
  <si>
    <t>World Vision Malawi</t>
  </si>
  <si>
    <t>001g000001XJkAqAAL</t>
  </si>
  <si>
    <t>AR-04306</t>
  </si>
  <si>
    <t>AR-04307</t>
  </si>
  <si>
    <t>AR-04308</t>
  </si>
  <si>
    <t>AR-04313</t>
  </si>
  <si>
    <t>001g000001XJk5wAAD</t>
  </si>
  <si>
    <t>AR-04314</t>
  </si>
  <si>
    <t>AR-04317</t>
  </si>
  <si>
    <t>The International Federation of Red Cross and Red Crescent Societies (IFRC)</t>
  </si>
  <si>
    <t>001g000001XJk8jAAD</t>
  </si>
  <si>
    <t>AR-04318</t>
  </si>
  <si>
    <t>001g000001XJk8wAAD</t>
  </si>
  <si>
    <t>AR-04319</t>
  </si>
  <si>
    <t>AR-04320</t>
  </si>
  <si>
    <t>AR-04321</t>
  </si>
  <si>
    <t>AR-04300</t>
  </si>
  <si>
    <t>AR-04322</t>
  </si>
  <si>
    <t>AR-04324</t>
  </si>
  <si>
    <t>AR-04325</t>
  </si>
  <si>
    <t>AR-04326</t>
  </si>
  <si>
    <t>AR-04330</t>
  </si>
  <si>
    <t>001g000001XJk8oAAD</t>
  </si>
  <si>
    <t>AR-04334</t>
  </si>
  <si>
    <t>AR-04337</t>
  </si>
  <si>
    <t>AR-04339</t>
  </si>
  <si>
    <t>AR-04341</t>
  </si>
  <si>
    <t>001g000001XJk9CAAT</t>
  </si>
  <si>
    <t>AR-04342</t>
  </si>
  <si>
    <t>AR-04344</t>
  </si>
  <si>
    <t>001g000001XJkAcAAL</t>
  </si>
  <si>
    <t>AR-04323</t>
  </si>
  <si>
    <t>AR-04349</t>
  </si>
  <si>
    <t>001g000001XJk93AAD</t>
  </si>
  <si>
    <t>AR-04350</t>
  </si>
  <si>
    <t>AR-04351</t>
  </si>
  <si>
    <t>AR-04352</t>
  </si>
  <si>
    <t>AR-04353</t>
  </si>
  <si>
    <t>AR-04354</t>
  </si>
  <si>
    <t>AR-04356</t>
  </si>
  <si>
    <t>001g000001XJk2iAAD</t>
  </si>
  <si>
    <t>AR-04357</t>
  </si>
  <si>
    <t>IntraHealth International, Inc.</t>
  </si>
  <si>
    <t>001g000001XJk8OAAT</t>
  </si>
  <si>
    <t>AR-04358</t>
  </si>
  <si>
    <t>AR-04359</t>
  </si>
  <si>
    <t>001g000001XJk7AAAT</t>
  </si>
  <si>
    <t>AR-04360</t>
  </si>
  <si>
    <t>AR-04362</t>
  </si>
  <si>
    <t>AR-04363</t>
  </si>
  <si>
    <t>World Vision Kenya</t>
  </si>
  <si>
    <t>001g000001XJk8mAAD</t>
  </si>
  <si>
    <t>AR-04367</t>
  </si>
  <si>
    <t>001g000001XJk8zAAD</t>
  </si>
  <si>
    <t>AR-04368</t>
  </si>
  <si>
    <t>AR-04370</t>
  </si>
  <si>
    <t>AR-04371</t>
  </si>
  <si>
    <t>AR-04372</t>
  </si>
  <si>
    <t>AR-04369</t>
  </si>
  <si>
    <t>AR-04986</t>
  </si>
  <si>
    <t>The Ministry of Health of the Republic of Azerbaijan</t>
  </si>
  <si>
    <t>001g000001XJk7bAAD</t>
  </si>
  <si>
    <t>AR-04989</t>
  </si>
  <si>
    <t>AR-04991</t>
  </si>
  <si>
    <t>Churches Health Association of Zambia</t>
  </si>
  <si>
    <t>001g000001XJk7cAAD</t>
  </si>
  <si>
    <t>AR-04993</t>
  </si>
  <si>
    <t>AR-05007</t>
  </si>
  <si>
    <t>001g000001XJk7eAAD</t>
  </si>
  <si>
    <t>AR-05009</t>
  </si>
  <si>
    <t>AR-04995</t>
  </si>
  <si>
    <t>The Ministry of Health of the Government of the Republic of Suriname</t>
  </si>
  <si>
    <t>001g000001XJk7dAAD</t>
  </si>
  <si>
    <t>AR-04997</t>
  </si>
  <si>
    <t>AR-05000</t>
  </si>
  <si>
    <t>AR-05003</t>
  </si>
  <si>
    <t>AR-05005</t>
  </si>
  <si>
    <t>AR-04977</t>
  </si>
  <si>
    <t>AR-04981</t>
  </si>
  <si>
    <t>AR-04385</t>
  </si>
  <si>
    <t>001g000001XJk8vAAD</t>
  </si>
  <si>
    <t>AR-04386</t>
  </si>
  <si>
    <t>AR-04391</t>
  </si>
  <si>
    <t>2.6%</t>
  </si>
  <si>
    <t>WHO Global TB Report</t>
  </si>
  <si>
    <t>322</t>
  </si>
  <si>
    <t>13</t>
  </si>
  <si>
    <t>25%</t>
  </si>
  <si>
    <t>85%</t>
  </si>
  <si>
    <t>274</t>
  </si>
  <si>
    <t>Epidemiology Bureau Report</t>
  </si>
  <si>
    <t xml:space="preserve">IT IS </t>
  </si>
  <si>
    <t>Baseline data (2015) is based on 276,672 new and relapse cases that were notified and treated over 324,000 estimated all forms of TB cases.
For annual reporting, NTP report will be the source since the WHO Global TB Report is released at much later date.</t>
  </si>
  <si>
    <t>Estimates are based on PhilSTEP 1.  Source of the report will be WHO Global TB Report.  Report due date is based on expected date of release of the WHO Global TB Report.</t>
  </si>
  <si>
    <t>NTP Report; IT IS</t>
  </si>
  <si>
    <t>Baseline is based on the interim outcome of the cohort of July to December 2014 based on validation by PR.  
Actual number of RR/DR TB cases enrolled on treatment of the previous 6 month period will be used as denominator during reporting.  For example, for the Jan to Jun 2018 reporting period, we will report the 6th month LTFU outcome of patients enrolled from Jul to Dec. 2017.   IT IS will be the source of report.</t>
  </si>
  <si>
    <t>Based on projected decreasing incidence rate from 2018-2020 (313,997/305445/295371) and WHO Global TB Report estimating MDRTB at 2.6% among the new cases and 29% among retreatment cases.  Source of report will be NTP report/IT IS.</t>
  </si>
  <si>
    <t>This is related to indicator #1.  Target is 100% of detected RR/MDR TB cases will be put on treatment.  Source of report will be NTP report/IT IS.</t>
  </si>
  <si>
    <t>This is a national indicator. Target is based on PhilSTEP 1.  Contribution by the current grant will be the TB Care &amp; Prevention intervention (CBO/Vulnerable population and PPM) and PMDT. Source of report will be NTP report/IT IS.</t>
  </si>
  <si>
    <t>Baseline data is the treatment outcome of the 2014 cohort.  Reporting of this indicator is one year delayed.  Source of report will be NTP report/IT IS.</t>
  </si>
  <si>
    <t>GX, LPA and MGIT are the primary rapid diagnostic tools available in the country.  The tools may be expanded to include new technologies in the future. The country aims to expand coverage to 100% of all TB cases by year 2022.  This will be achieved through  GX expansion (600 additional machines to be supported by the current grant) and various specimen transport mechanisms.   Source of report will be NTP report/ITIS.  ITIS GX module will start implementation in 2017 and will be gradually rolled out.</t>
  </si>
  <si>
    <t>Based on the HIV Program NSP estimates and projection of existing and new cases.  This indicator is reported annually by HIV Thubs and sattelite Thubs to the EB  and is encoded into the HIV/AIDS and ART Registry of the Philippines (HARP).  Soruce documents include Forms B &amp; C.</t>
  </si>
  <si>
    <t>The targets are based on 2016 Q1-Q3 NTP report wherein among the TB patients tested for HIV, .8% are Positive.   The Program targets all HIV positive TB patients to be put on ART.  Source of report will be NTP report/IT IS.</t>
  </si>
  <si>
    <t>This indicator is for DOTS facilities only within the NTP network (RHUs, PPM, hospitals).   IT IS will be the only mechanism of reporting for all public DOTS facilities.  There is no available baseline data yet since implementation started only in 2017 (for 2016 reports).  There are 3066 DOTS facilities as of Dec. 31, 2016 based on ITIS.  The number may change periodically.  The actual number of operating facilities will be the denominator.  Source of report will be ITIS.
Stand alone practioners will not be included yet as there is incomplete data on the number of private DOTS providers in the country.  Part of the intervention under the new grant is the engagement of the private providers in case notification.  Once engaged, they will become part of the system and will be included in the directory of the ITIS.</t>
  </si>
  <si>
    <t>SR Reports</t>
  </si>
  <si>
    <t>TB cases will be coming from systematic case finding activities in the communities targeting urban poor and contacts of TB patients. Focus will be in the Big 3 (NCR, Region 3 and Region 4A). These initiatives will be carried out by 3 SRs.  Source of report is the SR reports which will be validated via the TB register of the facilities where the patients will be referred/managed.</t>
  </si>
  <si>
    <t>Systematic case finding activities will be conducted in all jails and prisons in the Big 3 (NCR, Region 3 and Region 4A).  Combined with other interventions (entry screening, infection control and cough surveillance), the Program  aims to elimate TB in the jail/priso facilities in the Big 3 by 2022.  This will also be lead by the 3 SRs.  Source of report is the SR reports which will be validated via the TB register of the facilities where the patients will be referred/managed.</t>
  </si>
  <si>
    <t>54%</t>
  </si>
  <si>
    <t>Validated NTP Report</t>
  </si>
  <si>
    <t>TB O-Treatment success rate of RR TB and/or MDR-TB: Percentage of cases with RR and/or MDR-TB successfully treated</t>
  </si>
  <si>
    <t>Reduce by 35% the number of TB deaths compared with 2015 baseline data</t>
  </si>
  <si>
    <t>Reduce TB incidence rate by 20% compared with 2015 baseline data</t>
  </si>
  <si>
    <t>Zero TB-affected families facing catastrophic costs</t>
  </si>
  <si>
    <t>70%</t>
  </si>
  <si>
    <t>Available baseline data is for July to Dec 2016 cohort  of 56 patients under the Standard Short Treatment Regimen (SSTR) operational research.   
Treatment outcome of the SSTR is expected to be reportable after 1 year and six months.Maximum treatment duration is 11 months but culture results take up to 3 months to become available. Therefore, reporting of treatment outcome will be as follows:
2018 cohort: reportable on June 30, 2020
2019 cohort: reportable on June 30, 2021
2020 cohort: reportable on June 30, 2022
NTP report will be the source since the WHO Global TB Report is released at much later date.</t>
  </si>
  <si>
    <t>This indicator refers to the treatment success rate (24th-month treatment outcome) of patients under the Conventional Treamtent Regimen (CTR) or the longer term treatment regimen from 2015, 2016 and 2017. Treatment outcome for patients on CTR is reportable after two years and 6 months.  Reporting of treatment outcome for previous years' cohort will be as follows:
2015 cohort (4035 actual cases enrolled on treatment): reportable on June 30, 2018  
2016 cohort (5336 actual cases enrolled on treatment): reportable on June 30, 2019
2017 cohor (7700 projected cases to be enrolled): reportable on June 30, 2020 
*During reporting, denominator to be used will be the actual cases enrolled for each year.
Targets are consistent with the NFM PF, however timing of reporting has been reduced from 3 1/2 years to 2 1/2 years after the cohort.</t>
  </si>
  <si>
    <t>Baseline data (2015) is based on 276,672 all forms of TB cases over country population of 101,000,000 .   Indicator is computed as estimated TB cases (N) / population (D) x 100,000
              Estimated notified TB cases             Population
2018:          290,671                                               106,598,600
2019:          287,300                                                108,274,300
2020:           278,981                                               109,947,900
For annual reporting, NTP report will be the source since the WHO Global TB Report is released at much later date.</t>
  </si>
  <si>
    <t>Baseline data (2015) is based on 3,788 RR/MDRTB cases notified over 15,000 RR/MDRTB estimated cases.
Annual targets:
                  Numerator (RR/MDRTB cases notified)   Denominator (Estimated         
                                                                                                         RR/MDRTB)
2018                  7,034                                                                    16,613
2019                  8,524                                                                     16,302
2020                 10,305                                                                    15,830
For annual reporting, NTP report will be the source since the WHO Global TB Report is released at much later date.</t>
  </si>
  <si>
    <t>The denominator used by WHO (re baseline data) is all TB cases in the country.  However, the NTP has not yetimplemented HIV testing for all TB patients.   From 2016 and earlier, HIV testing among TB patients were done only in CAT A &amp; B sites of the NASPCP (HIV Program) and all PMDT treatment facilities.    Gradual expansion of HIV testing (beyond CAT A&amp;B sites) will be done starting 2018 (regionwide in 3 regions), 2019 (additional 3 regions), 2020 (additional 3 regions) until all TB patients will be covered by year 2022 based on PhilSTEP 1.   During reporting, the denominator to be used for this indicator will be the actual number of TB patients in TB facilities performing PICT.  Source of report will be NTP report/ITIS.</t>
  </si>
  <si>
    <t>Estimates are based on PhilSTEP 1.  Source of the report will be WHO Global TB Report.  Report due date is based on expected date of release of the WHO Global TB Report.
Indicator is computed as: Estimated number of TB deaths / population (Denominator) x 100,000.  Targets are computed as:
                Estimated number of TB deaths  (N)         Population (D)
2018:                              6,862                                           106,598,600
2019:                               6,166                                          108,274,300
2020:                               5,335                                          109,947,900
Source of population projections: Philippine Statistics Authority or PSA)</t>
  </si>
  <si>
    <t>Estimates are based on PhilSTEP 1.  Source of the report will be WHO Global TB Report.  Report due date is based on expected date of release of the WHO Global TB Report.
Indicator is computed as: Estimated number of all forms of TB (Numerator) / population (Denominator) x 100,000.  Targets are computed as:
                Estimated number of all forms of TB  (N)         Population (D)
2018:              315,946                                                                       106,598,600
2019:              308,925                                                                       108,274,300
2020:              299,980                                                                       109,947,900
Source of population projections: Philippine Statistics Authority or PSA</t>
  </si>
  <si>
    <t>This is project-specific indicator which intends to track the missing cases being managed by private providers.   Under the current grant, all private practioners who will be engaged will be required to report (notify) the TB cases that they manage.  Due to the lack of evidence-based data on the real number of cases being seen by the private sector, TB cases coming from the private providers that will be engaged in this grant will contribute to al least 5.5%, 6.3% and 7.2% of the national case notification for 2018, 2019 and 2020. These targets and contributions will be adjusted once mandatory case notification takes effect.
This will be done primarily through ITIS, although alternative reporting mechanisms will also be explored.     Source of report will be NTP report/IT IS. 
Funding to support these targets will be under the catalytic funding request. For the grant duration, 54000 cases will be notified from the private sector engagement.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</si>
</sst>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409]d\-mmm\-yy;@"/>
    <numFmt numFmtId="165" formatCode="#,##0.00####"/>
    <numFmt numFmtId="166" formatCode="0.00##\%;[Red]\(0.00##\%\)"/>
    <numFmt numFmtId="167" formatCode="0.00\%;[Red]\(0.00\%\)"/>
    <numFmt numFmtId="168" formatCode="_(* #,##0_);_(* \(#,##0\);_(@_)"/>
  </numFmts>
  <fonts count="40" x14ac:knownFonts="1">
    <font>
      <sz val="12"/>
      <color theme="1"/>
      <name val="Calibri"/>
      <family val="2"/>
      <scheme val="minor"/>
    </font>
    <font>
      <b/>
      <sz val="14"/>
      <color theme="1"/>
      <name val="Calibri"/>
      <family val="2"/>
      <scheme val="minor"/>
    </font>
    <font>
      <u/>
      <sz val="12"/>
      <color theme="10"/>
      <name val="Calibri"/>
      <family val="2"/>
      <scheme val="minor"/>
    </font>
    <font>
      <sz val="10"/>
      <name val="Arial"/>
      <family val="2"/>
    </font>
    <font>
      <b/>
      <sz val="10"/>
      <name val="Arial"/>
      <family val="2"/>
    </font>
    <font>
      <sz val="12"/>
      <name val="Calibri"/>
      <family val="2"/>
      <scheme val="minor"/>
    </font>
    <font>
      <sz val="12"/>
      <color theme="0"/>
      <name val="Calibri"/>
      <family val="2"/>
      <scheme val="minor"/>
    </font>
    <font>
      <b/>
      <sz val="9"/>
      <color theme="1"/>
      <name val="Calibri"/>
      <family val="2"/>
      <scheme val="minor"/>
    </font>
    <font>
      <sz val="9"/>
      <color theme="1"/>
      <name val="Calibri"/>
      <family val="2"/>
      <scheme val="minor"/>
    </font>
    <font>
      <sz val="9"/>
      <name val="Calibri"/>
      <family val="2"/>
      <scheme val="minor"/>
    </font>
    <font>
      <u/>
      <sz val="9"/>
      <color theme="10"/>
      <name val="Calibri"/>
      <family val="2"/>
      <scheme val="minor"/>
    </font>
    <font>
      <b/>
      <sz val="9"/>
      <color theme="0"/>
      <name val="Calibri"/>
      <family val="2"/>
      <scheme val="minor"/>
    </font>
    <font>
      <sz val="9"/>
      <color theme="0"/>
      <name val="Calibri"/>
      <family val="2"/>
      <scheme val="minor"/>
    </font>
    <font>
      <b/>
      <sz val="12"/>
      <color theme="1"/>
      <name val="Calibri"/>
      <family val="2"/>
      <scheme val="minor"/>
    </font>
    <font>
      <u/>
      <sz val="14"/>
      <color theme="10"/>
      <name val="Calibri"/>
      <family val="2"/>
      <scheme val="minor"/>
    </font>
    <font>
      <b/>
      <sz val="12"/>
      <name val="Calibri"/>
      <family val="2"/>
      <scheme val="minor"/>
    </font>
    <font>
      <b/>
      <sz val="12"/>
      <color theme="0"/>
      <name val="Calibri"/>
      <family val="2"/>
      <scheme val="minor"/>
    </font>
    <font>
      <b/>
      <sz val="16"/>
      <color theme="1"/>
      <name val="Calibri"/>
      <family val="2"/>
      <scheme val="minor"/>
    </font>
    <font>
      <b/>
      <sz val="12"/>
      <color rgb="FFFF0000"/>
      <name val="Calibri"/>
      <family val="2"/>
      <scheme val="minor"/>
    </font>
    <font>
      <sz val="12"/>
      <color rgb="FFFF0000"/>
      <name val="Calibri"/>
      <family val="2"/>
      <scheme val="minor"/>
    </font>
    <font>
      <sz val="16"/>
      <color theme="1"/>
      <name val="Calibri"/>
      <family val="2"/>
      <scheme val="minor"/>
    </font>
    <font>
      <sz val="9"/>
      <color rgb="FFFF0000"/>
      <name val="Calibri"/>
      <family val="2"/>
      <scheme val="minor"/>
    </font>
    <font>
      <b/>
      <sz val="28"/>
      <color theme="1"/>
      <name val="Calibri"/>
      <family val="2"/>
      <scheme val="minor"/>
    </font>
    <font>
      <sz val="18"/>
      <color theme="1"/>
      <name val="Calibri"/>
      <family val="2"/>
      <scheme val="minor"/>
    </font>
    <font>
      <b/>
      <sz val="36"/>
      <color theme="1"/>
      <name val="Calibri"/>
      <family val="2"/>
      <scheme val="minor"/>
    </font>
    <font>
      <b/>
      <sz val="20"/>
      <color theme="1"/>
      <name val="Calibri"/>
      <family val="2"/>
      <scheme val="minor"/>
    </font>
    <font>
      <b/>
      <sz val="26"/>
      <color theme="1"/>
      <name val="Calibri"/>
      <family val="2"/>
      <scheme val="minor"/>
    </font>
    <font>
      <sz val="16"/>
      <color theme="0"/>
      <name val="Calibri"/>
      <family val="2"/>
      <scheme val="minor"/>
    </font>
    <font>
      <sz val="24"/>
      <color theme="1"/>
      <name val="Calibri"/>
      <family val="2"/>
      <scheme val="minor"/>
    </font>
    <font>
      <sz val="24"/>
      <color theme="1"/>
      <name val="Arial"/>
      <family val="2"/>
    </font>
    <font>
      <sz val="12"/>
      <color theme="1"/>
      <name val="Arial"/>
      <family val="2"/>
    </font>
    <font>
      <b/>
      <sz val="18"/>
      <color theme="1"/>
      <name val="Arial"/>
      <family val="2"/>
    </font>
    <font>
      <b/>
      <sz val="36"/>
      <color theme="1"/>
      <name val="Arial"/>
      <family val="2"/>
    </font>
    <font>
      <b/>
      <sz val="24"/>
      <color theme="1"/>
      <name val="Arial"/>
      <family val="2"/>
    </font>
    <font>
      <sz val="24"/>
      <color theme="0"/>
      <name val="Arial"/>
      <family val="2"/>
    </font>
    <font>
      <b/>
      <sz val="22"/>
      <color theme="1"/>
      <name val="Arial"/>
      <family val="2"/>
    </font>
    <font>
      <b/>
      <sz val="20"/>
      <color theme="1"/>
      <name val="Arial"/>
      <family val="2"/>
    </font>
    <font>
      <b/>
      <sz val="16"/>
      <color theme="1"/>
      <name val="Arial"/>
      <family val="2"/>
    </font>
    <font>
      <sz val="12"/>
      <name val="Calibri"/>
      <family val="2"/>
      <scheme val="minor"/>
    </font>
    <font>
      <sz val="12"/>
      <color theme="0"/>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rgb="FFE2EFDA"/>
        <bgColor indexed="64"/>
      </patternFill>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B6E4E6"/>
        <bgColor indexed="64"/>
      </patternFill>
    </fill>
    <fill>
      <patternFill patternType="solid">
        <fgColor rgb="FFDAEEF3"/>
        <bgColor indexed="64"/>
      </patternFill>
    </fill>
    <fill>
      <patternFill patternType="solid">
        <fgColor theme="4" tint="0.39997558519241921"/>
        <bgColor indexed="64"/>
      </patternFill>
    </fill>
    <fill>
      <patternFill patternType="mediumGray">
        <bgColor theme="0"/>
      </patternFill>
    </fill>
    <fill>
      <patternFill patternType="solid">
        <fgColor theme="7" tint="0.59999389629810485"/>
        <bgColor indexed="64"/>
      </patternFill>
    </fill>
  </fills>
  <borders count="75">
    <border>
      <left/>
      <right/>
      <top/>
      <bottom/>
      <diagonal/>
    </border>
    <border>
      <left style="medium">
        <color auto="1"/>
      </left>
      <right/>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style="medium">
        <color auto="1"/>
      </bottom>
      <diagonal/>
    </border>
    <border>
      <left/>
      <right/>
      <top style="medium">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top style="medium">
        <color auto="1"/>
      </top>
      <bottom style="medium">
        <color auto="1"/>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right style="thin">
        <color auto="1"/>
      </right>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right/>
      <top style="medium">
        <color auto="1"/>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medium">
        <color auto="1"/>
      </right>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medium">
        <color auto="1"/>
      </right>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right/>
      <top style="thin">
        <color auto="1"/>
      </top>
      <bottom style="thin">
        <color auto="1"/>
      </bottom>
      <diagonal/>
    </border>
    <border>
      <left style="thin">
        <color auto="1"/>
      </left>
      <right/>
      <top/>
      <bottom style="thin">
        <color auto="1"/>
      </bottom>
      <diagonal/>
    </border>
    <border>
      <left style="medium">
        <color auto="1"/>
      </left>
      <right style="thin">
        <color auto="1"/>
      </right>
      <top/>
      <bottom style="medium">
        <color auto="1"/>
      </bottom>
      <diagonal/>
    </border>
    <border>
      <left/>
      <right style="thin">
        <color auto="1"/>
      </right>
      <top/>
      <bottom style="thin">
        <color auto="1"/>
      </bottom>
      <diagonal/>
    </border>
    <border>
      <left style="medium">
        <color auto="1"/>
      </left>
      <right/>
      <top style="medium">
        <color auto="1"/>
      </top>
      <bottom style="thin">
        <color auto="1"/>
      </bottom>
      <diagonal/>
    </border>
    <border>
      <left style="thin">
        <color auto="1"/>
      </left>
      <right style="medium">
        <color auto="1"/>
      </right>
      <top style="medium">
        <color auto="1"/>
      </top>
      <bottom/>
      <diagonal/>
    </border>
    <border>
      <left/>
      <right/>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hair">
        <color theme="8"/>
      </left>
      <right style="hair">
        <color theme="8"/>
      </right>
      <top style="hair">
        <color theme="8"/>
      </top>
      <bottom style="hair">
        <color theme="8"/>
      </bottom>
      <diagonal/>
    </border>
    <border>
      <left/>
      <right style="hair">
        <color theme="8"/>
      </right>
      <top style="hair">
        <color theme="8"/>
      </top>
      <bottom style="hair">
        <color theme="8"/>
      </bottom>
      <diagonal/>
    </border>
    <border>
      <left/>
      <right style="hair">
        <color theme="8"/>
      </right>
      <top style="hair">
        <color theme="8"/>
      </top>
      <bottom/>
      <diagonal/>
    </border>
    <border>
      <left style="hair">
        <color theme="8"/>
      </left>
      <right style="hair">
        <color theme="8"/>
      </right>
      <top style="hair">
        <color theme="8"/>
      </top>
      <bottom/>
      <diagonal/>
    </border>
    <border>
      <left style="hair">
        <color auto="1"/>
      </left>
      <right style="hair">
        <color auto="1"/>
      </right>
      <top style="hair">
        <color auto="1"/>
      </top>
      <bottom style="hair">
        <color auto="1"/>
      </bottom>
      <diagonal/>
    </border>
  </borders>
  <cellStyleXfs count="3">
    <xf numFmtId="0" fontId="0" fillId="0" borderId="0"/>
    <xf numFmtId="0" fontId="2" fillId="0" borderId="0" applyNumberFormat="0" applyFill="0" applyBorder="0" applyAlignment="0" applyProtection="0"/>
    <xf numFmtId="0" fontId="3" fillId="0" borderId="0"/>
  </cellStyleXfs>
  <cellXfs count="603">
    <xf numFmtId="0" fontId="0" fillId="0" borderId="0" xfId="0"/>
    <xf numFmtId="0" fontId="3" fillId="0" borderId="0" xfId="2"/>
    <xf numFmtId="0" fontId="4" fillId="0" borderId="0" xfId="2" applyFont="1"/>
    <xf numFmtId="0" fontId="5" fillId="4" borderId="0" xfId="0" applyFont="1" applyFill="1" applyProtection="1"/>
    <xf numFmtId="0" fontId="6" fillId="0" borderId="0" xfId="0" applyFont="1" applyProtection="1"/>
    <xf numFmtId="164" fontId="5" fillId="0" borderId="0" xfId="0" applyNumberFormat="1" applyFont="1" applyProtection="1"/>
    <xf numFmtId="0" fontId="0" fillId="0" borderId="0" xfId="0" applyFont="1" applyProtection="1"/>
    <xf numFmtId="0" fontId="3" fillId="0" borderId="0" xfId="2" applyFill="1"/>
    <xf numFmtId="0" fontId="4" fillId="0" borderId="0" xfId="2" applyFont="1"/>
    <xf numFmtId="0" fontId="5" fillId="0" borderId="0" xfId="0" applyFont="1" applyProtection="1"/>
    <xf numFmtId="0" fontId="3" fillId="0" borderId="0" xfId="2" quotePrefix="1" applyAlignment="1">
      <alignment horizontal="left"/>
    </xf>
    <xf numFmtId="0" fontId="3" fillId="0" borderId="0" xfId="2"/>
    <xf numFmtId="0" fontId="5" fillId="0" borderId="21" xfId="0" applyFont="1" applyBorder="1" applyProtection="1"/>
    <xf numFmtId="0" fontId="5" fillId="0" borderId="0" xfId="0" applyFont="1" applyBorder="1" applyProtection="1"/>
    <xf numFmtId="0" fontId="5" fillId="0" borderId="12" xfId="0" applyFont="1" applyBorder="1" applyProtection="1"/>
    <xf numFmtId="0" fontId="5" fillId="0" borderId="19" xfId="0" applyFont="1" applyBorder="1" applyProtection="1"/>
    <xf numFmtId="0" fontId="8" fillId="0" borderId="0" xfId="0" applyFont="1" applyProtection="1"/>
    <xf numFmtId="0" fontId="9" fillId="0" borderId="0" xfId="0" applyFont="1" applyProtection="1"/>
    <xf numFmtId="0" fontId="8" fillId="4" borderId="0" xfId="0" applyFont="1" applyFill="1" applyBorder="1" applyAlignment="1" applyProtection="1">
      <alignment horizontal="center" vertical="center"/>
    </xf>
    <xf numFmtId="0" fontId="8" fillId="4" borderId="0" xfId="0" applyFont="1" applyFill="1" applyProtection="1"/>
    <xf numFmtId="0" fontId="8" fillId="0" borderId="0" xfId="0" applyFont="1" applyBorder="1" applyProtection="1"/>
    <xf numFmtId="0" fontId="8" fillId="0" borderId="21" xfId="0" applyFont="1" applyBorder="1" applyProtection="1"/>
    <xf numFmtId="0" fontId="8" fillId="0" borderId="12" xfId="0" applyFont="1" applyBorder="1" applyProtection="1"/>
    <xf numFmtId="0" fontId="8" fillId="0" borderId="17" xfId="0" applyFont="1" applyBorder="1" applyProtection="1"/>
    <xf numFmtId="0" fontId="8" fillId="0" borderId="18" xfId="0" applyFont="1" applyBorder="1" applyProtection="1"/>
    <xf numFmtId="0" fontId="8" fillId="0" borderId="19" xfId="0" applyFont="1" applyBorder="1" applyProtection="1"/>
    <xf numFmtId="0" fontId="8" fillId="4" borderId="0" xfId="0" applyFont="1" applyFill="1" applyBorder="1" applyProtection="1"/>
    <xf numFmtId="0" fontId="10" fillId="0" borderId="0" xfId="1" quotePrefix="1" applyFont="1" applyProtection="1"/>
    <xf numFmtId="0" fontId="0" fillId="0" borderId="0" xfId="0" applyFont="1" applyAlignment="1" applyProtection="1">
      <alignment vertical="center"/>
    </xf>
    <xf numFmtId="0" fontId="0" fillId="0" borderId="0" xfId="0" applyFont="1" applyFill="1" applyAlignment="1" applyProtection="1">
      <alignment vertical="center"/>
    </xf>
    <xf numFmtId="0" fontId="5" fillId="0" borderId="0" xfId="0" applyFont="1" applyAlignment="1" applyProtection="1">
      <alignment vertical="center"/>
    </xf>
    <xf numFmtId="0" fontId="2" fillId="8" borderId="3" xfId="1" applyFont="1" applyFill="1" applyBorder="1" applyAlignment="1" applyProtection="1">
      <alignment horizontal="center" vertical="center"/>
    </xf>
    <xf numFmtId="0" fontId="2" fillId="8" borderId="2" xfId="1" applyFont="1" applyFill="1" applyBorder="1" applyAlignment="1" applyProtection="1">
      <alignment horizontal="center" vertical="center"/>
    </xf>
    <xf numFmtId="0" fontId="2" fillId="8" borderId="10" xfId="1" applyFont="1" applyFill="1" applyBorder="1" applyAlignment="1" applyProtection="1">
      <alignment horizontal="center" vertical="center"/>
    </xf>
    <xf numFmtId="0" fontId="2" fillId="8" borderId="4" xfId="1" applyFont="1" applyFill="1" applyBorder="1" applyAlignment="1" applyProtection="1">
      <alignment horizontal="center" vertical="center"/>
    </xf>
    <xf numFmtId="0" fontId="14" fillId="8" borderId="10" xfId="1" applyFont="1" applyFill="1" applyBorder="1" applyAlignment="1" applyProtection="1">
      <alignment horizontal="center" vertical="center"/>
    </xf>
    <xf numFmtId="0" fontId="9" fillId="0" borderId="21" xfId="0" applyFont="1" applyBorder="1" applyProtection="1"/>
    <xf numFmtId="0" fontId="8" fillId="2" borderId="17" xfId="0" applyFont="1" applyFill="1" applyBorder="1" applyAlignment="1" applyProtection="1">
      <alignment horizontal="center" vertical="center"/>
    </xf>
    <xf numFmtId="0" fontId="8" fillId="4" borderId="18" xfId="0" applyFont="1" applyFill="1" applyBorder="1" applyAlignment="1" applyProtection="1">
      <alignment horizontal="left" vertical="center" wrapText="1"/>
    </xf>
    <xf numFmtId="0" fontId="8" fillId="4" borderId="18" xfId="0" applyFont="1" applyFill="1" applyBorder="1" applyAlignment="1" applyProtection="1">
      <alignment vertical="center" wrapText="1"/>
    </xf>
    <xf numFmtId="0" fontId="8" fillId="3" borderId="18" xfId="0" applyFont="1" applyFill="1" applyBorder="1" applyAlignment="1" applyProtection="1">
      <alignment vertical="center" wrapText="1"/>
    </xf>
    <xf numFmtId="0" fontId="9" fillId="4" borderId="18" xfId="0" applyFont="1" applyFill="1" applyBorder="1" applyAlignment="1" applyProtection="1">
      <alignment vertical="center" wrapText="1"/>
    </xf>
    <xf numFmtId="0" fontId="8" fillId="4" borderId="19" xfId="0" applyFont="1" applyFill="1" applyBorder="1" applyAlignment="1" applyProtection="1">
      <alignment vertical="center" wrapText="1"/>
    </xf>
    <xf numFmtId="0" fontId="7" fillId="6" borderId="2" xfId="0" applyFont="1" applyFill="1" applyBorder="1" applyAlignment="1" applyProtection="1">
      <alignment horizontal="center" vertical="center"/>
    </xf>
    <xf numFmtId="0" fontId="7" fillId="6" borderId="12" xfId="0" applyFont="1" applyFill="1" applyBorder="1" applyAlignment="1" applyProtection="1">
      <alignment horizontal="center" vertical="center"/>
    </xf>
    <xf numFmtId="0" fontId="7" fillId="6" borderId="16" xfId="0" applyFont="1" applyFill="1" applyBorder="1" applyAlignment="1" applyProtection="1">
      <alignment horizontal="center" vertical="center" wrapText="1"/>
    </xf>
    <xf numFmtId="166" fontId="8" fillId="4" borderId="16" xfId="0" applyNumberFormat="1" applyFont="1" applyFill="1" applyBorder="1" applyAlignment="1" applyProtection="1">
      <alignment horizontal="center" vertical="center" wrapText="1"/>
    </xf>
    <xf numFmtId="0" fontId="8" fillId="0" borderId="0" xfId="0" applyFont="1" applyAlignment="1" applyProtection="1">
      <alignment wrapText="1"/>
    </xf>
    <xf numFmtId="0" fontId="14" fillId="8" borderId="10" xfId="1" applyFont="1" applyFill="1" applyBorder="1" applyAlignment="1" applyProtection="1">
      <alignment horizontal="center" vertical="center" wrapText="1"/>
    </xf>
    <xf numFmtId="0" fontId="1" fillId="8" borderId="10" xfId="0" applyFont="1" applyFill="1" applyBorder="1" applyAlignment="1" applyProtection="1">
      <alignment horizontal="center" vertical="center" wrapText="1"/>
    </xf>
    <xf numFmtId="0" fontId="13" fillId="8" borderId="10" xfId="0" applyFont="1" applyFill="1" applyBorder="1" applyAlignment="1" applyProtection="1">
      <alignment horizontal="center" vertical="center" wrapText="1"/>
    </xf>
    <xf numFmtId="0" fontId="2" fillId="8" borderId="10" xfId="1" applyFont="1" applyFill="1" applyBorder="1" applyAlignment="1" applyProtection="1">
      <alignment horizontal="center" vertical="center" wrapText="1"/>
    </xf>
    <xf numFmtId="0" fontId="0" fillId="4" borderId="0" xfId="0" applyFont="1" applyFill="1" applyBorder="1" applyAlignment="1" applyProtection="1">
      <alignment horizontal="center" vertical="center"/>
    </xf>
    <xf numFmtId="0" fontId="0" fillId="4" borderId="0" xfId="0" applyFont="1" applyFill="1" applyBorder="1" applyProtection="1"/>
    <xf numFmtId="0" fontId="0" fillId="4" borderId="0" xfId="0" applyFont="1" applyFill="1" applyProtection="1"/>
    <xf numFmtId="0" fontId="13" fillId="6" borderId="2" xfId="0" applyFont="1" applyFill="1" applyBorder="1" applyAlignment="1" applyProtection="1">
      <alignment horizontal="center" vertical="center"/>
    </xf>
    <xf numFmtId="0" fontId="0" fillId="0" borderId="21" xfId="0" applyFont="1" applyBorder="1" applyProtection="1"/>
    <xf numFmtId="0" fontId="0" fillId="0" borderId="12" xfId="0" applyFont="1" applyBorder="1" applyProtection="1"/>
    <xf numFmtId="0" fontId="0" fillId="0" borderId="16" xfId="0" applyFont="1" applyBorder="1" applyProtection="1"/>
    <xf numFmtId="0" fontId="0" fillId="0" borderId="0" xfId="0" applyFont="1" applyBorder="1" applyProtection="1"/>
    <xf numFmtId="0" fontId="0" fillId="4" borderId="18" xfId="0" applyFont="1" applyFill="1" applyBorder="1" applyAlignment="1" applyProtection="1">
      <alignment vertical="center" wrapText="1"/>
    </xf>
    <xf numFmtId="0" fontId="0" fillId="4" borderId="18" xfId="0" applyFont="1" applyFill="1" applyBorder="1" applyAlignment="1" applyProtection="1">
      <alignment vertical="center"/>
    </xf>
    <xf numFmtId="0" fontId="0" fillId="3" borderId="18" xfId="0" applyFont="1" applyFill="1" applyBorder="1" applyAlignment="1" applyProtection="1">
      <alignment vertical="center"/>
    </xf>
    <xf numFmtId="0" fontId="0" fillId="4" borderId="29" xfId="0" applyFont="1" applyFill="1" applyBorder="1" applyAlignment="1" applyProtection="1">
      <alignment vertical="center"/>
    </xf>
    <xf numFmtId="0" fontId="0" fillId="4" borderId="7" xfId="0" applyFont="1" applyFill="1" applyBorder="1" applyAlignment="1" applyProtection="1">
      <alignment vertical="center"/>
    </xf>
    <xf numFmtId="0" fontId="0" fillId="4" borderId="8" xfId="0" applyFont="1" applyFill="1" applyBorder="1" applyAlignment="1" applyProtection="1">
      <alignment vertical="center"/>
    </xf>
    <xf numFmtId="0" fontId="0" fillId="4" borderId="9" xfId="0" applyFont="1" applyFill="1" applyBorder="1" applyAlignment="1" applyProtection="1">
      <alignment vertical="center"/>
    </xf>
    <xf numFmtId="0" fontId="0" fillId="0" borderId="18" xfId="0" applyFont="1" applyBorder="1" applyAlignment="1" applyProtection="1">
      <alignment horizontal="center" vertical="center"/>
    </xf>
    <xf numFmtId="0" fontId="0" fillId="0" borderId="19" xfId="0" applyFont="1" applyBorder="1" applyProtection="1"/>
    <xf numFmtId="0" fontId="2" fillId="0" borderId="0" xfId="1" applyFont="1" applyProtection="1"/>
    <xf numFmtId="17" fontId="0" fillId="0" borderId="0" xfId="0" applyNumberFormat="1" applyFont="1" applyProtection="1"/>
    <xf numFmtId="0" fontId="13" fillId="6" borderId="21" xfId="0" applyFont="1" applyFill="1" applyBorder="1" applyAlignment="1" applyProtection="1">
      <alignment horizontal="center" vertical="center"/>
    </xf>
    <xf numFmtId="0" fontId="13" fillId="6" borderId="12" xfId="0" applyFont="1" applyFill="1" applyBorder="1" applyAlignment="1" applyProtection="1">
      <alignment horizontal="center" vertical="center"/>
    </xf>
    <xf numFmtId="0" fontId="13" fillId="4" borderId="0" xfId="0" applyFont="1" applyFill="1" applyBorder="1" applyAlignment="1" applyProtection="1">
      <alignment horizontal="center" vertical="center"/>
    </xf>
    <xf numFmtId="0" fontId="13" fillId="6" borderId="16" xfId="0" applyFont="1" applyFill="1" applyBorder="1" applyAlignment="1" applyProtection="1">
      <alignment horizontal="center" vertical="center" wrapText="1"/>
    </xf>
    <xf numFmtId="166" fontId="0" fillId="4" borderId="16" xfId="0" applyNumberFormat="1" applyFont="1" applyFill="1" applyBorder="1" applyAlignment="1" applyProtection="1">
      <alignment horizontal="center" vertical="center" wrapText="1"/>
    </xf>
    <xf numFmtId="0" fontId="0" fillId="0" borderId="17" xfId="0" applyFont="1" applyBorder="1" applyProtection="1"/>
    <xf numFmtId="0" fontId="0" fillId="0" borderId="18" xfId="0" applyFont="1" applyBorder="1" applyProtection="1"/>
    <xf numFmtId="0" fontId="2" fillId="0" borderId="0" xfId="1" quotePrefix="1" applyFont="1" applyProtection="1"/>
    <xf numFmtId="0" fontId="0" fillId="0" borderId="0" xfId="0" applyFont="1" applyFill="1" applyProtection="1"/>
    <xf numFmtId="17" fontId="2" fillId="0" borderId="0" xfId="1" quotePrefix="1" applyNumberFormat="1" applyFont="1" applyFill="1" applyBorder="1" applyAlignment="1" applyProtection="1">
      <alignment horizontal="center" vertical="center"/>
    </xf>
    <xf numFmtId="17" fontId="2" fillId="4" borderId="0" xfId="1" quotePrefix="1" applyNumberFormat="1" applyFont="1" applyFill="1" applyBorder="1" applyAlignment="1" applyProtection="1">
      <alignment horizontal="center" vertical="center"/>
    </xf>
    <xf numFmtId="0" fontId="13" fillId="6" borderId="4" xfId="0" applyFont="1" applyFill="1" applyBorder="1" applyAlignment="1" applyProtection="1">
      <alignment horizontal="center" vertical="center"/>
    </xf>
    <xf numFmtId="0" fontId="13" fillId="6" borderId="0" xfId="0" applyFont="1" applyFill="1" applyBorder="1" applyAlignment="1" applyProtection="1">
      <alignment horizontal="center" vertical="center"/>
    </xf>
    <xf numFmtId="0" fontId="13" fillId="6" borderId="16" xfId="0" applyFont="1" applyFill="1" applyBorder="1" applyAlignment="1" applyProtection="1">
      <alignment horizontal="center" vertical="center"/>
    </xf>
    <xf numFmtId="0" fontId="0" fillId="8" borderId="13" xfId="0" applyFont="1" applyFill="1" applyBorder="1" applyAlignment="1" applyProtection="1">
      <alignment horizontal="center" vertical="center" wrapText="1"/>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wrapText="1"/>
    </xf>
    <xf numFmtId="0" fontId="13" fillId="6" borderId="4" xfId="0" applyFont="1" applyFill="1" applyBorder="1" applyAlignment="1" applyProtection="1">
      <alignment horizontal="center" vertical="center" wrapText="1"/>
    </xf>
    <xf numFmtId="15" fontId="0" fillId="4" borderId="14" xfId="0" applyNumberFormat="1" applyFont="1" applyFill="1" applyBorder="1" applyAlignment="1" applyProtection="1">
      <alignment horizontal="center" vertical="center"/>
      <protection locked="0"/>
    </xf>
    <xf numFmtId="15" fontId="0" fillId="0" borderId="0" xfId="0" applyNumberFormat="1" applyFont="1" applyFill="1" applyBorder="1" applyAlignment="1" applyProtection="1">
      <alignment horizontal="center" vertical="center"/>
    </xf>
    <xf numFmtId="15" fontId="0" fillId="4" borderId="15" xfId="0" applyNumberFormat="1" applyFont="1" applyFill="1" applyBorder="1" applyAlignment="1" applyProtection="1">
      <alignment horizontal="center" vertical="center"/>
      <protection locked="0"/>
    </xf>
    <xf numFmtId="0" fontId="0" fillId="8" borderId="0" xfId="0" applyFont="1" applyFill="1" applyBorder="1" applyAlignment="1" applyProtection="1">
      <alignment horizontal="center" vertical="center"/>
    </xf>
    <xf numFmtId="15" fontId="0" fillId="4" borderId="0" xfId="0" applyNumberFormat="1" applyFont="1" applyFill="1" applyBorder="1" applyAlignment="1" applyProtection="1">
      <alignment horizontal="center" vertical="center"/>
    </xf>
    <xf numFmtId="17" fontId="0" fillId="4" borderId="0" xfId="0" applyNumberFormat="1" applyFont="1" applyFill="1" applyBorder="1" applyAlignment="1" applyProtection="1">
      <alignment horizontal="center" vertical="center"/>
    </xf>
    <xf numFmtId="0" fontId="13" fillId="8" borderId="11" xfId="0" applyFont="1" applyFill="1" applyBorder="1" applyAlignment="1" applyProtection="1">
      <alignment horizontal="center" vertical="center"/>
    </xf>
    <xf numFmtId="0" fontId="13" fillId="8" borderId="21" xfId="0" applyFont="1" applyFill="1" applyBorder="1" applyAlignment="1" applyProtection="1">
      <alignment horizontal="center" vertical="center"/>
    </xf>
    <xf numFmtId="0" fontId="13" fillId="8" borderId="17" xfId="0" applyFont="1" applyFill="1" applyBorder="1" applyAlignment="1" applyProtection="1">
      <alignment horizontal="center" vertical="center"/>
    </xf>
    <xf numFmtId="0" fontId="13" fillId="8" borderId="18" xfId="0" applyFont="1" applyFill="1" applyBorder="1" applyAlignment="1" applyProtection="1">
      <alignment horizontal="center" vertical="center"/>
    </xf>
    <xf numFmtId="17" fontId="2" fillId="4" borderId="11" xfId="1" quotePrefix="1" applyNumberFormat="1" applyFont="1" applyFill="1" applyBorder="1" applyAlignment="1" applyProtection="1">
      <alignment horizontal="center" vertical="center"/>
    </xf>
    <xf numFmtId="17" fontId="2" fillId="4" borderId="21" xfId="1" quotePrefix="1" applyNumberFormat="1" applyFont="1" applyFill="1" applyBorder="1" applyAlignment="1" applyProtection="1">
      <alignment horizontal="center" vertical="center"/>
    </xf>
    <xf numFmtId="17" fontId="2" fillId="4" borderId="12" xfId="1" quotePrefix="1" applyNumberFormat="1" applyFont="1" applyFill="1" applyBorder="1" applyAlignment="1" applyProtection="1">
      <alignment horizontal="center" vertical="center"/>
    </xf>
    <xf numFmtId="17" fontId="2" fillId="4" borderId="16" xfId="1" quotePrefix="1" applyNumberFormat="1" applyFont="1" applyFill="1" applyBorder="1" applyAlignment="1" applyProtection="1">
      <alignment horizontal="center" vertical="center"/>
    </xf>
    <xf numFmtId="17" fontId="2" fillId="4" borderId="17" xfId="1" quotePrefix="1" applyNumberFormat="1" applyFont="1" applyFill="1" applyBorder="1" applyAlignment="1" applyProtection="1">
      <alignment horizontal="center" vertical="center"/>
    </xf>
    <xf numFmtId="17" fontId="2" fillId="4" borderId="18" xfId="1" quotePrefix="1" applyNumberFormat="1" applyFont="1" applyFill="1" applyBorder="1" applyAlignment="1" applyProtection="1">
      <alignment horizontal="center" vertical="center"/>
    </xf>
    <xf numFmtId="17" fontId="2" fillId="4" borderId="19" xfId="1" quotePrefix="1" applyNumberFormat="1" applyFont="1" applyFill="1" applyBorder="1" applyAlignment="1" applyProtection="1">
      <alignment horizontal="center" vertical="center"/>
    </xf>
    <xf numFmtId="17" fontId="13" fillId="0" borderId="16" xfId="0" applyNumberFormat="1" applyFont="1" applyFill="1" applyBorder="1" applyAlignment="1" applyProtection="1">
      <alignment horizontal="center" vertical="center" wrapText="1"/>
    </xf>
    <xf numFmtId="0" fontId="0" fillId="4" borderId="16" xfId="0" applyFont="1" applyFill="1" applyBorder="1" applyAlignment="1" applyProtection="1">
      <alignment horizontal="left" vertical="center" wrapText="1"/>
    </xf>
    <xf numFmtId="0" fontId="13" fillId="4" borderId="0" xfId="0" applyFont="1" applyFill="1" applyBorder="1" applyAlignment="1" applyProtection="1">
      <alignment vertical="center"/>
    </xf>
    <xf numFmtId="17" fontId="15" fillId="4" borderId="21" xfId="0" applyNumberFormat="1" applyFont="1" applyFill="1" applyBorder="1" applyAlignment="1" applyProtection="1">
      <alignment vertical="center"/>
    </xf>
    <xf numFmtId="17" fontId="15" fillId="4" borderId="12" xfId="0" applyNumberFormat="1" applyFont="1" applyFill="1" applyBorder="1" applyAlignment="1" applyProtection="1">
      <alignment vertical="center"/>
    </xf>
    <xf numFmtId="17" fontId="15" fillId="4" borderId="0" xfId="0" applyNumberFormat="1" applyFont="1" applyFill="1" applyBorder="1" applyAlignment="1" applyProtection="1">
      <alignment vertical="center"/>
    </xf>
    <xf numFmtId="17" fontId="15" fillId="4" borderId="16" xfId="0" applyNumberFormat="1" applyFont="1" applyFill="1" applyBorder="1" applyAlignment="1" applyProtection="1">
      <alignment vertical="center"/>
    </xf>
    <xf numFmtId="17" fontId="0" fillId="4" borderId="0" xfId="0" applyNumberFormat="1" applyFont="1" applyFill="1" applyBorder="1" applyAlignment="1" applyProtection="1">
      <alignment horizontal="center" vertical="center" wrapText="1"/>
    </xf>
    <xf numFmtId="15" fontId="0" fillId="4" borderId="1" xfId="0" applyNumberFormat="1" applyFont="1" applyFill="1" applyBorder="1" applyAlignment="1" applyProtection="1">
      <alignment horizontal="center" vertical="center"/>
    </xf>
    <xf numFmtId="0" fontId="13" fillId="0" borderId="21" xfId="0" applyFont="1" applyFill="1" applyBorder="1" applyAlignment="1" applyProtection="1">
      <alignment horizontal="center" vertical="center"/>
    </xf>
    <xf numFmtId="0" fontId="13" fillId="0" borderId="12" xfId="0" applyFont="1" applyFill="1" applyBorder="1" applyAlignment="1" applyProtection="1">
      <alignment horizontal="center" vertical="center"/>
    </xf>
    <xf numFmtId="0" fontId="13" fillId="0" borderId="0" xfId="0" applyFont="1" applyFill="1" applyBorder="1" applyAlignment="1" applyProtection="1">
      <alignment vertical="center"/>
    </xf>
    <xf numFmtId="17" fontId="16" fillId="0" borderId="0" xfId="0" applyNumberFormat="1" applyFont="1" applyFill="1" applyBorder="1" applyAlignment="1" applyProtection="1">
      <alignment horizontal="center" vertical="center"/>
    </xf>
    <xf numFmtId="17" fontId="15" fillId="0" borderId="16" xfId="0" applyNumberFormat="1" applyFont="1" applyFill="1" applyBorder="1" applyAlignment="1" applyProtection="1">
      <alignment horizontal="center" vertical="center"/>
    </xf>
    <xf numFmtId="17" fontId="15" fillId="0" borderId="0" xfId="0" applyNumberFormat="1" applyFont="1" applyFill="1" applyBorder="1" applyAlignment="1" applyProtection="1">
      <alignment vertical="center"/>
    </xf>
    <xf numFmtId="0" fontId="6" fillId="0" borderId="0" xfId="0" applyFont="1" applyFill="1" applyBorder="1" applyAlignment="1" applyProtection="1">
      <alignment horizontal="left" wrapText="1"/>
    </xf>
    <xf numFmtId="0" fontId="0" fillId="0" borderId="16" xfId="0" applyFont="1" applyFill="1" applyBorder="1" applyAlignment="1" applyProtection="1">
      <alignment horizontal="left" wrapText="1"/>
    </xf>
    <xf numFmtId="0" fontId="0" fillId="4" borderId="17" xfId="0" applyFont="1" applyFill="1" applyBorder="1" applyAlignment="1" applyProtection="1"/>
    <xf numFmtId="0" fontId="0" fillId="4" borderId="18" xfId="0" applyFont="1" applyFill="1" applyBorder="1" applyAlignment="1" applyProtection="1"/>
    <xf numFmtId="0" fontId="0" fillId="4" borderId="19" xfId="0" applyFont="1" applyFill="1" applyBorder="1" applyAlignment="1" applyProtection="1"/>
    <xf numFmtId="0" fontId="0" fillId="0" borderId="0" xfId="0" applyFont="1" applyFill="1" applyAlignment="1" applyProtection="1">
      <alignment horizontal="center" vertical="center" wrapText="1"/>
    </xf>
    <xf numFmtId="0" fontId="0" fillId="4" borderId="0" xfId="0" applyFont="1" applyFill="1" applyBorder="1" applyAlignment="1" applyProtection="1"/>
    <xf numFmtId="0" fontId="13" fillId="4" borderId="0" xfId="0" applyFont="1" applyFill="1" applyAlignment="1" applyProtection="1"/>
    <xf numFmtId="0" fontId="0" fillId="0" borderId="0" xfId="0" applyFont="1" applyFill="1" applyBorder="1" applyProtection="1"/>
    <xf numFmtId="0" fontId="15" fillId="0" borderId="16" xfId="0" applyFont="1" applyFill="1" applyBorder="1" applyAlignment="1" applyProtection="1">
      <alignment horizontal="center" vertical="center"/>
    </xf>
    <xf numFmtId="0" fontId="0" fillId="0" borderId="16" xfId="0" quotePrefix="1" applyFont="1" applyFill="1" applyBorder="1" applyAlignment="1" applyProtection="1">
      <alignment horizontal="left" wrapText="1"/>
    </xf>
    <xf numFmtId="0" fontId="0" fillId="4" borderId="1" xfId="0" applyFont="1" applyFill="1" applyBorder="1" applyAlignment="1" applyProtection="1">
      <alignment horizontal="center" vertical="center"/>
    </xf>
    <xf numFmtId="0" fontId="0" fillId="4" borderId="2" xfId="0" applyFont="1" applyFill="1" applyBorder="1" applyProtection="1"/>
    <xf numFmtId="0" fontId="0" fillId="0" borderId="2" xfId="0" applyFont="1" applyFill="1" applyBorder="1" applyProtection="1"/>
    <xf numFmtId="0" fontId="0" fillId="0" borderId="2" xfId="0" applyFont="1" applyBorder="1" applyProtection="1"/>
    <xf numFmtId="0" fontId="0" fillId="0" borderId="3" xfId="0" applyFont="1" applyBorder="1" applyProtection="1"/>
    <xf numFmtId="0" fontId="13" fillId="4" borderId="21" xfId="0" applyFont="1" applyFill="1" applyBorder="1" applyAlignment="1" applyProtection="1">
      <alignment vertical="center"/>
    </xf>
    <xf numFmtId="0" fontId="13" fillId="0" borderId="21" xfId="0" applyFont="1" applyFill="1" applyBorder="1" applyAlignment="1" applyProtection="1">
      <alignment vertical="center"/>
    </xf>
    <xf numFmtId="0" fontId="0" fillId="0" borderId="21" xfId="0" applyFont="1" applyFill="1" applyBorder="1" applyProtection="1"/>
    <xf numFmtId="0" fontId="0" fillId="0" borderId="27" xfId="0" applyFont="1" applyBorder="1" applyProtection="1"/>
    <xf numFmtId="0" fontId="0" fillId="0" borderId="28" xfId="0" applyFont="1" applyBorder="1" applyProtection="1"/>
    <xf numFmtId="0" fontId="0" fillId="0" borderId="18" xfId="0" applyFont="1" applyFill="1" applyBorder="1" applyProtection="1"/>
    <xf numFmtId="0" fontId="0" fillId="4" borderId="17" xfId="0" applyFont="1" applyFill="1" applyBorder="1" applyAlignment="1" applyProtection="1">
      <alignment horizontal="left" wrapText="1"/>
    </xf>
    <xf numFmtId="0" fontId="0" fillId="4" borderId="18" xfId="0" applyFont="1" applyFill="1" applyBorder="1" applyAlignment="1" applyProtection="1">
      <alignment horizontal="left" wrapText="1"/>
    </xf>
    <xf numFmtId="0" fontId="0" fillId="4" borderId="18" xfId="0" applyFont="1" applyFill="1" applyBorder="1" applyAlignment="1" applyProtection="1">
      <alignment wrapText="1"/>
    </xf>
    <xf numFmtId="0" fontId="0" fillId="2" borderId="0" xfId="0" applyFont="1" applyFill="1" applyProtection="1"/>
    <xf numFmtId="0" fontId="15" fillId="6" borderId="2" xfId="0" applyFont="1" applyFill="1" applyBorder="1" applyAlignment="1" applyProtection="1">
      <alignment horizontal="center" vertical="center"/>
    </xf>
    <xf numFmtId="0" fontId="5" fillId="0" borderId="0" xfId="0" quotePrefix="1" applyFont="1" applyAlignment="1" applyProtection="1">
      <alignment horizontal="left"/>
    </xf>
    <xf numFmtId="0" fontId="0" fillId="0" borderId="18" xfId="0" applyFont="1" applyBorder="1" applyAlignment="1" applyProtection="1">
      <alignment horizontal="center"/>
    </xf>
    <xf numFmtId="0" fontId="0" fillId="0" borderId="0" xfId="0" applyFont="1" applyAlignment="1" applyProtection="1">
      <alignment horizontal="center"/>
    </xf>
    <xf numFmtId="0" fontId="15" fillId="6" borderId="2" xfId="0" applyFont="1" applyFill="1" applyBorder="1" applyAlignment="1" applyProtection="1">
      <alignment horizontal="center" vertical="center" wrapText="1"/>
    </xf>
    <xf numFmtId="0" fontId="15" fillId="6" borderId="2" xfId="0" quotePrefix="1" applyFont="1" applyFill="1" applyBorder="1" applyAlignment="1" applyProtection="1">
      <alignment horizontal="center" vertical="center" wrapText="1"/>
    </xf>
    <xf numFmtId="0" fontId="6" fillId="4" borderId="18" xfId="0" applyFont="1" applyFill="1" applyBorder="1" applyProtection="1"/>
    <xf numFmtId="0" fontId="20" fillId="0" borderId="0" xfId="0" applyFont="1" applyProtection="1"/>
    <xf numFmtId="0" fontId="15" fillId="0" borderId="16" xfId="0" applyFont="1" applyFill="1" applyBorder="1" applyAlignment="1" applyProtection="1">
      <alignment horizontal="center" vertical="center" wrapText="1"/>
    </xf>
    <xf numFmtId="0" fontId="15" fillId="0" borderId="21" xfId="0" applyFont="1" applyFill="1" applyBorder="1" applyAlignment="1" applyProtection="1">
      <alignment horizontal="center" vertical="center"/>
    </xf>
    <xf numFmtId="0" fontId="15" fillId="0" borderId="12" xfId="0" applyFont="1" applyFill="1" applyBorder="1" applyAlignment="1" applyProtection="1">
      <alignment horizontal="center" vertical="center"/>
    </xf>
    <xf numFmtId="0" fontId="5" fillId="0" borderId="16" xfId="0" applyFont="1" applyFill="1" applyBorder="1" applyAlignment="1" applyProtection="1">
      <alignment horizontal="left" vertical="center" wrapText="1"/>
    </xf>
    <xf numFmtId="0" fontId="2" fillId="8" borderId="2" xfId="1" applyFill="1" applyBorder="1" applyAlignment="1" applyProtection="1">
      <alignment horizontal="center" vertical="center"/>
    </xf>
    <xf numFmtId="0" fontId="21" fillId="4" borderId="16" xfId="0" applyFont="1" applyFill="1" applyBorder="1" applyAlignment="1" applyProtection="1">
      <alignment vertical="center" wrapText="1"/>
    </xf>
    <xf numFmtId="0" fontId="19" fillId="0" borderId="16" xfId="0" applyFont="1" applyBorder="1" applyProtection="1"/>
    <xf numFmtId="0" fontId="6" fillId="0" borderId="21" xfId="0" applyFont="1" applyBorder="1" applyProtection="1"/>
    <xf numFmtId="0" fontId="6" fillId="0" borderId="18" xfId="0" applyFont="1" applyBorder="1" applyProtection="1"/>
    <xf numFmtId="0" fontId="0" fillId="0" borderId="0" xfId="0" applyFont="1" applyProtection="1">
      <protection locked="0"/>
    </xf>
    <xf numFmtId="0" fontId="0" fillId="0" borderId="0" xfId="0" applyFont="1" applyBorder="1" applyProtection="1">
      <protection locked="0"/>
    </xf>
    <xf numFmtId="0" fontId="5" fillId="0" borderId="0" xfId="0" applyFont="1" applyProtection="1">
      <protection locked="0"/>
    </xf>
    <xf numFmtId="0" fontId="13" fillId="4" borderId="0" xfId="0" applyFont="1" applyFill="1" applyBorder="1" applyAlignment="1" applyProtection="1">
      <alignment horizontal="center" vertical="center" wrapText="1"/>
      <protection locked="0"/>
    </xf>
    <xf numFmtId="166" fontId="0" fillId="4" borderId="0" xfId="0" applyNumberFormat="1" applyFont="1" applyFill="1" applyBorder="1" applyAlignment="1" applyProtection="1">
      <alignment horizontal="center" vertical="center" wrapText="1"/>
      <protection locked="0"/>
    </xf>
    <xf numFmtId="0" fontId="8" fillId="4" borderId="0" xfId="0" applyFont="1" applyFill="1" applyAlignment="1" applyProtection="1">
      <alignment vertical="center" wrapText="1"/>
      <protection locked="0"/>
    </xf>
    <xf numFmtId="0" fontId="8" fillId="0" borderId="0" xfId="0" applyFont="1" applyProtection="1">
      <protection locked="0"/>
    </xf>
    <xf numFmtId="1" fontId="29" fillId="8" borderId="49" xfId="0" applyNumberFormat="1" applyFont="1" applyFill="1" applyBorder="1" applyAlignment="1" applyProtection="1">
      <alignment horizontal="center" vertical="center" wrapText="1"/>
      <protection hidden="1"/>
    </xf>
    <xf numFmtId="0" fontId="29" fillId="0" borderId="50" xfId="0" applyFont="1" applyBorder="1" applyAlignment="1" applyProtection="1">
      <alignment horizontal="left" vertical="center" wrapText="1"/>
      <protection hidden="1"/>
    </xf>
    <xf numFmtId="15" fontId="29" fillId="0" borderId="51" xfId="0" applyNumberFormat="1" applyFont="1" applyBorder="1" applyAlignment="1" applyProtection="1">
      <alignment horizontal="center" vertical="center" wrapText="1"/>
      <protection hidden="1"/>
    </xf>
    <xf numFmtId="0" fontId="29" fillId="0" borderId="51" xfId="0" applyFont="1" applyBorder="1" applyAlignment="1" applyProtection="1">
      <alignment horizontal="center" vertical="center" wrapText="1"/>
      <protection hidden="1"/>
    </xf>
    <xf numFmtId="0" fontId="29" fillId="0" borderId="61" xfId="0" applyFont="1" applyBorder="1" applyAlignment="1" applyProtection="1">
      <alignment horizontal="center" vertical="center" wrapText="1"/>
      <protection hidden="1"/>
    </xf>
    <xf numFmtId="0" fontId="29" fillId="0" borderId="51" xfId="0" applyFont="1" applyBorder="1" applyAlignment="1" applyProtection="1">
      <alignment horizontal="left" vertical="center" wrapText="1"/>
      <protection hidden="1"/>
    </xf>
    <xf numFmtId="1" fontId="29" fillId="8" borderId="40" xfId="0" applyNumberFormat="1" applyFont="1" applyFill="1" applyBorder="1" applyAlignment="1" applyProtection="1">
      <alignment horizontal="center" vertical="center" wrapText="1"/>
      <protection hidden="1"/>
    </xf>
    <xf numFmtId="0" fontId="29" fillId="8" borderId="50" xfId="0" applyFont="1" applyFill="1" applyBorder="1" applyAlignment="1" applyProtection="1">
      <alignment horizontal="left" vertical="center" wrapText="1"/>
      <protection hidden="1"/>
    </xf>
    <xf numFmtId="15" fontId="29" fillId="8" borderId="42" xfId="0" applyNumberFormat="1" applyFont="1" applyFill="1" applyBorder="1" applyAlignment="1" applyProtection="1">
      <alignment horizontal="center" vertical="center" wrapText="1"/>
      <protection hidden="1"/>
    </xf>
    <xf numFmtId="0" fontId="29" fillId="8" borderId="42" xfId="0" applyFont="1" applyFill="1" applyBorder="1" applyAlignment="1" applyProtection="1">
      <alignment horizontal="center" vertical="center" wrapText="1"/>
      <protection hidden="1"/>
    </xf>
    <xf numFmtId="0" fontId="29" fillId="8" borderId="53" xfId="0" applyFont="1" applyFill="1" applyBorder="1" applyAlignment="1" applyProtection="1">
      <alignment horizontal="center" vertical="center" wrapText="1"/>
      <protection hidden="1"/>
    </xf>
    <xf numFmtId="0" fontId="29" fillId="8" borderId="41" xfId="0" applyFont="1" applyFill="1" applyBorder="1" applyAlignment="1" applyProtection="1">
      <alignment horizontal="left" vertical="center" wrapText="1"/>
      <protection hidden="1"/>
    </xf>
    <xf numFmtId="0" fontId="29" fillId="8" borderId="42" xfId="0" applyFont="1" applyFill="1" applyBorder="1" applyAlignment="1" applyProtection="1">
      <alignment horizontal="left" vertical="center" wrapText="1"/>
      <protection hidden="1"/>
    </xf>
    <xf numFmtId="15" fontId="29" fillId="0" borderId="42" xfId="0" applyNumberFormat="1" applyFont="1" applyBorder="1" applyAlignment="1" applyProtection="1">
      <alignment horizontal="center" vertical="center" wrapText="1"/>
      <protection hidden="1"/>
    </xf>
    <xf numFmtId="0" fontId="29" fillId="0" borderId="42" xfId="0" applyFont="1" applyBorder="1" applyAlignment="1" applyProtection="1">
      <alignment horizontal="center" vertical="center" wrapText="1"/>
      <protection hidden="1"/>
    </xf>
    <xf numFmtId="0" fontId="29" fillId="0" borderId="53" xfId="0" applyFont="1" applyBorder="1" applyAlignment="1" applyProtection="1">
      <alignment horizontal="center" vertical="center" wrapText="1"/>
      <protection hidden="1"/>
    </xf>
    <xf numFmtId="0" fontId="29" fillId="0" borderId="41" xfId="0" applyFont="1" applyBorder="1" applyAlignment="1" applyProtection="1">
      <alignment horizontal="left" vertical="center" wrapText="1"/>
      <protection hidden="1"/>
    </xf>
    <xf numFmtId="0" fontId="29" fillId="0" borderId="42" xfId="0" applyFont="1" applyBorder="1" applyAlignment="1" applyProtection="1">
      <alignment horizontal="left" vertical="center" wrapText="1"/>
      <protection hidden="1"/>
    </xf>
    <xf numFmtId="1" fontId="29" fillId="8" borderId="44" xfId="0" applyNumberFormat="1" applyFont="1" applyFill="1" applyBorder="1" applyAlignment="1" applyProtection="1">
      <alignment horizontal="center" vertical="center" wrapText="1"/>
      <protection hidden="1"/>
    </xf>
    <xf numFmtId="0" fontId="29" fillId="0" borderId="7" xfId="0" applyFont="1" applyBorder="1" applyAlignment="1" applyProtection="1">
      <alignment horizontal="left" vertical="center" wrapText="1"/>
      <protection hidden="1"/>
    </xf>
    <xf numFmtId="15" fontId="29" fillId="0" borderId="46" xfId="0" applyNumberFormat="1" applyFont="1" applyBorder="1" applyAlignment="1" applyProtection="1">
      <alignment horizontal="center" vertical="center" wrapText="1"/>
      <protection hidden="1"/>
    </xf>
    <xf numFmtId="0" fontId="29" fillId="0" borderId="46" xfId="0" applyFont="1" applyBorder="1" applyAlignment="1" applyProtection="1">
      <alignment horizontal="center" vertical="center" wrapText="1"/>
      <protection hidden="1"/>
    </xf>
    <xf numFmtId="0" fontId="29" fillId="0" borderId="56" xfId="0" applyFont="1" applyBorder="1" applyAlignment="1" applyProtection="1">
      <alignment horizontal="center" vertical="center" wrapText="1"/>
      <protection hidden="1"/>
    </xf>
    <xf numFmtId="0" fontId="29" fillId="0" borderId="46" xfId="0" applyFont="1" applyBorder="1" applyAlignment="1" applyProtection="1">
      <alignment horizontal="left" vertical="center" wrapText="1"/>
      <protection hidden="1"/>
    </xf>
    <xf numFmtId="0" fontId="25" fillId="10" borderId="12" xfId="0" applyFont="1" applyFill="1" applyBorder="1" applyAlignment="1" applyProtection="1">
      <alignment horizontal="center" vertical="center" wrapText="1"/>
      <protection hidden="1"/>
    </xf>
    <xf numFmtId="0" fontId="25" fillId="10" borderId="16" xfId="0" applyFont="1" applyFill="1" applyBorder="1" applyAlignment="1" applyProtection="1">
      <alignment vertical="center" wrapText="1"/>
      <protection hidden="1"/>
    </xf>
    <xf numFmtId="0" fontId="29" fillId="0" borderId="61" xfId="0" applyFont="1" applyBorder="1" applyAlignment="1" applyProtection="1">
      <alignment horizontal="left" vertical="center" wrapText="1"/>
      <protection hidden="1"/>
    </xf>
    <xf numFmtId="0" fontId="23" fillId="10" borderId="16" xfId="0" applyFont="1" applyFill="1" applyBorder="1" applyAlignment="1" applyProtection="1">
      <alignment horizontal="left" vertical="center" wrapText="1"/>
      <protection hidden="1"/>
    </xf>
    <xf numFmtId="0" fontId="29" fillId="8" borderId="61" xfId="0" applyFont="1" applyFill="1" applyBorder="1" applyAlignment="1" applyProtection="1">
      <alignment horizontal="left" vertical="center" wrapText="1"/>
      <protection hidden="1"/>
    </xf>
    <xf numFmtId="0" fontId="29" fillId="0" borderId="8" xfId="0" applyFont="1" applyBorder="1" applyAlignment="1" applyProtection="1">
      <alignment horizontal="left" vertical="center" wrapText="1"/>
      <protection hidden="1"/>
    </xf>
    <xf numFmtId="0" fontId="23" fillId="10" borderId="19" xfId="0" applyFont="1" applyFill="1" applyBorder="1" applyAlignment="1" applyProtection="1">
      <alignment horizontal="left" vertical="center" wrapText="1"/>
      <protection hidden="1"/>
    </xf>
    <xf numFmtId="0" fontId="29" fillId="4" borderId="50" xfId="0" applyNumberFormat="1" applyFont="1" applyFill="1" applyBorder="1" applyAlignment="1" applyProtection="1">
      <alignment horizontal="left" vertical="center" wrapText="1"/>
      <protection hidden="1"/>
    </xf>
    <xf numFmtId="0" fontId="29" fillId="8" borderId="50" xfId="0" applyNumberFormat="1" applyFont="1" applyFill="1" applyBorder="1" applyAlignment="1" applyProtection="1">
      <alignment horizontal="left" vertical="center" wrapText="1"/>
      <protection hidden="1"/>
    </xf>
    <xf numFmtId="0" fontId="29" fillId="8" borderId="7" xfId="0" applyNumberFormat="1" applyFont="1" applyFill="1" applyBorder="1" applyAlignment="1" applyProtection="1">
      <alignment horizontal="left" vertical="center" wrapText="1"/>
      <protection hidden="1"/>
    </xf>
    <xf numFmtId="0" fontId="23" fillId="4" borderId="0" xfId="0" applyFont="1" applyFill="1" applyBorder="1" applyAlignment="1" applyProtection="1">
      <alignment horizontal="center" vertical="center"/>
      <protection hidden="1"/>
    </xf>
    <xf numFmtId="0" fontId="29" fillId="0" borderId="57" xfId="0" applyFont="1" applyBorder="1" applyAlignment="1" applyProtection="1">
      <alignment horizontal="left" vertical="center" wrapText="1"/>
      <protection hidden="1"/>
    </xf>
    <xf numFmtId="0" fontId="29" fillId="8" borderId="14" xfId="0" applyFont="1" applyFill="1" applyBorder="1" applyAlignment="1" applyProtection="1">
      <alignment horizontal="left" vertical="center" wrapText="1"/>
      <protection hidden="1"/>
    </xf>
    <xf numFmtId="0" fontId="29" fillId="0" borderId="14" xfId="0" applyFont="1" applyBorder="1" applyAlignment="1" applyProtection="1">
      <alignment horizontal="left" vertical="center" wrapText="1"/>
      <protection hidden="1"/>
    </xf>
    <xf numFmtId="0" fontId="29" fillId="8" borderId="45" xfId="0" applyFont="1" applyFill="1" applyBorder="1" applyAlignment="1" applyProtection="1">
      <alignment horizontal="left" vertical="center" wrapText="1"/>
      <protection hidden="1"/>
    </xf>
    <xf numFmtId="0" fontId="29" fillId="8" borderId="46" xfId="0" applyFont="1" applyFill="1" applyBorder="1" applyAlignment="1" applyProtection="1">
      <alignment horizontal="left" vertical="center" wrapText="1"/>
      <protection hidden="1"/>
    </xf>
    <xf numFmtId="0" fontId="29" fillId="8" borderId="15" xfId="0" applyFont="1" applyFill="1" applyBorder="1" applyAlignment="1" applyProtection="1">
      <alignment horizontal="left" vertical="center" wrapText="1"/>
      <protection hidden="1"/>
    </xf>
    <xf numFmtId="1" fontId="29" fillId="4" borderId="49" xfId="0" applyNumberFormat="1" applyFont="1" applyFill="1" applyBorder="1" applyAlignment="1" applyProtection="1">
      <alignment horizontal="center" vertical="center" wrapText="1"/>
      <protection hidden="1"/>
    </xf>
    <xf numFmtId="1" fontId="29" fillId="4" borderId="40" xfId="0" applyNumberFormat="1" applyFont="1" applyFill="1" applyBorder="1" applyAlignment="1" applyProtection="1">
      <alignment horizontal="center" vertical="center" wrapText="1"/>
      <protection hidden="1"/>
    </xf>
    <xf numFmtId="1" fontId="29" fillId="4" borderId="62" xfId="0" applyNumberFormat="1" applyFont="1" applyFill="1" applyBorder="1" applyAlignment="1" applyProtection="1">
      <alignment horizontal="center" vertical="center" wrapText="1"/>
      <protection hidden="1"/>
    </xf>
    <xf numFmtId="1" fontId="29" fillId="4" borderId="44" xfId="0" applyNumberFormat="1" applyFont="1" applyFill="1" applyBorder="1" applyAlignment="1" applyProtection="1">
      <alignment horizontal="center" vertical="center" wrapText="1"/>
      <protection hidden="1"/>
    </xf>
    <xf numFmtId="0" fontId="29" fillId="8" borderId="30" xfId="0" quotePrefix="1" applyNumberFormat="1" applyFont="1" applyFill="1" applyBorder="1" applyAlignment="1" applyProtection="1">
      <alignment horizontal="center" vertical="center" wrapText="1"/>
      <protection hidden="1"/>
    </xf>
    <xf numFmtId="15" fontId="29" fillId="8" borderId="30" xfId="0" quotePrefix="1" applyNumberFormat="1" applyFont="1" applyFill="1" applyBorder="1" applyAlignment="1" applyProtection="1">
      <alignment horizontal="center" vertical="center" wrapText="1"/>
      <protection hidden="1"/>
    </xf>
    <xf numFmtId="0" fontId="33" fillId="6" borderId="10" xfId="0" applyFont="1" applyFill="1" applyBorder="1" applyAlignment="1" applyProtection="1">
      <alignment horizontal="center" vertical="center" wrapText="1"/>
      <protection hidden="1"/>
    </xf>
    <xf numFmtId="0" fontId="33" fillId="10" borderId="12" xfId="0" applyFont="1" applyFill="1" applyBorder="1" applyAlignment="1" applyProtection="1">
      <alignment horizontal="center" vertical="center" wrapText="1"/>
      <protection hidden="1"/>
    </xf>
    <xf numFmtId="0" fontId="33" fillId="10" borderId="16" xfId="0" applyFont="1" applyFill="1" applyBorder="1" applyAlignment="1" applyProtection="1">
      <alignment horizontal="center" vertical="center" wrapText="1"/>
      <protection hidden="1"/>
    </xf>
    <xf numFmtId="0" fontId="28" fillId="10" borderId="16" xfId="0" applyFont="1" applyFill="1" applyBorder="1" applyAlignment="1" applyProtection="1">
      <alignment horizontal="left" vertical="center" wrapText="1"/>
      <protection hidden="1"/>
    </xf>
    <xf numFmtId="0" fontId="28" fillId="10" borderId="19" xfId="0" applyFont="1" applyFill="1" applyBorder="1" applyAlignment="1" applyProtection="1">
      <alignment horizontal="left" vertical="center" wrapText="1"/>
      <protection hidden="1"/>
    </xf>
    <xf numFmtId="0" fontId="29" fillId="0" borderId="57" xfId="0" applyFont="1" applyBorder="1" applyAlignment="1" applyProtection="1">
      <alignment horizontal="left" vertical="center"/>
      <protection hidden="1"/>
    </xf>
    <xf numFmtId="0" fontId="29" fillId="8" borderId="57" xfId="0" applyFont="1" applyFill="1" applyBorder="1" applyAlignment="1" applyProtection="1">
      <alignment horizontal="left" vertical="center"/>
      <protection hidden="1"/>
    </xf>
    <xf numFmtId="0" fontId="29" fillId="0" borderId="34" xfId="0" applyFont="1" applyBorder="1" applyAlignment="1" applyProtection="1">
      <alignment horizontal="left" vertical="center"/>
      <protection hidden="1"/>
    </xf>
    <xf numFmtId="0" fontId="31" fillId="9" borderId="9" xfId="0" applyFont="1" applyFill="1" applyBorder="1" applyAlignment="1" applyProtection="1">
      <alignment horizontal="center" vertical="center" wrapText="1"/>
      <protection hidden="1"/>
    </xf>
    <xf numFmtId="0" fontId="31" fillId="9" borderId="8" xfId="0" applyFont="1" applyFill="1" applyBorder="1" applyAlignment="1" applyProtection="1">
      <alignment horizontal="center" vertical="center" wrapText="1"/>
      <protection hidden="1"/>
    </xf>
    <xf numFmtId="17" fontId="33" fillId="9" borderId="6" xfId="0" applyNumberFormat="1" applyFont="1" applyFill="1" applyBorder="1" applyAlignment="1" applyProtection="1">
      <alignment horizontal="center" vertical="center" wrapText="1"/>
      <protection hidden="1"/>
    </xf>
    <xf numFmtId="0" fontId="33" fillId="9" borderId="29" xfId="0" applyFont="1" applyFill="1" applyBorder="1" applyAlignment="1" applyProtection="1">
      <alignment horizontal="center" vertical="center" wrapText="1"/>
      <protection hidden="1"/>
    </xf>
    <xf numFmtId="0" fontId="31" fillId="9" borderId="47" xfId="0" applyFont="1" applyFill="1" applyBorder="1" applyAlignment="1" applyProtection="1">
      <alignment horizontal="center" vertical="center" wrapText="1"/>
      <protection hidden="1"/>
    </xf>
    <xf numFmtId="0" fontId="29" fillId="8" borderId="51" xfId="0" applyFont="1" applyFill="1" applyBorder="1" applyAlignment="1" applyProtection="1">
      <alignment horizontal="center" vertical="center" wrapText="1"/>
      <protection hidden="1"/>
    </xf>
    <xf numFmtId="0" fontId="29" fillId="8" borderId="9" xfId="0" applyFont="1" applyFill="1" applyBorder="1" applyAlignment="1" applyProtection="1">
      <alignment horizontal="center" vertical="center" wrapText="1"/>
      <protection hidden="1"/>
    </xf>
    <xf numFmtId="0" fontId="29" fillId="8" borderId="46" xfId="0" applyFont="1" applyFill="1" applyBorder="1" applyAlignment="1" applyProtection="1">
      <alignment horizontal="center" vertical="center" wrapText="1"/>
      <protection hidden="1"/>
    </xf>
    <xf numFmtId="0" fontId="29" fillId="0" borderId="54" xfId="0" applyFont="1" applyBorder="1" applyAlignment="1" applyProtection="1">
      <alignment horizontal="left" vertical="center" wrapText="1"/>
      <protection hidden="1"/>
    </xf>
    <xf numFmtId="0" fontId="29" fillId="8" borderId="54" xfId="0" applyFont="1" applyFill="1" applyBorder="1" applyAlignment="1" applyProtection="1">
      <alignment horizontal="left" vertical="center" wrapText="1"/>
      <protection hidden="1"/>
    </xf>
    <xf numFmtId="0" fontId="29" fillId="8" borderId="19" xfId="0" applyFont="1" applyFill="1" applyBorder="1" applyAlignment="1" applyProtection="1">
      <alignment horizontal="left" vertical="center" wrapText="1"/>
      <protection hidden="1"/>
    </xf>
    <xf numFmtId="0" fontId="6" fillId="0" borderId="0" xfId="0" applyFont="1" applyProtection="1">
      <protection hidden="1"/>
    </xf>
    <xf numFmtId="165" fontId="29" fillId="0" borderId="49" xfId="0" applyNumberFormat="1" applyFont="1" applyBorder="1" applyAlignment="1" applyProtection="1">
      <alignment horizontal="center" vertical="center" wrapText="1"/>
      <protection hidden="1"/>
    </xf>
    <xf numFmtId="165" fontId="29" fillId="0" borderId="50" xfId="0" applyNumberFormat="1" applyFont="1" applyBorder="1" applyAlignment="1" applyProtection="1">
      <alignment horizontal="center" vertical="center" wrapText="1"/>
      <protection hidden="1"/>
    </xf>
    <xf numFmtId="165" fontId="29" fillId="8" borderId="49" xfId="0" applyNumberFormat="1" applyFont="1" applyFill="1" applyBorder="1" applyAlignment="1" applyProtection="1">
      <alignment horizontal="center" vertical="center" wrapText="1"/>
      <protection hidden="1"/>
    </xf>
    <xf numFmtId="165" fontId="29" fillId="8" borderId="50" xfId="0" applyNumberFormat="1" applyFont="1" applyFill="1" applyBorder="1" applyAlignment="1" applyProtection="1">
      <alignment horizontal="center" vertical="center" wrapText="1"/>
      <protection hidden="1"/>
    </xf>
    <xf numFmtId="165" fontId="29" fillId="8" borderId="62" xfId="0" applyNumberFormat="1" applyFont="1" applyFill="1" applyBorder="1" applyAlignment="1" applyProtection="1">
      <alignment horizontal="center" vertical="center" wrapText="1"/>
      <protection hidden="1"/>
    </xf>
    <xf numFmtId="165" fontId="29" fillId="8" borderId="7" xfId="0" applyNumberFormat="1" applyFont="1" applyFill="1" applyBorder="1" applyAlignment="1" applyProtection="1">
      <alignment horizontal="center" vertical="center" wrapText="1"/>
      <protection hidden="1"/>
    </xf>
    <xf numFmtId="165" fontId="29" fillId="0" borderId="63" xfId="0" applyNumberFormat="1" applyFont="1" applyBorder="1" applyAlignment="1" applyProtection="1">
      <alignment horizontal="center" vertical="center" wrapText="1"/>
      <protection hidden="1"/>
    </xf>
    <xf numFmtId="165" fontId="29" fillId="8" borderId="63" xfId="0" applyNumberFormat="1" applyFont="1" applyFill="1" applyBorder="1" applyAlignment="1" applyProtection="1">
      <alignment horizontal="center" vertical="center" wrapText="1"/>
      <protection hidden="1"/>
    </xf>
    <xf numFmtId="165" fontId="29" fillId="8" borderId="29" xfId="0" applyNumberFormat="1" applyFont="1" applyFill="1" applyBorder="1" applyAlignment="1" applyProtection="1">
      <alignment horizontal="center" vertical="center" wrapText="1"/>
      <protection hidden="1"/>
    </xf>
    <xf numFmtId="165" fontId="29" fillId="8" borderId="52" xfId="0" applyNumberFormat="1" applyFont="1" applyFill="1" applyBorder="1" applyAlignment="1" applyProtection="1">
      <alignment horizontal="center" vertical="center" wrapText="1"/>
      <protection hidden="1"/>
    </xf>
    <xf numFmtId="165" fontId="29" fillId="8" borderId="41" xfId="0" applyNumberFormat="1" applyFont="1" applyFill="1" applyBorder="1" applyAlignment="1" applyProtection="1">
      <alignment horizontal="center" vertical="center" wrapText="1"/>
      <protection hidden="1"/>
    </xf>
    <xf numFmtId="165" fontId="29" fillId="0" borderId="52" xfId="0" applyNumberFormat="1" applyFont="1" applyBorder="1" applyAlignment="1" applyProtection="1">
      <alignment horizontal="center" vertical="center" wrapText="1"/>
      <protection hidden="1"/>
    </xf>
    <xf numFmtId="165" fontId="29" fillId="0" borderId="41" xfId="0" applyNumberFormat="1" applyFont="1" applyBorder="1" applyAlignment="1" applyProtection="1">
      <alignment horizontal="center" vertical="center" wrapText="1"/>
      <protection hidden="1"/>
    </xf>
    <xf numFmtId="165" fontId="29" fillId="8" borderId="55" xfId="0" applyNumberFormat="1" applyFont="1" applyFill="1" applyBorder="1" applyAlignment="1" applyProtection="1">
      <alignment horizontal="center" vertical="center" wrapText="1"/>
      <protection hidden="1"/>
    </xf>
    <xf numFmtId="165" fontId="29" fillId="8" borderId="45" xfId="0" applyNumberFormat="1" applyFont="1" applyFill="1" applyBorder="1" applyAlignment="1" applyProtection="1">
      <alignment horizontal="center" vertical="center" wrapText="1"/>
      <protection hidden="1"/>
    </xf>
    <xf numFmtId="166" fontId="29" fillId="0" borderId="50" xfId="0" applyNumberFormat="1" applyFont="1" applyBorder="1" applyAlignment="1" applyProtection="1">
      <alignment horizontal="center" vertical="center" wrapText="1"/>
      <protection hidden="1"/>
    </xf>
    <xf numFmtId="166" fontId="29" fillId="8" borderId="50" xfId="0" applyNumberFormat="1" applyFont="1" applyFill="1" applyBorder="1" applyAlignment="1" applyProtection="1">
      <alignment horizontal="center" vertical="center" wrapText="1"/>
      <protection hidden="1"/>
    </xf>
    <xf numFmtId="166" fontId="29" fillId="8" borderId="7" xfId="0" applyNumberFormat="1" applyFont="1" applyFill="1" applyBorder="1" applyAlignment="1" applyProtection="1">
      <alignment horizontal="center" vertical="center" wrapText="1"/>
      <protection hidden="1"/>
    </xf>
    <xf numFmtId="166" fontId="29" fillId="8" borderId="41" xfId="0" applyNumberFormat="1" applyFont="1" applyFill="1" applyBorder="1" applyAlignment="1" applyProtection="1">
      <alignment horizontal="center" vertical="center" wrapText="1"/>
      <protection hidden="1"/>
    </xf>
    <xf numFmtId="166" fontId="29" fillId="0" borderId="41" xfId="0" applyNumberFormat="1" applyFont="1" applyBorder="1" applyAlignment="1" applyProtection="1">
      <alignment horizontal="center" vertical="center" wrapText="1"/>
      <protection hidden="1"/>
    </xf>
    <xf numFmtId="166" fontId="29" fillId="8" borderId="45" xfId="0" applyNumberFormat="1" applyFont="1" applyFill="1" applyBorder="1" applyAlignment="1" applyProtection="1">
      <alignment horizontal="center" vertical="center" wrapText="1"/>
      <protection hidden="1"/>
    </xf>
    <xf numFmtId="166" fontId="29" fillId="0" borderId="61" xfId="0" applyNumberFormat="1" applyFont="1" applyBorder="1" applyAlignment="1" applyProtection="1">
      <alignment horizontal="center" vertical="center" wrapText="1"/>
      <protection hidden="1"/>
    </xf>
    <xf numFmtId="166" fontId="29" fillId="8" borderId="53" xfId="0" applyNumberFormat="1" applyFont="1" applyFill="1" applyBorder="1" applyAlignment="1" applyProtection="1">
      <alignment horizontal="center" vertical="center" wrapText="1"/>
      <protection hidden="1"/>
    </xf>
    <xf numFmtId="166" fontId="29" fillId="0" borderId="53" xfId="0" applyNumberFormat="1" applyFont="1" applyBorder="1" applyAlignment="1" applyProtection="1">
      <alignment horizontal="center" vertical="center" wrapText="1"/>
      <protection hidden="1"/>
    </xf>
    <xf numFmtId="166" fontId="29" fillId="8" borderId="56" xfId="0" applyNumberFormat="1" applyFont="1" applyFill="1" applyBorder="1" applyAlignment="1" applyProtection="1">
      <alignment horizontal="center" vertical="center" wrapText="1"/>
      <protection hidden="1"/>
    </xf>
    <xf numFmtId="165" fontId="29" fillId="8" borderId="40" xfId="0" applyNumberFormat="1" applyFont="1" applyFill="1" applyBorder="1" applyAlignment="1" applyProtection="1">
      <alignment horizontal="center" vertical="center" wrapText="1"/>
      <protection hidden="1"/>
    </xf>
    <xf numFmtId="165" fontId="29" fillId="0" borderId="40" xfId="0" applyNumberFormat="1" applyFont="1" applyBorder="1" applyAlignment="1" applyProtection="1">
      <alignment horizontal="center" vertical="center" wrapText="1"/>
      <protection hidden="1"/>
    </xf>
    <xf numFmtId="165" fontId="29" fillId="0" borderId="44" xfId="0" applyNumberFormat="1" applyFont="1" applyBorder="1" applyAlignment="1" applyProtection="1">
      <alignment horizontal="center" vertical="center" wrapText="1"/>
      <protection hidden="1"/>
    </xf>
    <xf numFmtId="165" fontId="29" fillId="0" borderId="45" xfId="0" applyNumberFormat="1" applyFont="1" applyBorder="1" applyAlignment="1" applyProtection="1">
      <alignment horizontal="center" vertical="center" wrapText="1"/>
      <protection hidden="1"/>
    </xf>
    <xf numFmtId="165" fontId="29" fillId="0" borderId="55" xfId="0" applyNumberFormat="1" applyFont="1" applyBorder="1" applyAlignment="1" applyProtection="1">
      <alignment horizontal="center" vertical="center" wrapText="1"/>
      <protection hidden="1"/>
    </xf>
    <xf numFmtId="166" fontId="29" fillId="0" borderId="45" xfId="0" applyNumberFormat="1" applyFont="1" applyBorder="1" applyAlignment="1" applyProtection="1">
      <alignment horizontal="center" vertical="center" wrapText="1"/>
      <protection hidden="1"/>
    </xf>
    <xf numFmtId="164" fontId="29" fillId="0" borderId="50" xfId="0" applyNumberFormat="1" applyFont="1" applyBorder="1" applyAlignment="1" applyProtection="1">
      <alignment horizontal="center" vertical="center" wrapText="1"/>
      <protection hidden="1"/>
    </xf>
    <xf numFmtId="164" fontId="29" fillId="8" borderId="41" xfId="0" applyNumberFormat="1" applyFont="1" applyFill="1" applyBorder="1" applyAlignment="1" applyProtection="1">
      <alignment horizontal="center" vertical="center" wrapText="1"/>
      <protection hidden="1"/>
    </xf>
    <xf numFmtId="164" fontId="29" fillId="0" borderId="41" xfId="0" applyNumberFormat="1" applyFont="1" applyBorder="1" applyAlignment="1" applyProtection="1">
      <alignment horizontal="center" vertical="center" wrapText="1"/>
      <protection hidden="1"/>
    </xf>
    <xf numFmtId="164" fontId="29" fillId="0" borderId="45" xfId="0" applyNumberFormat="1" applyFont="1" applyBorder="1" applyAlignment="1" applyProtection="1">
      <alignment horizontal="center" vertical="center" wrapText="1"/>
      <protection hidden="1"/>
    </xf>
    <xf numFmtId="0" fontId="33" fillId="9" borderId="7" xfId="0" applyFont="1" applyFill="1" applyBorder="1" applyAlignment="1" applyProtection="1">
      <alignment horizontal="center" vertical="center" wrapText="1"/>
      <protection hidden="1"/>
    </xf>
    <xf numFmtId="0" fontId="33" fillId="9" borderId="62" xfId="0" applyFont="1" applyFill="1" applyBorder="1" applyAlignment="1" applyProtection="1">
      <alignment horizontal="center" vertical="center" wrapText="1"/>
      <protection hidden="1"/>
    </xf>
    <xf numFmtId="0" fontId="33" fillId="9" borderId="5" xfId="0" applyFont="1" applyFill="1" applyBorder="1" applyAlignment="1" applyProtection="1">
      <alignment horizontal="center" vertical="center" wrapText="1"/>
      <protection hidden="1"/>
    </xf>
    <xf numFmtId="0" fontId="6" fillId="4" borderId="0" xfId="0" applyFont="1" applyFill="1" applyAlignment="1" applyProtection="1">
      <alignment vertical="center"/>
      <protection hidden="1"/>
    </xf>
    <xf numFmtId="0" fontId="0" fillId="0" borderId="0" xfId="0" applyAlignment="1" applyProtection="1">
      <alignment vertical="center"/>
      <protection hidden="1"/>
    </xf>
    <xf numFmtId="0" fontId="0" fillId="4" borderId="0" xfId="0" applyFill="1" applyAlignment="1" applyProtection="1">
      <alignment vertical="center"/>
      <protection hidden="1"/>
    </xf>
    <xf numFmtId="0" fontId="29" fillId="4" borderId="0" xfId="0" applyFont="1" applyFill="1" applyAlignment="1" applyProtection="1">
      <alignment vertical="center"/>
      <protection hidden="1"/>
    </xf>
    <xf numFmtId="0" fontId="34" fillId="4" borderId="0" xfId="0" applyFont="1" applyFill="1" applyAlignment="1" applyProtection="1">
      <alignment vertical="center"/>
      <protection hidden="1"/>
    </xf>
    <xf numFmtId="0" fontId="29" fillId="4" borderId="0" xfId="0" applyFont="1" applyFill="1" applyAlignment="1" applyProtection="1">
      <alignment vertical="center" wrapText="1"/>
      <protection hidden="1"/>
    </xf>
    <xf numFmtId="0" fontId="30" fillId="4" borderId="0" xfId="0" applyFont="1" applyFill="1" applyAlignment="1" applyProtection="1">
      <alignment vertical="center"/>
      <protection hidden="1"/>
    </xf>
    <xf numFmtId="0" fontId="29" fillId="0" borderId="50" xfId="0" applyFont="1" applyBorder="1" applyAlignment="1" applyProtection="1">
      <alignment vertical="center" wrapText="1"/>
      <protection hidden="1"/>
    </xf>
    <xf numFmtId="0" fontId="27" fillId="4" borderId="0" xfId="0" applyFont="1" applyFill="1" applyAlignment="1" applyProtection="1">
      <alignment vertical="center"/>
      <protection hidden="1"/>
    </xf>
    <xf numFmtId="0" fontId="20" fillId="0" borderId="0" xfId="0" applyFont="1" applyAlignment="1" applyProtection="1">
      <alignment vertical="center"/>
      <protection hidden="1"/>
    </xf>
    <xf numFmtId="0" fontId="29" fillId="8" borderId="50" xfId="0" applyFont="1" applyFill="1" applyBorder="1" applyAlignment="1" applyProtection="1">
      <alignment vertical="center" wrapText="1"/>
      <protection hidden="1"/>
    </xf>
    <xf numFmtId="0" fontId="29" fillId="0" borderId="7" xfId="0" applyFont="1" applyBorder="1" applyAlignment="1" applyProtection="1">
      <alignment vertical="center" wrapText="1"/>
      <protection hidden="1"/>
    </xf>
    <xf numFmtId="15" fontId="0" fillId="4" borderId="0" xfId="0" applyNumberFormat="1" applyFill="1" applyAlignment="1" applyProtection="1">
      <alignment vertical="center" wrapText="1"/>
      <protection hidden="1"/>
    </xf>
    <xf numFmtId="0" fontId="29" fillId="0" borderId="57" xfId="0" applyFont="1" applyBorder="1" applyAlignment="1" applyProtection="1">
      <alignment vertical="center"/>
      <protection hidden="1"/>
    </xf>
    <xf numFmtId="0" fontId="29" fillId="8" borderId="57" xfId="0" applyFont="1" applyFill="1" applyBorder="1" applyAlignment="1" applyProtection="1">
      <alignment vertical="center"/>
      <protection hidden="1"/>
    </xf>
    <xf numFmtId="0" fontId="29" fillId="0" borderId="34" xfId="0" applyFont="1" applyBorder="1" applyAlignment="1" applyProtection="1">
      <alignment vertical="center"/>
      <protection hidden="1"/>
    </xf>
    <xf numFmtId="0" fontId="6" fillId="4" borderId="0" xfId="0" applyFont="1" applyFill="1" applyAlignment="1" applyProtection="1">
      <alignment vertical="center" wrapText="1"/>
      <protection hidden="1"/>
    </xf>
    <xf numFmtId="0" fontId="0" fillId="0" borderId="0" xfId="0" applyAlignment="1" applyProtection="1">
      <alignment vertical="center" wrapText="1"/>
      <protection hidden="1"/>
    </xf>
    <xf numFmtId="0" fontId="23" fillId="4" borderId="0" xfId="0" applyFont="1" applyFill="1" applyBorder="1" applyAlignment="1" applyProtection="1">
      <alignment horizontal="left" vertical="center" wrapText="1"/>
      <protection hidden="1"/>
    </xf>
    <xf numFmtId="0" fontId="23" fillId="4" borderId="0" xfId="0" applyFont="1" applyFill="1" applyBorder="1" applyAlignment="1" applyProtection="1">
      <alignment vertical="center" wrapText="1"/>
      <protection hidden="1"/>
    </xf>
    <xf numFmtId="0" fontId="6" fillId="4" borderId="0" xfId="0" quotePrefix="1" applyFont="1" applyFill="1" applyAlignment="1" applyProtection="1">
      <alignment horizontal="left" vertical="center"/>
      <protection hidden="1"/>
    </xf>
    <xf numFmtId="49" fontId="0" fillId="0" borderId="0" xfId="0" applyNumberFormat="1" applyAlignment="1" applyProtection="1">
      <alignment vertical="center"/>
      <protection hidden="1"/>
    </xf>
    <xf numFmtId="0" fontId="19" fillId="4" borderId="0" xfId="0" applyFont="1" applyFill="1" applyAlignment="1" applyProtection="1">
      <alignment vertical="center"/>
      <protection hidden="1"/>
    </xf>
    <xf numFmtId="0" fontId="0" fillId="0" borderId="0" xfId="0" applyFont="1" applyFill="1" applyAlignment="1" applyProtection="1">
      <alignment horizontal="center" vertical="center" wrapText="1"/>
    </xf>
    <xf numFmtId="0" fontId="0" fillId="0" borderId="0" xfId="0" applyFont="1" applyFill="1" applyAlignment="1" applyProtection="1">
      <alignment horizontal="center" wrapText="1"/>
    </xf>
    <xf numFmtId="0" fontId="19" fillId="0" borderId="0" xfId="0" applyFont="1" applyProtection="1">
      <protection locked="0"/>
    </xf>
    <xf numFmtId="0" fontId="19" fillId="0" borderId="0" xfId="0" applyFont="1" applyProtection="1"/>
    <xf numFmtId="49" fontId="0" fillId="0" borderId="0" xfId="0" applyNumberFormat="1"/>
    <xf numFmtId="49" fontId="0" fillId="8" borderId="14" xfId="0" quotePrefix="1" applyNumberFormat="1" applyFont="1" applyFill="1" applyBorder="1" applyAlignment="1" applyProtection="1">
      <alignment horizontal="center" vertical="center" wrapText="1"/>
    </xf>
    <xf numFmtId="49" fontId="3" fillId="0" borderId="0" xfId="2" applyNumberFormat="1"/>
    <xf numFmtId="168" fontId="13" fillId="6" borderId="0" xfId="0" applyNumberFormat="1" applyFont="1" applyFill="1" applyBorder="1" applyAlignment="1" applyProtection="1">
      <alignment horizontal="center" vertical="center"/>
    </xf>
    <xf numFmtId="17" fontId="15" fillId="6" borderId="70" xfId="0" applyNumberFormat="1" applyFont="1" applyFill="1" applyBorder="1" applyAlignment="1" applyProtection="1">
      <alignment horizontal="center" vertical="center" wrapText="1"/>
    </xf>
    <xf numFmtId="17" fontId="15" fillId="6" borderId="70" xfId="0" quotePrefix="1" applyNumberFormat="1" applyFont="1" applyFill="1" applyBorder="1" applyAlignment="1" applyProtection="1">
      <alignment horizontal="center" vertical="center" wrapText="1"/>
    </xf>
    <xf numFmtId="0" fontId="12" fillId="4" borderId="70" xfId="0" applyFont="1" applyFill="1" applyBorder="1" applyProtection="1"/>
    <xf numFmtId="0" fontId="12" fillId="4" borderId="70" xfId="0" applyFont="1" applyFill="1" applyBorder="1" applyAlignment="1" applyProtection="1">
      <alignment vertical="center" wrapText="1"/>
    </xf>
    <xf numFmtId="0" fontId="12" fillId="4" borderId="70" xfId="0" quotePrefix="1" applyFont="1" applyFill="1" applyBorder="1" applyAlignment="1" applyProtection="1">
      <alignment horizontal="left" vertical="center" wrapText="1"/>
    </xf>
    <xf numFmtId="49" fontId="0" fillId="8" borderId="70" xfId="0" applyNumberFormat="1" applyFont="1" applyFill="1" applyBorder="1" applyAlignment="1" applyProtection="1">
      <alignment horizontal="center" vertical="center" wrapText="1"/>
    </xf>
    <xf numFmtId="49" fontId="0" fillId="4" borderId="70" xfId="0" applyNumberFormat="1" applyFont="1" applyFill="1" applyBorder="1" applyAlignment="1" applyProtection="1">
      <alignment horizontal="left" vertical="center" wrapText="1"/>
      <protection locked="0"/>
    </xf>
    <xf numFmtId="49" fontId="0" fillId="4" borderId="70" xfId="0" quotePrefix="1" applyNumberFormat="1" applyFont="1" applyFill="1" applyBorder="1" applyAlignment="1" applyProtection="1">
      <alignment horizontal="left" vertical="center" wrapText="1"/>
      <protection locked="0"/>
    </xf>
    <xf numFmtId="49" fontId="0" fillId="4" borderId="70" xfId="0" quotePrefix="1" applyNumberFormat="1" applyFont="1" applyFill="1" applyBorder="1" applyAlignment="1" applyProtection="1">
      <alignment horizontal="center" vertical="center" wrapText="1"/>
      <protection locked="0"/>
    </xf>
    <xf numFmtId="0" fontId="0" fillId="7" borderId="70" xfId="0" applyFont="1" applyFill="1" applyBorder="1" applyAlignment="1" applyProtection="1">
      <alignment horizontal="center" vertical="center" wrapText="1"/>
    </xf>
    <xf numFmtId="0" fontId="0" fillId="0" borderId="70" xfId="0" applyFont="1" applyFill="1" applyBorder="1" applyAlignment="1" applyProtection="1">
      <alignment horizontal="center" vertical="center" wrapText="1"/>
      <protection locked="0"/>
    </xf>
    <xf numFmtId="0" fontId="5" fillId="4" borderId="70" xfId="0" quotePrefix="1" applyFont="1" applyFill="1" applyBorder="1" applyAlignment="1" applyProtection="1">
      <alignment horizontal="center" vertical="center" wrapText="1"/>
      <protection locked="0"/>
    </xf>
    <xf numFmtId="49" fontId="12" fillId="4" borderId="70" xfId="0" applyNumberFormat="1" applyFont="1" applyFill="1" applyBorder="1" applyProtection="1"/>
    <xf numFmtId="0" fontId="13" fillId="6" borderId="70" xfId="0" applyFont="1" applyFill="1" applyBorder="1" applyAlignment="1" applyProtection="1">
      <alignment horizontal="center" vertical="center" wrapText="1"/>
    </xf>
    <xf numFmtId="0" fontId="13" fillId="6" borderId="70" xfId="0" quotePrefix="1" applyFont="1" applyFill="1" applyBorder="1" applyAlignment="1" applyProtection="1">
      <alignment horizontal="center" vertical="center" wrapText="1"/>
    </xf>
    <xf numFmtId="0" fontId="16" fillId="4" borderId="70" xfId="0" quotePrefix="1" applyFont="1" applyFill="1" applyBorder="1" applyAlignment="1" applyProtection="1">
      <alignment horizontal="center" vertical="center" wrapText="1"/>
    </xf>
    <xf numFmtId="0" fontId="16" fillId="4" borderId="70" xfId="0" applyFont="1" applyFill="1" applyBorder="1" applyAlignment="1" applyProtection="1">
      <alignment horizontal="center" vertical="center" wrapText="1"/>
    </xf>
    <xf numFmtId="0" fontId="0" fillId="8" borderId="70" xfId="0" applyFont="1" applyFill="1" applyBorder="1" applyAlignment="1" applyProtection="1">
      <alignment horizontal="left" vertical="center" wrapText="1"/>
    </xf>
    <xf numFmtId="15" fontId="0" fillId="8" borderId="70" xfId="0" applyNumberFormat="1" applyFont="1" applyFill="1" applyBorder="1" applyAlignment="1" applyProtection="1">
      <alignment horizontal="center" vertical="center" wrapText="1"/>
    </xf>
    <xf numFmtId="165" fontId="0" fillId="4" borderId="70" xfId="0" applyNumberFormat="1" applyFont="1" applyFill="1" applyBorder="1" applyAlignment="1" applyProtection="1">
      <alignment horizontal="center" vertical="center" wrapText="1"/>
      <protection locked="0"/>
    </xf>
    <xf numFmtId="166" fontId="0" fillId="4" borderId="70" xfId="0" applyNumberFormat="1" applyFont="1" applyFill="1" applyBorder="1" applyAlignment="1" applyProtection="1">
      <alignment horizontal="center" vertical="center" wrapText="1"/>
      <protection locked="0"/>
    </xf>
    <xf numFmtId="15" fontId="0" fillId="4" borderId="70" xfId="0" applyNumberFormat="1" applyFont="1" applyFill="1" applyBorder="1" applyAlignment="1" applyProtection="1">
      <alignment horizontal="center" vertical="center" wrapText="1"/>
      <protection locked="0"/>
    </xf>
    <xf numFmtId="166" fontId="6" fillId="4" borderId="70" xfId="0" applyNumberFormat="1" applyFont="1" applyFill="1" applyBorder="1" applyAlignment="1" applyProtection="1">
      <alignment horizontal="center" vertical="center" wrapText="1"/>
    </xf>
    <xf numFmtId="15" fontId="6" fillId="4" borderId="70" xfId="0" applyNumberFormat="1" applyFont="1" applyFill="1" applyBorder="1" applyAlignment="1" applyProtection="1">
      <alignment horizontal="center" vertical="center" wrapText="1"/>
    </xf>
    <xf numFmtId="17" fontId="13" fillId="6" borderId="70" xfId="0" applyNumberFormat="1" applyFont="1" applyFill="1" applyBorder="1" applyAlignment="1" applyProtection="1">
      <alignment horizontal="center" vertical="center" wrapText="1"/>
    </xf>
    <xf numFmtId="17" fontId="18" fillId="4" borderId="70" xfId="0" applyNumberFormat="1" applyFont="1" applyFill="1" applyBorder="1" applyAlignment="1" applyProtection="1">
      <alignment horizontal="center" vertical="center" wrapText="1"/>
    </xf>
    <xf numFmtId="17" fontId="16" fillId="4" borderId="70" xfId="0" applyNumberFormat="1" applyFont="1" applyFill="1" applyBorder="1" applyAlignment="1" applyProtection="1">
      <alignment vertical="center" wrapText="1"/>
    </xf>
    <xf numFmtId="17" fontId="16" fillId="4" borderId="70" xfId="0" quotePrefix="1" applyNumberFormat="1" applyFont="1" applyFill="1" applyBorder="1" applyAlignment="1" applyProtection="1">
      <alignment vertical="center" wrapText="1"/>
    </xf>
    <xf numFmtId="49" fontId="0" fillId="8" borderId="70" xfId="0" applyNumberFormat="1" applyFont="1" applyFill="1" applyBorder="1" applyAlignment="1" applyProtection="1">
      <alignment horizontal="center" vertical="center"/>
    </xf>
    <xf numFmtId="0" fontId="0" fillId="4" borderId="70" xfId="0" quotePrefix="1" applyFont="1" applyFill="1" applyBorder="1" applyAlignment="1" applyProtection="1">
      <alignment horizontal="left" vertical="center" wrapText="1"/>
      <protection locked="0"/>
    </xf>
    <xf numFmtId="0" fontId="19" fillId="4" borderId="70" xfId="0" applyFont="1" applyFill="1" applyBorder="1" applyAlignment="1" applyProtection="1">
      <alignment horizontal="left" vertical="center" wrapText="1"/>
    </xf>
    <xf numFmtId="0" fontId="6" fillId="4" borderId="70" xfId="0" applyFont="1" applyFill="1" applyBorder="1" applyAlignment="1" applyProtection="1">
      <alignment horizontal="left" vertical="center" wrapText="1"/>
    </xf>
    <xf numFmtId="49" fontId="6" fillId="4" borderId="70" xfId="0" applyNumberFormat="1" applyFont="1" applyFill="1" applyBorder="1" applyAlignment="1" applyProtection="1">
      <alignment wrapText="1"/>
    </xf>
    <xf numFmtId="0" fontId="6" fillId="4" borderId="70" xfId="0" applyFont="1" applyFill="1" applyBorder="1" applyAlignment="1" applyProtection="1">
      <alignment wrapText="1"/>
    </xf>
    <xf numFmtId="17" fontId="13" fillId="6" borderId="70" xfId="0" quotePrefix="1" applyNumberFormat="1" applyFont="1" applyFill="1" applyBorder="1" applyAlignment="1" applyProtection="1">
      <alignment horizontal="center" vertical="center" wrapText="1"/>
    </xf>
    <xf numFmtId="1" fontId="13" fillId="6" borderId="70" xfId="0" applyNumberFormat="1" applyFont="1" applyFill="1" applyBorder="1" applyAlignment="1" applyProtection="1">
      <alignment horizontal="center" vertical="center" wrapText="1"/>
    </xf>
    <xf numFmtId="17" fontId="15" fillId="4" borderId="70" xfId="0" applyNumberFormat="1" applyFont="1" applyFill="1" applyBorder="1" applyAlignment="1" applyProtection="1">
      <alignment vertical="center"/>
    </xf>
    <xf numFmtId="17" fontId="16" fillId="4" borderId="70" xfId="0" applyNumberFormat="1" applyFont="1" applyFill="1" applyBorder="1" applyAlignment="1" applyProtection="1">
      <alignment vertical="center"/>
    </xf>
    <xf numFmtId="164" fontId="0" fillId="0" borderId="70" xfId="0" applyNumberFormat="1" applyFont="1" applyFill="1" applyBorder="1" applyAlignment="1" applyProtection="1">
      <alignment horizontal="center" vertical="center"/>
      <protection locked="0"/>
    </xf>
    <xf numFmtId="1" fontId="0" fillId="0" borderId="70" xfId="0" applyNumberFormat="1" applyFont="1" applyFill="1" applyBorder="1" applyAlignment="1" applyProtection="1">
      <alignment horizontal="center" vertical="center"/>
      <protection locked="0"/>
    </xf>
    <xf numFmtId="15" fontId="0" fillId="0" borderId="70" xfId="0" applyNumberFormat="1" applyFont="1" applyFill="1" applyBorder="1" applyAlignment="1" applyProtection="1">
      <alignment horizontal="center" vertical="center"/>
      <protection locked="0"/>
    </xf>
    <xf numFmtId="0" fontId="15" fillId="6" borderId="70" xfId="0" applyFont="1" applyFill="1" applyBorder="1" applyAlignment="1" applyProtection="1">
      <alignment horizontal="center" vertical="center"/>
    </xf>
    <xf numFmtId="17" fontId="15" fillId="6" borderId="70" xfId="0" applyNumberFormat="1" applyFont="1" applyFill="1" applyBorder="1" applyAlignment="1" applyProtection="1">
      <alignment horizontal="center" vertical="center"/>
    </xf>
    <xf numFmtId="17" fontId="15" fillId="0" borderId="70" xfId="0" applyNumberFormat="1" applyFont="1" applyFill="1" applyBorder="1" applyAlignment="1" applyProtection="1">
      <alignment horizontal="center" vertical="center"/>
    </xf>
    <xf numFmtId="17" fontId="16" fillId="0" borderId="70" xfId="0" applyNumberFormat="1" applyFont="1" applyFill="1" applyBorder="1" applyAlignment="1" applyProtection="1">
      <alignment horizontal="center" vertical="center"/>
    </xf>
    <xf numFmtId="0" fontId="0" fillId="0" borderId="70" xfId="0" applyFont="1" applyFill="1" applyBorder="1" applyAlignment="1" applyProtection="1">
      <alignment horizontal="left" wrapText="1"/>
    </xf>
    <xf numFmtId="0" fontId="6" fillId="0" borderId="70" xfId="0" applyFont="1" applyFill="1" applyBorder="1" applyAlignment="1" applyProtection="1">
      <alignment horizontal="left" wrapText="1"/>
    </xf>
    <xf numFmtId="0" fontId="16" fillId="0" borderId="70" xfId="0" applyFont="1" applyFill="1" applyBorder="1" applyAlignment="1" applyProtection="1">
      <alignment horizontal="center" vertical="center"/>
    </xf>
    <xf numFmtId="0" fontId="6" fillId="0" borderId="70" xfId="0" quotePrefix="1" applyFont="1" applyFill="1" applyBorder="1" applyAlignment="1" applyProtection="1">
      <alignment horizontal="left" wrapText="1"/>
    </xf>
    <xf numFmtId="0" fontId="6" fillId="0" borderId="70" xfId="0" quotePrefix="1" applyFont="1" applyFill="1" applyBorder="1" applyAlignment="1" applyProtection="1">
      <alignment horizontal="center" wrapText="1"/>
    </xf>
    <xf numFmtId="0" fontId="15" fillId="6" borderId="70" xfId="0" quotePrefix="1" applyFont="1" applyFill="1" applyBorder="1" applyAlignment="1" applyProtection="1">
      <alignment horizontal="center" vertical="center"/>
    </xf>
    <xf numFmtId="17" fontId="16" fillId="4" borderId="70" xfId="0" quotePrefix="1" applyNumberFormat="1" applyFont="1" applyFill="1" applyBorder="1" applyAlignment="1" applyProtection="1">
      <alignment horizontal="center" vertical="center" wrapText="1"/>
    </xf>
    <xf numFmtId="49" fontId="6" fillId="4" borderId="70" xfId="0" applyNumberFormat="1" applyFont="1" applyFill="1" applyBorder="1" applyAlignment="1" applyProtection="1">
      <alignment horizontal="center" vertical="center"/>
    </xf>
    <xf numFmtId="0" fontId="5" fillId="4" borderId="70" xfId="0" applyFont="1" applyFill="1" applyBorder="1" applyAlignment="1" applyProtection="1">
      <alignment horizontal="left" vertical="center" wrapText="1"/>
      <protection locked="0"/>
    </xf>
    <xf numFmtId="49" fontId="5" fillId="4" borderId="70" xfId="0" applyNumberFormat="1" applyFont="1" applyFill="1" applyBorder="1" applyAlignment="1" applyProtection="1">
      <alignment horizontal="left" vertical="center" wrapText="1"/>
      <protection locked="0"/>
    </xf>
    <xf numFmtId="0" fontId="6" fillId="4" borderId="70" xfId="0" applyFont="1" applyFill="1" applyBorder="1" applyProtection="1"/>
    <xf numFmtId="0" fontId="38" fillId="4" borderId="71" xfId="0" applyFont="1" applyFill="1" applyBorder="1" applyAlignment="1" applyProtection="1">
      <alignment horizontal="left" vertical="center" wrapText="1"/>
      <protection locked="0"/>
    </xf>
    <xf numFmtId="0" fontId="38" fillId="4" borderId="70" xfId="0" applyFont="1" applyFill="1" applyBorder="1" applyAlignment="1" applyProtection="1">
      <alignment horizontal="left" vertical="center" wrapText="1"/>
      <protection locked="0"/>
    </xf>
    <xf numFmtId="49" fontId="38" fillId="4" borderId="70" xfId="0" applyNumberFormat="1" applyFont="1" applyFill="1" applyBorder="1" applyAlignment="1" applyProtection="1">
      <alignment horizontal="left" vertical="center" wrapText="1"/>
      <protection locked="0"/>
    </xf>
    <xf numFmtId="0" fontId="39" fillId="4" borderId="70" xfId="0" applyFont="1" applyFill="1" applyBorder="1" applyProtection="1"/>
    <xf numFmtId="0" fontId="38" fillId="4" borderId="72" xfId="0" applyFont="1" applyFill="1" applyBorder="1" applyAlignment="1" applyProtection="1">
      <alignment horizontal="left" vertical="center" wrapText="1"/>
      <protection locked="0"/>
    </xf>
    <xf numFmtId="0" fontId="38" fillId="4" borderId="73" xfId="0" applyFont="1" applyFill="1" applyBorder="1" applyAlignment="1" applyProtection="1">
      <alignment horizontal="left" vertical="center" wrapText="1"/>
      <protection locked="0"/>
    </xf>
    <xf numFmtId="49" fontId="38" fillId="4" borderId="73" xfId="0" applyNumberFormat="1" applyFont="1" applyFill="1" applyBorder="1" applyAlignment="1" applyProtection="1">
      <alignment horizontal="left" vertical="center" wrapText="1"/>
      <protection locked="0"/>
    </xf>
    <xf numFmtId="0" fontId="39" fillId="4" borderId="73" xfId="0" applyFont="1" applyFill="1" applyBorder="1" applyProtection="1"/>
    <xf numFmtId="0" fontId="7" fillId="6" borderId="70" xfId="0" applyFont="1" applyFill="1" applyBorder="1" applyAlignment="1" applyProtection="1">
      <alignment horizontal="center" vertical="center" wrapText="1"/>
    </xf>
    <xf numFmtId="0" fontId="11" fillId="4" borderId="70" xfId="0" quotePrefix="1" applyFont="1" applyFill="1" applyBorder="1" applyAlignment="1" applyProtection="1">
      <alignment horizontal="center" vertical="center" wrapText="1"/>
    </xf>
    <xf numFmtId="0" fontId="11" fillId="4" borderId="70" xfId="0" applyFont="1" applyFill="1" applyBorder="1" applyAlignment="1" applyProtection="1">
      <alignment horizontal="center" vertical="center" wrapText="1"/>
    </xf>
    <xf numFmtId="49" fontId="5" fillId="8" borderId="70" xfId="0" applyNumberFormat="1" applyFont="1" applyFill="1" applyBorder="1" applyAlignment="1" applyProtection="1">
      <alignment horizontal="center" vertical="center" wrapText="1"/>
    </xf>
    <xf numFmtId="166" fontId="12" fillId="4" borderId="70" xfId="0" applyNumberFormat="1" applyFont="1" applyFill="1" applyBorder="1" applyAlignment="1" applyProtection="1">
      <alignment horizontal="center" vertical="center" wrapText="1"/>
    </xf>
    <xf numFmtId="15" fontId="12" fillId="4" borderId="70" xfId="0" applyNumberFormat="1" applyFont="1" applyFill="1" applyBorder="1" applyAlignment="1" applyProtection="1">
      <alignment horizontal="center" vertical="center" wrapText="1"/>
    </xf>
    <xf numFmtId="0" fontId="19" fillId="0" borderId="70" xfId="0" applyFont="1" applyBorder="1" applyProtection="1"/>
    <xf numFmtId="0" fontId="6" fillId="4" borderId="70" xfId="0" applyFont="1" applyFill="1" applyBorder="1" applyAlignment="1" applyProtection="1">
      <alignment horizontal="center" vertical="center"/>
    </xf>
    <xf numFmtId="0" fontId="6" fillId="4" borderId="70" xfId="0" quotePrefix="1" applyFont="1" applyFill="1" applyBorder="1" applyAlignment="1" applyProtection="1">
      <alignment horizontal="center" vertical="center"/>
    </xf>
    <xf numFmtId="49" fontId="0" fillId="4" borderId="70" xfId="0" applyNumberFormat="1" applyFont="1" applyFill="1" applyBorder="1" applyAlignment="1" applyProtection="1">
      <alignment horizontal="center" vertical="center" wrapText="1"/>
      <protection locked="0"/>
    </xf>
    <xf numFmtId="0" fontId="0" fillId="4" borderId="70" xfId="0" applyFont="1" applyFill="1" applyBorder="1" applyAlignment="1" applyProtection="1">
      <alignment horizontal="center" vertical="center" wrapText="1"/>
      <protection locked="0"/>
    </xf>
    <xf numFmtId="0" fontId="6" fillId="0" borderId="70" xfId="0" applyFont="1" applyBorder="1" applyAlignment="1" applyProtection="1">
      <alignment horizontal="center" vertical="center"/>
    </xf>
    <xf numFmtId="0" fontId="15" fillId="6" borderId="70" xfId="0" applyFont="1" applyFill="1" applyBorder="1" applyAlignment="1" applyProtection="1">
      <alignment horizontal="center" vertical="center" wrapText="1"/>
    </xf>
    <xf numFmtId="0" fontId="15" fillId="6" borderId="70" xfId="0" quotePrefix="1" applyFont="1" applyFill="1" applyBorder="1" applyAlignment="1" applyProtection="1">
      <alignment horizontal="center" vertical="center" wrapText="1"/>
    </xf>
    <xf numFmtId="0" fontId="6" fillId="0" borderId="70" xfId="0" applyFont="1" applyBorder="1" applyProtection="1"/>
    <xf numFmtId="0" fontId="19" fillId="4" borderId="70" xfId="0" applyFont="1" applyFill="1" applyBorder="1" applyAlignment="1" applyProtection="1">
      <alignment wrapText="1"/>
    </xf>
    <xf numFmtId="0" fontId="6" fillId="4" borderId="70" xfId="0" quotePrefix="1" applyFont="1" applyFill="1" applyBorder="1" applyAlignment="1" applyProtection="1">
      <alignment horizontal="left" wrapText="1"/>
    </xf>
    <xf numFmtId="0" fontId="0" fillId="4" borderId="70" xfId="0" applyFont="1" applyFill="1" applyBorder="1" applyAlignment="1" applyProtection="1">
      <alignment horizontal="left" vertical="center" wrapText="1"/>
      <protection locked="0"/>
    </xf>
    <xf numFmtId="167" fontId="0" fillId="4" borderId="70" xfId="0" applyNumberFormat="1" applyFont="1" applyFill="1" applyBorder="1" applyAlignment="1" applyProtection="1">
      <alignment horizontal="center" vertical="center" wrapText="1"/>
      <protection locked="0"/>
    </xf>
    <xf numFmtId="0" fontId="0" fillId="0" borderId="70" xfId="0" applyFont="1" applyFill="1" applyBorder="1" applyAlignment="1" applyProtection="1">
      <alignment horizontal="left" vertical="center" wrapText="1"/>
      <protection locked="0"/>
    </xf>
    <xf numFmtId="0" fontId="19" fillId="4" borderId="70" xfId="0" applyFont="1" applyFill="1" applyBorder="1" applyProtection="1"/>
    <xf numFmtId="0" fontId="0" fillId="8" borderId="70" xfId="0" applyNumberFormat="1" applyFont="1" applyFill="1" applyBorder="1" applyAlignment="1" applyProtection="1">
      <alignment horizontal="center" vertical="center" wrapText="1"/>
    </xf>
    <xf numFmtId="0" fontId="6" fillId="4" borderId="70" xfId="0" applyFont="1" applyFill="1" applyBorder="1" applyAlignment="1" applyProtection="1">
      <alignment horizontal="center" vertical="center" wrapText="1"/>
    </xf>
    <xf numFmtId="0" fontId="16" fillId="0" borderId="70" xfId="0" quotePrefix="1" applyFont="1" applyFill="1" applyBorder="1" applyAlignment="1" applyProtection="1">
      <alignment horizontal="center" vertical="center" wrapText="1"/>
    </xf>
    <xf numFmtId="0" fontId="0" fillId="0" borderId="70" xfId="0" applyFont="1" applyBorder="1" applyAlignment="1" applyProtection="1">
      <alignment horizontal="left" vertical="center" wrapText="1"/>
      <protection locked="0"/>
    </xf>
    <xf numFmtId="49" fontId="0" fillId="0" borderId="70" xfId="0" applyNumberFormat="1" applyFont="1" applyBorder="1" applyAlignment="1" applyProtection="1">
      <alignment horizontal="left" vertical="center" wrapText="1"/>
      <protection locked="0"/>
    </xf>
    <xf numFmtId="0" fontId="0" fillId="0" borderId="70" xfId="0" applyFont="1" applyBorder="1" applyAlignment="1" applyProtection="1">
      <alignment horizontal="center" vertical="center" wrapText="1"/>
      <protection locked="0"/>
    </xf>
    <xf numFmtId="0" fontId="5" fillId="0" borderId="70" xfId="0" applyFont="1" applyBorder="1" applyAlignment="1" applyProtection="1">
      <alignment horizontal="center" vertical="center" wrapText="1"/>
      <protection locked="0"/>
    </xf>
    <xf numFmtId="0" fontId="0" fillId="0" borderId="70" xfId="0" quotePrefix="1" applyFont="1" applyBorder="1" applyAlignment="1" applyProtection="1">
      <alignment horizontal="left" vertical="center" wrapText="1"/>
      <protection locked="0"/>
    </xf>
    <xf numFmtId="0" fontId="0" fillId="4" borderId="70" xfId="0" applyFont="1" applyFill="1" applyBorder="1" applyProtection="1"/>
    <xf numFmtId="0" fontId="0" fillId="4" borderId="70" xfId="0" applyFont="1" applyFill="1" applyBorder="1" applyAlignment="1" applyProtection="1">
      <alignment horizontal="center" vertical="center"/>
    </xf>
    <xf numFmtId="0" fontId="6" fillId="0" borderId="70" xfId="0" applyFont="1" applyFill="1" applyBorder="1" applyAlignment="1" applyProtection="1">
      <alignment horizontal="left" vertical="center" wrapText="1"/>
    </xf>
    <xf numFmtId="0" fontId="16" fillId="0" borderId="70" xfId="0" applyFont="1" applyFill="1" applyBorder="1" applyAlignment="1" applyProtection="1">
      <alignment horizontal="center" vertical="center" wrapText="1"/>
    </xf>
    <xf numFmtId="0" fontId="15" fillId="0" borderId="70" xfId="0" applyFont="1" applyFill="1" applyBorder="1" applyAlignment="1" applyProtection="1">
      <alignment horizontal="center" vertical="center" wrapText="1"/>
    </xf>
    <xf numFmtId="49" fontId="5" fillId="0" borderId="70" xfId="0" applyNumberFormat="1" applyFont="1" applyFill="1" applyBorder="1" applyAlignment="1" applyProtection="1">
      <alignment horizontal="left" vertical="center" wrapText="1"/>
      <protection locked="0"/>
    </xf>
    <xf numFmtId="15" fontId="6" fillId="0" borderId="70" xfId="0" applyNumberFormat="1" applyFont="1" applyFill="1" applyBorder="1" applyAlignment="1" applyProtection="1">
      <alignment horizontal="center" vertical="center" wrapText="1"/>
    </xf>
    <xf numFmtId="0" fontId="6" fillId="0" borderId="70" xfId="0" applyFont="1" applyFill="1" applyBorder="1" applyAlignment="1" applyProtection="1">
      <alignment horizontal="center" vertical="center" wrapText="1"/>
    </xf>
    <xf numFmtId="0" fontId="5" fillId="0" borderId="70" xfId="0" applyFont="1" applyFill="1" applyBorder="1" applyAlignment="1" applyProtection="1">
      <alignment horizontal="center" vertical="center" wrapText="1"/>
    </xf>
    <xf numFmtId="0" fontId="18" fillId="0" borderId="70" xfId="0" applyFont="1" applyFill="1" applyBorder="1" applyAlignment="1" applyProtection="1">
      <alignment horizontal="center" vertical="center" wrapText="1"/>
    </xf>
    <xf numFmtId="0" fontId="0" fillId="8" borderId="70" xfId="0" applyFont="1" applyFill="1" applyBorder="1" applyAlignment="1" applyProtection="1">
      <alignment horizontal="center" vertical="center" wrapText="1"/>
    </xf>
    <xf numFmtId="0" fontId="0" fillId="4" borderId="70" xfId="0" applyFont="1" applyFill="1" applyBorder="1" applyAlignment="1" applyProtection="1">
      <alignment horizontal="center" vertical="center" wrapText="1"/>
    </xf>
    <xf numFmtId="0" fontId="6" fillId="0" borderId="70" xfId="0" applyFont="1" applyFill="1" applyBorder="1" applyAlignment="1" applyProtection="1">
      <alignment horizontal="center" vertical="center"/>
    </xf>
    <xf numFmtId="0" fontId="3" fillId="0" borderId="70" xfId="2" applyFill="1" applyBorder="1"/>
    <xf numFmtId="49" fontId="3" fillId="0" borderId="70" xfId="2" applyNumberFormat="1" applyFill="1" applyBorder="1"/>
    <xf numFmtId="0" fontId="3" fillId="0" borderId="70" xfId="2" applyFont="1" applyFill="1" applyBorder="1"/>
    <xf numFmtId="49" fontId="3" fillId="0" borderId="70" xfId="2" quotePrefix="1" applyNumberFormat="1" applyFill="1" applyBorder="1"/>
    <xf numFmtId="0" fontId="0" fillId="0" borderId="70" xfId="0" quotePrefix="1" applyFont="1" applyFill="1" applyBorder="1" applyAlignment="1" applyProtection="1">
      <alignment horizontal="center" wrapText="1"/>
    </xf>
    <xf numFmtId="0" fontId="3" fillId="0" borderId="70" xfId="2" quotePrefix="1" applyFill="1" applyBorder="1" applyAlignment="1">
      <alignment horizontal="left"/>
    </xf>
    <xf numFmtId="0" fontId="3" fillId="0" borderId="70" xfId="2" quotePrefix="1" applyFill="1" applyBorder="1"/>
    <xf numFmtId="0" fontId="3" fillId="0" borderId="74" xfId="2" quotePrefix="1" applyFill="1" applyBorder="1" applyAlignment="1">
      <alignment horizontal="left"/>
    </xf>
    <xf numFmtId="0" fontId="3" fillId="0" borderId="74" xfId="2" applyFill="1" applyBorder="1"/>
    <xf numFmtId="49" fontId="3" fillId="0" borderId="74" xfId="2" applyNumberFormat="1" applyFill="1" applyBorder="1"/>
    <xf numFmtId="49" fontId="3" fillId="0" borderId="74" xfId="2" quotePrefix="1" applyNumberFormat="1" applyFill="1" applyBorder="1"/>
    <xf numFmtId="0" fontId="8" fillId="0" borderId="0" xfId="0" applyFont="1" applyAlignment="1" applyProtection="1">
      <alignment wrapText="1"/>
      <protection locked="0"/>
    </xf>
    <xf numFmtId="0" fontId="0" fillId="0" borderId="0" xfId="0" applyFont="1" applyBorder="1" applyAlignment="1" applyProtection="1">
      <alignment wrapText="1"/>
      <protection locked="0"/>
    </xf>
    <xf numFmtId="0" fontId="0" fillId="0" borderId="0" xfId="0" applyFont="1" applyAlignment="1" applyProtection="1">
      <alignment wrapText="1"/>
      <protection locked="0"/>
    </xf>
    <xf numFmtId="0" fontId="13" fillId="6" borderId="4" xfId="0" quotePrefix="1" applyFont="1" applyFill="1" applyBorder="1" applyAlignment="1" applyProtection="1">
      <alignment horizontal="center" vertical="center"/>
    </xf>
    <xf numFmtId="0" fontId="13" fillId="6" borderId="2" xfId="0" applyFont="1" applyFill="1" applyBorder="1" applyAlignment="1" applyProtection="1">
      <alignment horizontal="center" vertical="center"/>
    </xf>
    <xf numFmtId="0" fontId="13" fillId="5" borderId="1" xfId="0" applyFont="1" applyFill="1" applyBorder="1" applyAlignment="1" applyProtection="1">
      <alignment horizontal="center" vertical="center"/>
    </xf>
    <xf numFmtId="0" fontId="13" fillId="5" borderId="0" xfId="0" applyFont="1" applyFill="1" applyBorder="1" applyAlignment="1" applyProtection="1">
      <alignment horizontal="center" vertical="center"/>
    </xf>
    <xf numFmtId="0" fontId="13" fillId="6" borderId="4" xfId="0" applyFont="1" applyFill="1" applyBorder="1" applyAlignment="1" applyProtection="1">
      <alignment horizontal="center" vertical="center"/>
    </xf>
    <xf numFmtId="0" fontId="13" fillId="6" borderId="3" xfId="0" applyFont="1" applyFill="1" applyBorder="1" applyAlignment="1" applyProtection="1">
      <alignment horizontal="center" vertical="center"/>
    </xf>
    <xf numFmtId="0" fontId="13" fillId="8" borderId="10" xfId="0" applyFont="1" applyFill="1" applyBorder="1" applyAlignment="1" applyProtection="1">
      <alignment horizontal="center" vertical="center"/>
    </xf>
    <xf numFmtId="0" fontId="0" fillId="0" borderId="0" xfId="0" applyFont="1" applyFill="1" applyAlignment="1" applyProtection="1">
      <alignment horizontal="center" wrapText="1"/>
    </xf>
    <xf numFmtId="0" fontId="19" fillId="4" borderId="0" xfId="1" quotePrefix="1" applyNumberFormat="1" applyFont="1" applyFill="1" applyBorder="1" applyAlignment="1" applyProtection="1">
      <alignment horizontal="center" vertical="center" wrapText="1"/>
    </xf>
    <xf numFmtId="0" fontId="13" fillId="6" borderId="5" xfId="0" applyFont="1" applyFill="1" applyBorder="1" applyAlignment="1" applyProtection="1">
      <alignment horizontal="center" vertical="center"/>
    </xf>
    <xf numFmtId="0" fontId="13" fillId="6" borderId="20" xfId="0" applyFont="1" applyFill="1" applyBorder="1" applyAlignment="1" applyProtection="1">
      <alignment horizontal="center" vertical="center"/>
    </xf>
    <xf numFmtId="0" fontId="13" fillId="6" borderId="6" xfId="0" applyFont="1" applyFill="1" applyBorder="1" applyAlignment="1" applyProtection="1">
      <alignment horizontal="center" vertical="center"/>
    </xf>
    <xf numFmtId="0" fontId="13" fillId="6" borderId="26" xfId="0" applyFont="1" applyFill="1" applyBorder="1" applyAlignment="1" applyProtection="1">
      <alignment horizontal="center" vertical="center"/>
    </xf>
    <xf numFmtId="0" fontId="13" fillId="5" borderId="22" xfId="0" applyFont="1" applyFill="1" applyBorder="1" applyAlignment="1" applyProtection="1">
      <alignment horizontal="center" vertical="center"/>
    </xf>
    <xf numFmtId="0" fontId="13" fillId="5" borderId="23" xfId="0" applyFont="1" applyFill="1" applyBorder="1" applyAlignment="1" applyProtection="1">
      <alignment horizontal="center" vertical="center"/>
    </xf>
    <xf numFmtId="0" fontId="13" fillId="5" borderId="24" xfId="0" applyFont="1" applyFill="1" applyBorder="1" applyAlignment="1" applyProtection="1">
      <alignment horizontal="center" vertical="center"/>
    </xf>
    <xf numFmtId="0" fontId="13" fillId="5" borderId="25" xfId="0" applyFont="1" applyFill="1" applyBorder="1" applyAlignment="1" applyProtection="1">
      <alignment horizontal="center" vertical="center"/>
    </xf>
    <xf numFmtId="0" fontId="0" fillId="0" borderId="0" xfId="0" applyFont="1" applyFill="1" applyAlignment="1" applyProtection="1">
      <alignment horizontal="center" vertical="center" wrapText="1"/>
    </xf>
    <xf numFmtId="0" fontId="17" fillId="6" borderId="4" xfId="0" applyFont="1" applyFill="1" applyBorder="1" applyAlignment="1" applyProtection="1">
      <alignment horizontal="center" vertical="center"/>
    </xf>
    <xf numFmtId="0" fontId="17" fillId="6" borderId="2" xfId="0" applyFont="1" applyFill="1" applyBorder="1" applyAlignment="1" applyProtection="1">
      <alignment horizontal="center" vertical="center"/>
    </xf>
    <xf numFmtId="0" fontId="17" fillId="6" borderId="3" xfId="0" applyFont="1" applyFill="1" applyBorder="1" applyAlignment="1" applyProtection="1">
      <alignment horizontal="center" vertical="center"/>
    </xf>
    <xf numFmtId="0" fontId="17" fillId="5" borderId="11" xfId="0" applyFont="1" applyFill="1" applyBorder="1" applyAlignment="1" applyProtection="1">
      <alignment horizontal="center" vertical="center"/>
    </xf>
    <xf numFmtId="0" fontId="17" fillId="5" borderId="21" xfId="0" applyFont="1" applyFill="1" applyBorder="1" applyAlignment="1" applyProtection="1">
      <alignment horizontal="center" vertical="center"/>
    </xf>
    <xf numFmtId="0" fontId="7" fillId="6" borderId="4" xfId="0" applyFont="1" applyFill="1" applyBorder="1" applyAlignment="1" applyProtection="1">
      <alignment horizontal="center" vertical="center"/>
    </xf>
    <xf numFmtId="0" fontId="7" fillId="6" borderId="2" xfId="0" applyFont="1" applyFill="1" applyBorder="1" applyAlignment="1" applyProtection="1">
      <alignment horizontal="center" vertical="center"/>
    </xf>
    <xf numFmtId="0" fontId="17" fillId="5" borderId="1" xfId="0" applyFont="1" applyFill="1" applyBorder="1" applyAlignment="1" applyProtection="1">
      <alignment horizontal="center" vertical="center"/>
    </xf>
    <xf numFmtId="0" fontId="17" fillId="5" borderId="0" xfId="0" applyFont="1" applyFill="1" applyBorder="1" applyAlignment="1" applyProtection="1">
      <alignment horizontal="center" vertical="center"/>
    </xf>
    <xf numFmtId="0" fontId="17" fillId="6" borderId="4" xfId="0" quotePrefix="1" applyFont="1" applyFill="1" applyBorder="1" applyAlignment="1" applyProtection="1">
      <alignment horizontal="center" vertical="center"/>
    </xf>
    <xf numFmtId="0" fontId="15" fillId="6" borderId="4" xfId="0" applyFont="1" applyFill="1" applyBorder="1" applyAlignment="1" applyProtection="1">
      <alignment horizontal="center" vertical="center"/>
    </xf>
    <xf numFmtId="0" fontId="15" fillId="6" borderId="2" xfId="0" applyFont="1" applyFill="1" applyBorder="1" applyAlignment="1" applyProtection="1">
      <alignment horizontal="center" vertical="center"/>
    </xf>
    <xf numFmtId="0" fontId="17" fillId="6" borderId="4" xfId="0" quotePrefix="1" applyFont="1" applyFill="1" applyBorder="1" applyAlignment="1" applyProtection="1">
      <alignment horizontal="center"/>
    </xf>
    <xf numFmtId="0" fontId="17" fillId="6" borderId="2" xfId="0" applyFont="1" applyFill="1" applyBorder="1" applyAlignment="1" applyProtection="1">
      <alignment horizontal="center"/>
    </xf>
    <xf numFmtId="0" fontId="17" fillId="6" borderId="3" xfId="0" applyFont="1" applyFill="1" applyBorder="1" applyAlignment="1" applyProtection="1">
      <alignment horizontal="center"/>
    </xf>
    <xf numFmtId="0" fontId="17" fillId="5" borderId="4" xfId="0" applyFont="1" applyFill="1" applyBorder="1" applyAlignment="1" applyProtection="1">
      <alignment horizontal="center" vertical="center"/>
    </xf>
    <xf numFmtId="0" fontId="17" fillId="5" borderId="2" xfId="0" applyFont="1" applyFill="1" applyBorder="1" applyAlignment="1" applyProtection="1">
      <alignment horizontal="center" vertical="center"/>
    </xf>
    <xf numFmtId="0" fontId="17" fillId="5" borderId="3" xfId="0" applyFont="1" applyFill="1" applyBorder="1" applyAlignment="1" applyProtection="1">
      <alignment horizontal="center" vertical="center"/>
    </xf>
    <xf numFmtId="0" fontId="29" fillId="8" borderId="40" xfId="0" applyNumberFormat="1" applyFont="1" applyFill="1" applyBorder="1" applyAlignment="1" applyProtection="1">
      <alignment horizontal="left" vertical="center" wrapText="1"/>
      <protection hidden="1"/>
    </xf>
    <xf numFmtId="0" fontId="29" fillId="8" borderId="41" xfId="0" applyNumberFormat="1" applyFont="1" applyFill="1" applyBorder="1" applyAlignment="1" applyProtection="1">
      <alignment horizontal="left" vertical="center" wrapText="1"/>
      <protection hidden="1"/>
    </xf>
    <xf numFmtId="0" fontId="29" fillId="8" borderId="42" xfId="0" applyNumberFormat="1" applyFont="1" applyFill="1" applyBorder="1" applyAlignment="1" applyProtection="1">
      <alignment horizontal="left" vertical="center" wrapText="1"/>
      <protection hidden="1"/>
    </xf>
    <xf numFmtId="0" fontId="29" fillId="4" borderId="40" xfId="0" applyNumberFormat="1" applyFont="1" applyFill="1" applyBorder="1" applyAlignment="1" applyProtection="1">
      <alignment horizontal="left" vertical="center" wrapText="1"/>
      <protection hidden="1"/>
    </xf>
    <xf numFmtId="0" fontId="29" fillId="4" borderId="41" xfId="0" applyNumberFormat="1" applyFont="1" applyFill="1" applyBorder="1" applyAlignment="1" applyProtection="1">
      <alignment horizontal="left" vertical="center" wrapText="1"/>
      <protection hidden="1"/>
    </xf>
    <xf numFmtId="0" fontId="29" fillId="4" borderId="42" xfId="0" applyNumberFormat="1" applyFont="1" applyFill="1" applyBorder="1" applyAlignment="1" applyProtection="1">
      <alignment horizontal="left" vertical="center" wrapText="1"/>
      <protection hidden="1"/>
    </xf>
    <xf numFmtId="17" fontId="33" fillId="9" borderId="33" xfId="0" applyNumberFormat="1" applyFont="1" applyFill="1" applyBorder="1" applyAlignment="1" applyProtection="1">
      <alignment horizontal="center" vertical="center" wrapText="1"/>
      <protection hidden="1"/>
    </xf>
    <xf numFmtId="17" fontId="33" fillId="9" borderId="34" xfId="0" applyNumberFormat="1" applyFont="1" applyFill="1" applyBorder="1" applyAlignment="1" applyProtection="1">
      <alignment horizontal="center" vertical="center" wrapText="1"/>
      <protection hidden="1"/>
    </xf>
    <xf numFmtId="0" fontId="33" fillId="9" borderId="5" xfId="0" applyNumberFormat="1" applyFont="1" applyFill="1" applyBorder="1" applyAlignment="1" applyProtection="1">
      <alignment horizontal="center" vertical="center" wrapText="1"/>
      <protection hidden="1"/>
    </xf>
    <xf numFmtId="0" fontId="33" fillId="9" borderId="6" xfId="0" applyNumberFormat="1" applyFont="1" applyFill="1" applyBorder="1" applyAlignment="1" applyProtection="1">
      <alignment horizontal="center" vertical="center" wrapText="1"/>
      <protection hidden="1"/>
    </xf>
    <xf numFmtId="0" fontId="33" fillId="9" borderId="47" xfId="0" applyNumberFormat="1" applyFont="1" applyFill="1" applyBorder="1" applyAlignment="1" applyProtection="1">
      <alignment horizontal="center" vertical="center" wrapText="1"/>
      <protection hidden="1"/>
    </xf>
    <xf numFmtId="0" fontId="33" fillId="9" borderId="4" xfId="0" applyNumberFormat="1" applyFont="1" applyFill="1" applyBorder="1" applyAlignment="1" applyProtection="1">
      <alignment horizontal="center" vertical="center" wrapText="1"/>
      <protection hidden="1"/>
    </xf>
    <xf numFmtId="0" fontId="33" fillId="9" borderId="2" xfId="0" applyNumberFormat="1" applyFont="1" applyFill="1" applyBorder="1" applyAlignment="1" applyProtection="1">
      <alignment horizontal="center" vertical="center" wrapText="1"/>
      <protection hidden="1"/>
    </xf>
    <xf numFmtId="0" fontId="33" fillId="9" borderId="3" xfId="0" applyNumberFormat="1" applyFont="1" applyFill="1" applyBorder="1" applyAlignment="1" applyProtection="1">
      <alignment horizontal="center" vertical="center" wrapText="1"/>
      <protection hidden="1"/>
    </xf>
    <xf numFmtId="17" fontId="26" fillId="9" borderId="13" xfId="0" applyNumberFormat="1" applyFont="1" applyFill="1" applyBorder="1" applyAlignment="1" applyProtection="1">
      <alignment horizontal="center" vertical="center" wrapText="1"/>
      <protection hidden="1"/>
    </xf>
    <xf numFmtId="17" fontId="26" fillId="9" borderId="15" xfId="0" applyNumberFormat="1" applyFont="1" applyFill="1" applyBorder="1" applyAlignment="1" applyProtection="1">
      <alignment horizontal="center" vertical="center" wrapText="1"/>
      <protection hidden="1"/>
    </xf>
    <xf numFmtId="0" fontId="32" fillId="6" borderId="5" xfId="0" applyFont="1" applyFill="1" applyBorder="1" applyAlignment="1" applyProtection="1">
      <alignment horizontal="center" vertical="center" wrapText="1"/>
      <protection hidden="1"/>
    </xf>
    <xf numFmtId="0" fontId="32" fillId="6" borderId="6" xfId="0" applyFont="1" applyFill="1" applyBorder="1" applyAlignment="1" applyProtection="1">
      <alignment horizontal="center" vertical="center" wrapText="1"/>
      <protection hidden="1"/>
    </xf>
    <xf numFmtId="0" fontId="32" fillId="6" borderId="47" xfId="0" applyFont="1" applyFill="1" applyBorder="1" applyAlignment="1" applyProtection="1">
      <alignment horizontal="center" vertical="center" wrapText="1"/>
      <protection hidden="1"/>
    </xf>
    <xf numFmtId="17" fontId="33" fillId="9" borderId="22" xfId="0" applyNumberFormat="1" applyFont="1" applyFill="1" applyBorder="1" applyAlignment="1" applyProtection="1">
      <alignment horizontal="center" vertical="center" wrapText="1"/>
      <protection hidden="1"/>
    </xf>
    <xf numFmtId="0" fontId="33" fillId="9" borderId="62" xfId="0" applyFont="1" applyFill="1" applyBorder="1" applyAlignment="1" applyProtection="1">
      <alignment horizontal="center" vertical="center" wrapText="1"/>
      <protection hidden="1"/>
    </xf>
    <xf numFmtId="17" fontId="33" fillId="9" borderId="24" xfId="0" applyNumberFormat="1" applyFont="1" applyFill="1" applyBorder="1" applyAlignment="1" applyProtection="1">
      <alignment horizontal="center" vertical="center" wrapText="1"/>
      <protection hidden="1"/>
    </xf>
    <xf numFmtId="0" fontId="33" fillId="9" borderId="7" xfId="0" applyFont="1" applyFill="1" applyBorder="1" applyAlignment="1" applyProtection="1">
      <alignment horizontal="center" vertical="center" wrapText="1"/>
      <protection hidden="1"/>
    </xf>
    <xf numFmtId="17" fontId="35" fillId="9" borderId="24" xfId="0" applyNumberFormat="1" applyFont="1" applyFill="1" applyBorder="1" applyAlignment="1" applyProtection="1">
      <alignment horizontal="center" vertical="center" wrapText="1"/>
      <protection hidden="1"/>
    </xf>
    <xf numFmtId="0" fontId="35" fillId="9" borderId="7" xfId="0" applyFont="1" applyFill="1" applyBorder="1" applyAlignment="1" applyProtection="1">
      <alignment horizontal="center" vertical="center" wrapText="1"/>
      <protection hidden="1"/>
    </xf>
    <xf numFmtId="17" fontId="31" fillId="9" borderId="24" xfId="0" applyNumberFormat="1" applyFont="1" applyFill="1" applyBorder="1" applyAlignment="1" applyProtection="1">
      <alignment horizontal="center" vertical="center" wrapText="1"/>
      <protection hidden="1"/>
    </xf>
    <xf numFmtId="0" fontId="31" fillId="9" borderId="7" xfId="0" applyFont="1" applyFill="1" applyBorder="1" applyAlignment="1" applyProtection="1">
      <alignment horizontal="center" vertical="center" wrapText="1"/>
      <protection hidden="1"/>
    </xf>
    <xf numFmtId="17" fontId="33" fillId="9" borderId="25" xfId="0" applyNumberFormat="1" applyFont="1" applyFill="1" applyBorder="1" applyAlignment="1" applyProtection="1">
      <alignment horizontal="center" vertical="center" wrapText="1"/>
      <protection hidden="1"/>
    </xf>
    <xf numFmtId="0" fontId="33" fillId="9" borderId="8" xfId="0" applyFont="1" applyFill="1" applyBorder="1" applyAlignment="1" applyProtection="1">
      <alignment horizontal="center" vertical="center" wrapText="1"/>
      <protection hidden="1"/>
    </xf>
    <xf numFmtId="0" fontId="29" fillId="8" borderId="35" xfId="0" applyFont="1" applyFill="1" applyBorder="1" applyAlignment="1" applyProtection="1">
      <alignment horizontal="left" vertical="center" wrapText="1"/>
      <protection hidden="1"/>
    </xf>
    <xf numFmtId="0" fontId="29" fillId="8" borderId="43" xfId="0" applyFont="1" applyFill="1" applyBorder="1" applyAlignment="1" applyProtection="1">
      <alignment horizontal="left" vertical="center" wrapText="1"/>
      <protection hidden="1"/>
    </xf>
    <xf numFmtId="0" fontId="29" fillId="8" borderId="55" xfId="0" applyFont="1" applyFill="1" applyBorder="1" applyAlignment="1" applyProtection="1">
      <alignment horizontal="left" vertical="center" wrapText="1"/>
      <protection hidden="1"/>
    </xf>
    <xf numFmtId="0" fontId="29" fillId="0" borderId="32" xfId="0" applyFont="1" applyBorder="1" applyAlignment="1" applyProtection="1">
      <alignment horizontal="left" vertical="center" wrapText="1"/>
      <protection hidden="1"/>
    </xf>
    <xf numFmtId="0" fontId="29" fillId="0" borderId="60" xfId="0" applyFont="1" applyBorder="1" applyAlignment="1" applyProtection="1">
      <alignment horizontal="left" vertical="center" wrapText="1"/>
      <protection hidden="1"/>
    </xf>
    <xf numFmtId="0" fontId="29" fillId="0" borderId="52" xfId="0" applyFont="1" applyBorder="1" applyAlignment="1" applyProtection="1">
      <alignment horizontal="left" vertical="center" wrapText="1"/>
      <protection hidden="1"/>
    </xf>
    <xf numFmtId="0" fontId="29" fillId="8" borderId="32" xfId="0" applyFont="1" applyFill="1" applyBorder="1" applyAlignment="1" applyProtection="1">
      <alignment horizontal="left" vertical="center" wrapText="1"/>
      <protection hidden="1"/>
    </xf>
    <xf numFmtId="0" fontId="29" fillId="8" borderId="60" xfId="0" applyFont="1" applyFill="1" applyBorder="1" applyAlignment="1" applyProtection="1">
      <alignment horizontal="left" vertical="center" wrapText="1"/>
      <protection hidden="1"/>
    </xf>
    <xf numFmtId="0" fontId="29" fillId="8" borderId="52" xfId="0" applyFont="1" applyFill="1" applyBorder="1" applyAlignment="1" applyProtection="1">
      <alignment horizontal="left" vertical="center" wrapText="1"/>
      <protection hidden="1"/>
    </xf>
    <xf numFmtId="0" fontId="33" fillId="9" borderId="5" xfId="0" applyFont="1" applyFill="1" applyBorder="1" applyAlignment="1" applyProtection="1">
      <alignment horizontal="center" vertical="center" wrapText="1"/>
      <protection hidden="1"/>
    </xf>
    <xf numFmtId="0" fontId="33" fillId="9" borderId="6" xfId="0" applyFont="1" applyFill="1" applyBorder="1" applyAlignment="1" applyProtection="1">
      <alignment horizontal="center" vertical="center" wrapText="1"/>
      <protection hidden="1"/>
    </xf>
    <xf numFmtId="0" fontId="33" fillId="9" borderId="47" xfId="0" applyFont="1" applyFill="1" applyBorder="1" applyAlignment="1" applyProtection="1">
      <alignment horizontal="center" vertical="center" wrapText="1"/>
      <protection hidden="1"/>
    </xf>
    <xf numFmtId="0" fontId="33" fillId="9" borderId="4" xfId="0" applyFont="1" applyFill="1" applyBorder="1" applyAlignment="1" applyProtection="1">
      <alignment horizontal="center" vertical="center" wrapText="1"/>
      <protection hidden="1"/>
    </xf>
    <xf numFmtId="0" fontId="33" fillId="9" borderId="2" xfId="0" applyFont="1" applyFill="1" applyBorder="1" applyAlignment="1" applyProtection="1">
      <alignment horizontal="center" vertical="center" wrapText="1"/>
      <protection hidden="1"/>
    </xf>
    <xf numFmtId="0" fontId="33" fillId="9" borderId="3" xfId="0" applyFont="1" applyFill="1" applyBorder="1" applyAlignment="1" applyProtection="1">
      <alignment horizontal="center" vertical="center" wrapText="1"/>
      <protection hidden="1"/>
    </xf>
    <xf numFmtId="17" fontId="31" fillId="9" borderId="65" xfId="0" applyNumberFormat="1" applyFont="1" applyFill="1" applyBorder="1" applyAlignment="1" applyProtection="1">
      <alignment horizontal="center" vertical="center" wrapText="1"/>
      <protection hidden="1"/>
    </xf>
    <xf numFmtId="17" fontId="31" fillId="9" borderId="9" xfId="0" applyNumberFormat="1" applyFont="1" applyFill="1" applyBorder="1" applyAlignment="1" applyProtection="1">
      <alignment horizontal="center" vertical="center" wrapText="1"/>
      <protection hidden="1"/>
    </xf>
    <xf numFmtId="164" fontId="33" fillId="9" borderId="4" xfId="0" applyNumberFormat="1" applyFont="1" applyFill="1" applyBorder="1" applyAlignment="1" applyProtection="1">
      <alignment horizontal="center" vertical="center"/>
      <protection hidden="1"/>
    </xf>
    <xf numFmtId="164" fontId="33" fillId="9" borderId="20" xfId="0" applyNumberFormat="1" applyFont="1" applyFill="1" applyBorder="1" applyAlignment="1" applyProtection="1">
      <alignment horizontal="center" vertical="center"/>
      <protection hidden="1"/>
    </xf>
    <xf numFmtId="0" fontId="29" fillId="8" borderId="53" xfId="0" applyFont="1" applyFill="1" applyBorder="1" applyAlignment="1" applyProtection="1">
      <alignment horizontal="left" vertical="center" wrapText="1"/>
      <protection hidden="1"/>
    </xf>
    <xf numFmtId="0" fontId="29" fillId="8" borderId="31" xfId="0" applyFont="1" applyFill="1" applyBorder="1" applyAlignment="1" applyProtection="1">
      <alignment horizontal="left" vertical="center" wrapText="1"/>
      <protection hidden="1"/>
    </xf>
    <xf numFmtId="0" fontId="29" fillId="0" borderId="53" xfId="0" applyFont="1" applyBorder="1" applyAlignment="1" applyProtection="1">
      <alignment horizontal="left" vertical="center" wrapText="1"/>
      <protection hidden="1"/>
    </xf>
    <xf numFmtId="0" fontId="29" fillId="0" borderId="31" xfId="0" applyFont="1" applyBorder="1" applyAlignment="1" applyProtection="1">
      <alignment horizontal="left" vertical="center" wrapText="1"/>
      <protection hidden="1"/>
    </xf>
    <xf numFmtId="0" fontId="29" fillId="0" borderId="64" xfId="0" applyFont="1" applyBorder="1" applyAlignment="1" applyProtection="1">
      <alignment horizontal="left" vertical="center" wrapText="1"/>
      <protection hidden="1"/>
    </xf>
    <xf numFmtId="0" fontId="29" fillId="0" borderId="48" xfId="0" applyFont="1" applyBorder="1" applyAlignment="1" applyProtection="1">
      <alignment horizontal="left" vertical="center" wrapText="1"/>
      <protection hidden="1"/>
    </xf>
    <xf numFmtId="15" fontId="33" fillId="9" borderId="33" xfId="0" applyNumberFormat="1" applyFont="1" applyFill="1" applyBorder="1" applyAlignment="1" applyProtection="1">
      <alignment horizontal="center" vertical="center"/>
      <protection hidden="1"/>
    </xf>
    <xf numFmtId="15" fontId="33" fillId="9" borderId="34" xfId="0" applyNumberFormat="1" applyFont="1" applyFill="1" applyBorder="1" applyAlignment="1" applyProtection="1">
      <alignment horizontal="center" vertical="center"/>
      <protection hidden="1"/>
    </xf>
    <xf numFmtId="0" fontId="29" fillId="0" borderId="59" xfId="0" applyFont="1" applyBorder="1" applyAlignment="1" applyProtection="1">
      <alignment horizontal="left" vertical="center" wrapText="1"/>
      <protection hidden="1"/>
    </xf>
    <xf numFmtId="0" fontId="33" fillId="6" borderId="67" xfId="0" quotePrefix="1" applyNumberFormat="1" applyFont="1" applyFill="1" applyBorder="1" applyAlignment="1" applyProtection="1">
      <alignment horizontal="center" vertical="center" wrapText="1"/>
      <protection hidden="1"/>
    </xf>
    <xf numFmtId="0" fontId="33" fillId="6" borderId="69" xfId="0" quotePrefix="1" applyNumberFormat="1" applyFont="1" applyFill="1" applyBorder="1" applyAlignment="1" applyProtection="1">
      <alignment horizontal="center" vertical="center" wrapText="1"/>
      <protection hidden="1"/>
    </xf>
    <xf numFmtId="0" fontId="33" fillId="6" borderId="5" xfId="0" applyNumberFormat="1" applyFont="1" applyFill="1" applyBorder="1" applyAlignment="1" applyProtection="1">
      <alignment horizontal="center" vertical="center" wrapText="1"/>
      <protection hidden="1"/>
    </xf>
    <xf numFmtId="0" fontId="33" fillId="6" borderId="6" xfId="0" applyNumberFormat="1" applyFont="1" applyFill="1" applyBorder="1" applyAlignment="1" applyProtection="1">
      <alignment horizontal="center" vertical="center" wrapText="1"/>
      <protection hidden="1"/>
    </xf>
    <xf numFmtId="0" fontId="33" fillId="6" borderId="47" xfId="0" applyNumberFormat="1" applyFont="1" applyFill="1" applyBorder="1" applyAlignment="1" applyProtection="1">
      <alignment horizontal="center" vertical="center" wrapText="1"/>
      <protection hidden="1"/>
    </xf>
    <xf numFmtId="0" fontId="33" fillId="6" borderId="5" xfId="0" quotePrefix="1" applyNumberFormat="1" applyFont="1" applyFill="1" applyBorder="1" applyAlignment="1" applyProtection="1">
      <alignment horizontal="center" vertical="center" wrapText="1"/>
      <protection hidden="1"/>
    </xf>
    <xf numFmtId="0" fontId="33" fillId="6" borderId="6" xfId="0" quotePrefix="1" applyNumberFormat="1" applyFont="1" applyFill="1" applyBorder="1" applyAlignment="1" applyProtection="1">
      <alignment horizontal="center" vertical="center" wrapText="1"/>
      <protection hidden="1"/>
    </xf>
    <xf numFmtId="0" fontId="33" fillId="6" borderId="22" xfId="0" applyNumberFormat="1" applyFont="1" applyFill="1" applyBorder="1" applyAlignment="1" applyProtection="1">
      <alignment horizontal="center" vertical="center" wrapText="1"/>
      <protection hidden="1"/>
    </xf>
    <xf numFmtId="0" fontId="33" fillId="6" borderId="24" xfId="0" applyNumberFormat="1" applyFont="1" applyFill="1" applyBorder="1" applyAlignment="1" applyProtection="1">
      <alignment horizontal="center" vertical="center" wrapText="1"/>
      <protection hidden="1"/>
    </xf>
    <xf numFmtId="0" fontId="33" fillId="6" borderId="25" xfId="0" applyNumberFormat="1" applyFont="1" applyFill="1" applyBorder="1" applyAlignment="1" applyProtection="1">
      <alignment horizontal="center" vertical="center" wrapText="1"/>
      <protection hidden="1"/>
    </xf>
    <xf numFmtId="0" fontId="33" fillId="6" borderId="21" xfId="0" applyNumberFormat="1" applyFont="1" applyFill="1" applyBorder="1" applyAlignment="1" applyProtection="1">
      <alignment horizontal="center" vertical="center" wrapText="1"/>
      <protection hidden="1"/>
    </xf>
    <xf numFmtId="0" fontId="33" fillId="6" borderId="12" xfId="0" applyNumberFormat="1" applyFont="1" applyFill="1" applyBorder="1" applyAlignment="1" applyProtection="1">
      <alignment horizontal="center" vertical="center" wrapText="1"/>
      <protection hidden="1"/>
    </xf>
    <xf numFmtId="0" fontId="33" fillId="6" borderId="37" xfId="0" applyFont="1" applyFill="1" applyBorder="1" applyAlignment="1" applyProtection="1">
      <alignment horizontal="center" vertical="center" wrapText="1"/>
      <protection hidden="1"/>
    </xf>
    <xf numFmtId="0" fontId="33" fillId="6" borderId="40" xfId="0" applyFont="1" applyFill="1" applyBorder="1" applyAlignment="1" applyProtection="1">
      <alignment horizontal="center" vertical="center" wrapText="1"/>
      <protection hidden="1"/>
    </xf>
    <xf numFmtId="0" fontId="33" fillId="6" borderId="38" xfId="0" applyFont="1" applyFill="1" applyBorder="1" applyAlignment="1" applyProtection="1">
      <alignment horizontal="center" vertical="center" wrapText="1"/>
      <protection hidden="1"/>
    </xf>
    <xf numFmtId="0" fontId="33" fillId="6" borderId="41" xfId="0" applyFont="1" applyFill="1" applyBorder="1" applyAlignment="1" applyProtection="1">
      <alignment horizontal="center" vertical="center" wrapText="1"/>
      <protection hidden="1"/>
    </xf>
    <xf numFmtId="0" fontId="35" fillId="6" borderId="38" xfId="0" applyFont="1" applyFill="1" applyBorder="1" applyAlignment="1" applyProtection="1">
      <alignment horizontal="center" vertical="center" wrapText="1"/>
      <protection hidden="1"/>
    </xf>
    <xf numFmtId="0" fontId="35" fillId="6" borderId="41" xfId="0" applyFont="1" applyFill="1" applyBorder="1" applyAlignment="1" applyProtection="1">
      <alignment horizontal="center" vertical="center" wrapText="1"/>
      <protection hidden="1"/>
    </xf>
    <xf numFmtId="0" fontId="33" fillId="6" borderId="39" xfId="0" applyFont="1" applyFill="1" applyBorder="1" applyAlignment="1" applyProtection="1">
      <alignment horizontal="center" vertical="center" wrapText="1"/>
      <protection hidden="1"/>
    </xf>
    <xf numFmtId="0" fontId="33" fillId="6" borderId="42" xfId="0" applyFont="1" applyFill="1" applyBorder="1" applyAlignment="1" applyProtection="1">
      <alignment horizontal="center" vertical="center" wrapText="1"/>
      <protection hidden="1"/>
    </xf>
    <xf numFmtId="17" fontId="37" fillId="9" borderId="24" xfId="0" applyNumberFormat="1" applyFont="1" applyFill="1" applyBorder="1" applyAlignment="1" applyProtection="1">
      <alignment horizontal="center" vertical="center" wrapText="1"/>
      <protection hidden="1"/>
    </xf>
    <xf numFmtId="17" fontId="37" fillId="9" borderId="7" xfId="0" applyNumberFormat="1" applyFont="1" applyFill="1" applyBorder="1" applyAlignment="1" applyProtection="1">
      <alignment horizontal="center" vertical="center" wrapText="1"/>
      <protection hidden="1"/>
    </xf>
    <xf numFmtId="17" fontId="26" fillId="9" borderId="33" xfId="0" applyNumberFormat="1" applyFont="1" applyFill="1" applyBorder="1" applyAlignment="1" applyProtection="1">
      <alignment horizontal="center" vertical="center" wrapText="1"/>
      <protection hidden="1"/>
    </xf>
    <xf numFmtId="17" fontId="26" fillId="9" borderId="34" xfId="0" applyNumberFormat="1" applyFont="1" applyFill="1" applyBorder="1" applyAlignment="1" applyProtection="1">
      <alignment horizontal="center" vertical="center" wrapText="1"/>
      <protection hidden="1"/>
    </xf>
    <xf numFmtId="17" fontId="33" fillId="9" borderId="7" xfId="0" applyNumberFormat="1" applyFont="1" applyFill="1" applyBorder="1" applyAlignment="1" applyProtection="1">
      <alignment horizontal="center" vertical="center" wrapText="1"/>
      <protection hidden="1"/>
    </xf>
    <xf numFmtId="17" fontId="36" fillId="9" borderId="24" xfId="0" applyNumberFormat="1" applyFont="1" applyFill="1" applyBorder="1" applyAlignment="1" applyProtection="1">
      <alignment horizontal="center" vertical="center" wrapText="1"/>
      <protection hidden="1"/>
    </xf>
    <xf numFmtId="17" fontId="36" fillId="9" borderId="7" xfId="0" applyNumberFormat="1" applyFont="1" applyFill="1" applyBorder="1" applyAlignment="1" applyProtection="1">
      <alignment horizontal="center" vertical="center" wrapText="1"/>
      <protection hidden="1"/>
    </xf>
    <xf numFmtId="17" fontId="31" fillId="9" borderId="7" xfId="0" applyNumberFormat="1" applyFont="1" applyFill="1" applyBorder="1" applyAlignment="1" applyProtection="1">
      <alignment horizontal="center" vertical="center" wrapText="1"/>
      <protection hidden="1"/>
    </xf>
    <xf numFmtId="164" fontId="29" fillId="9" borderId="4" xfId="0" applyNumberFormat="1" applyFont="1" applyFill="1" applyBorder="1" applyAlignment="1" applyProtection="1">
      <alignment horizontal="center" vertical="center"/>
      <protection hidden="1"/>
    </xf>
    <xf numFmtId="164" fontId="29" fillId="9" borderId="20" xfId="0" applyNumberFormat="1" applyFont="1" applyFill="1" applyBorder="1" applyAlignment="1" applyProtection="1">
      <alignment horizontal="center" vertical="center"/>
      <protection hidden="1"/>
    </xf>
    <xf numFmtId="0" fontId="33" fillId="6" borderId="68" xfId="0" applyNumberFormat="1" applyFont="1" applyFill="1" applyBorder="1" applyAlignment="1" applyProtection="1">
      <alignment horizontal="center" vertical="center" wrapText="1"/>
      <protection hidden="1"/>
    </xf>
    <xf numFmtId="0" fontId="33" fillId="6" borderId="67" xfId="0" applyNumberFormat="1" applyFont="1" applyFill="1" applyBorder="1" applyAlignment="1" applyProtection="1">
      <alignment horizontal="center" vertical="center" wrapText="1"/>
      <protection hidden="1"/>
    </xf>
    <xf numFmtId="17" fontId="33" fillId="9" borderId="62" xfId="0" applyNumberFormat="1" applyFont="1" applyFill="1" applyBorder="1" applyAlignment="1" applyProtection="1">
      <alignment horizontal="center" vertical="center" wrapText="1"/>
      <protection hidden="1"/>
    </xf>
    <xf numFmtId="17" fontId="33" fillId="9" borderId="8" xfId="0" applyNumberFormat="1" applyFont="1" applyFill="1" applyBorder="1" applyAlignment="1" applyProtection="1">
      <alignment horizontal="center" vertical="center" wrapText="1"/>
      <protection hidden="1"/>
    </xf>
    <xf numFmtId="0" fontId="32" fillId="6" borderId="37" xfId="0" applyFont="1" applyFill="1" applyBorder="1" applyAlignment="1" applyProtection="1">
      <alignment horizontal="center" vertical="center" wrapText="1"/>
      <protection hidden="1"/>
    </xf>
    <xf numFmtId="0" fontId="32" fillId="6" borderId="38" xfId="0" applyFont="1" applyFill="1" applyBorder="1" applyAlignment="1" applyProtection="1">
      <alignment horizontal="center" vertical="center" wrapText="1"/>
      <protection hidden="1"/>
    </xf>
    <xf numFmtId="0" fontId="32" fillId="6" borderId="39" xfId="0" applyFont="1" applyFill="1" applyBorder="1" applyAlignment="1" applyProtection="1">
      <alignment horizontal="center" vertical="center" wrapText="1"/>
      <protection hidden="1"/>
    </xf>
    <xf numFmtId="0" fontId="29" fillId="4" borderId="4" xfId="0" applyNumberFormat="1" applyFont="1" applyFill="1" applyBorder="1" applyAlignment="1" applyProtection="1">
      <alignment horizontal="left" vertical="center" wrapText="1"/>
      <protection hidden="1"/>
    </xf>
    <xf numFmtId="0" fontId="29" fillId="4" borderId="2" xfId="0" applyNumberFormat="1" applyFont="1" applyFill="1" applyBorder="1" applyAlignment="1" applyProtection="1">
      <alignment horizontal="left" vertical="center" wrapText="1"/>
      <protection hidden="1"/>
    </xf>
    <xf numFmtId="0" fontId="29" fillId="4" borderId="3" xfId="0" applyNumberFormat="1" applyFont="1" applyFill="1" applyBorder="1" applyAlignment="1" applyProtection="1">
      <alignment horizontal="left" vertical="center" wrapText="1"/>
      <protection hidden="1"/>
    </xf>
    <xf numFmtId="15" fontId="29" fillId="8" borderId="32" xfId="0" applyNumberFormat="1" applyFont="1" applyFill="1" applyBorder="1" applyAlignment="1" applyProtection="1">
      <alignment horizontal="center" vertical="center" wrapText="1"/>
      <protection hidden="1"/>
    </xf>
    <xf numFmtId="15" fontId="29" fillId="8" borderId="52" xfId="0" applyNumberFormat="1" applyFont="1" applyFill="1" applyBorder="1" applyAlignment="1" applyProtection="1">
      <alignment horizontal="center" vertical="center" wrapText="1"/>
      <protection hidden="1"/>
    </xf>
    <xf numFmtId="15" fontId="29" fillId="8" borderId="53" xfId="0" applyNumberFormat="1" applyFont="1" applyFill="1" applyBorder="1" applyAlignment="1" applyProtection="1">
      <alignment horizontal="center" vertical="center" wrapText="1"/>
      <protection hidden="1"/>
    </xf>
    <xf numFmtId="15" fontId="29" fillId="8" borderId="31" xfId="0" applyNumberFormat="1" applyFont="1" applyFill="1" applyBorder="1" applyAlignment="1" applyProtection="1">
      <alignment horizontal="center" vertical="center" wrapText="1"/>
      <protection hidden="1"/>
    </xf>
    <xf numFmtId="0" fontId="29" fillId="8" borderId="4" xfId="0" applyNumberFormat="1" applyFont="1" applyFill="1" applyBorder="1" applyAlignment="1" applyProtection="1">
      <alignment horizontal="left" vertical="center" wrapText="1"/>
      <protection hidden="1"/>
    </xf>
    <xf numFmtId="0" fontId="29" fillId="8" borderId="2" xfId="0" applyNumberFormat="1" applyFont="1" applyFill="1" applyBorder="1" applyAlignment="1" applyProtection="1">
      <alignment horizontal="left" vertical="center" wrapText="1"/>
      <protection hidden="1"/>
    </xf>
    <xf numFmtId="0" fontId="29" fillId="8" borderId="3" xfId="0" applyNumberFormat="1" applyFont="1" applyFill="1" applyBorder="1" applyAlignment="1" applyProtection="1">
      <alignment horizontal="left" vertical="center" wrapText="1"/>
      <protection hidden="1"/>
    </xf>
    <xf numFmtId="15" fontId="29" fillId="4" borderId="32" xfId="0" applyNumberFormat="1" applyFont="1" applyFill="1" applyBorder="1" applyAlignment="1" applyProtection="1">
      <alignment horizontal="center" vertical="center" wrapText="1"/>
      <protection hidden="1"/>
    </xf>
    <xf numFmtId="15" fontId="29" fillId="4" borderId="52" xfId="0" applyNumberFormat="1" applyFont="1" applyFill="1" applyBorder="1" applyAlignment="1" applyProtection="1">
      <alignment horizontal="center" vertical="center" wrapText="1"/>
      <protection hidden="1"/>
    </xf>
    <xf numFmtId="15" fontId="29" fillId="4" borderId="53" xfId="0" applyNumberFormat="1" applyFont="1" applyFill="1" applyBorder="1" applyAlignment="1" applyProtection="1">
      <alignment horizontal="center" vertical="center" wrapText="1"/>
      <protection hidden="1"/>
    </xf>
    <xf numFmtId="15" fontId="29" fillId="4" borderId="31" xfId="0" applyNumberFormat="1" applyFont="1" applyFill="1" applyBorder="1" applyAlignment="1" applyProtection="1">
      <alignment horizontal="center" vertical="center" wrapText="1"/>
      <protection hidden="1"/>
    </xf>
    <xf numFmtId="15" fontId="29" fillId="8" borderId="56" xfId="0" applyNumberFormat="1" applyFont="1" applyFill="1" applyBorder="1" applyAlignment="1" applyProtection="1">
      <alignment horizontal="center" vertical="center" wrapText="1"/>
      <protection hidden="1"/>
    </xf>
    <xf numFmtId="15" fontId="29" fillId="8" borderId="36" xfId="0" applyNumberFormat="1" applyFont="1" applyFill="1" applyBorder="1" applyAlignment="1" applyProtection="1">
      <alignment horizontal="center" vertical="center" wrapText="1"/>
      <protection hidden="1"/>
    </xf>
    <xf numFmtId="15" fontId="29" fillId="8" borderId="35" xfId="0" applyNumberFormat="1" applyFont="1" applyFill="1" applyBorder="1" applyAlignment="1" applyProtection="1">
      <alignment horizontal="center" vertical="center" wrapText="1"/>
      <protection hidden="1"/>
    </xf>
    <xf numFmtId="15" fontId="29" fillId="8" borderId="55" xfId="0" applyNumberFormat="1" applyFont="1" applyFill="1" applyBorder="1" applyAlignment="1" applyProtection="1">
      <alignment horizontal="center" vertical="center" wrapText="1"/>
      <protection hidden="1"/>
    </xf>
    <xf numFmtId="0" fontId="22" fillId="11" borderId="0" xfId="0" applyFont="1" applyFill="1" applyBorder="1" applyAlignment="1" applyProtection="1">
      <alignment horizontal="center" vertical="center"/>
      <protection hidden="1"/>
    </xf>
    <xf numFmtId="0" fontId="26" fillId="5" borderId="1" xfId="0" applyFont="1" applyFill="1" applyBorder="1" applyAlignment="1" applyProtection="1">
      <alignment horizontal="center" vertical="center"/>
      <protection hidden="1"/>
    </xf>
    <xf numFmtId="0" fontId="26" fillId="5" borderId="0" xfId="0" applyFont="1" applyFill="1" applyBorder="1" applyAlignment="1" applyProtection="1">
      <alignment horizontal="center" vertical="center"/>
      <protection hidden="1"/>
    </xf>
    <xf numFmtId="0" fontId="24" fillId="6" borderId="1" xfId="0" applyFont="1" applyFill="1" applyBorder="1" applyAlignment="1" applyProtection="1">
      <alignment horizontal="center" vertical="center"/>
      <protection hidden="1"/>
    </xf>
    <xf numFmtId="0" fontId="24" fillId="6" borderId="0" xfId="0" applyFont="1" applyFill="1" applyBorder="1" applyAlignment="1" applyProtection="1">
      <alignment horizontal="center" vertical="center"/>
      <protection hidden="1"/>
    </xf>
    <xf numFmtId="0" fontId="31" fillId="6" borderId="4" xfId="0" applyFont="1" applyFill="1" applyBorder="1" applyAlignment="1" applyProtection="1">
      <alignment horizontal="center" vertical="center" wrapText="1"/>
      <protection hidden="1"/>
    </xf>
    <xf numFmtId="0" fontId="31" fillId="6" borderId="2" xfId="0" applyFont="1" applyFill="1" applyBorder="1" applyAlignment="1" applyProtection="1">
      <alignment horizontal="center" vertical="center" wrapText="1"/>
      <protection hidden="1"/>
    </xf>
    <xf numFmtId="0" fontId="31" fillId="6" borderId="3" xfId="0" applyFont="1" applyFill="1" applyBorder="1" applyAlignment="1" applyProtection="1">
      <alignment horizontal="center" vertical="center" wrapText="1"/>
      <protection hidden="1"/>
    </xf>
    <xf numFmtId="17" fontId="31" fillId="6" borderId="4" xfId="0" applyNumberFormat="1" applyFont="1" applyFill="1" applyBorder="1" applyAlignment="1" applyProtection="1">
      <alignment horizontal="center" vertical="center" wrapText="1"/>
      <protection hidden="1"/>
    </xf>
    <xf numFmtId="0" fontId="33" fillId="6" borderId="4" xfId="0" applyNumberFormat="1" applyFont="1" applyFill="1" applyBorder="1" applyAlignment="1" applyProtection="1">
      <alignment horizontal="center" vertical="center" wrapText="1"/>
      <protection hidden="1"/>
    </xf>
    <xf numFmtId="0" fontId="33" fillId="6" borderId="2" xfId="0" applyNumberFormat="1" applyFont="1" applyFill="1" applyBorder="1" applyAlignment="1" applyProtection="1">
      <alignment horizontal="center" vertical="center" wrapText="1"/>
      <protection hidden="1"/>
    </xf>
    <xf numFmtId="0" fontId="33" fillId="6" borderId="3" xfId="0" applyNumberFormat="1" applyFont="1" applyFill="1" applyBorder="1" applyAlignment="1" applyProtection="1">
      <alignment horizontal="center" vertical="center" wrapText="1"/>
      <protection hidden="1"/>
    </xf>
    <xf numFmtId="15" fontId="29" fillId="8" borderId="64" xfId="0" applyNumberFormat="1" applyFont="1" applyFill="1" applyBorder="1" applyAlignment="1" applyProtection="1">
      <alignment horizontal="center" vertical="center" wrapText="1"/>
      <protection hidden="1"/>
    </xf>
    <xf numFmtId="15" fontId="29" fillId="8" borderId="59" xfId="0" applyNumberFormat="1" applyFont="1" applyFill="1" applyBorder="1" applyAlignment="1" applyProtection="1">
      <alignment horizontal="center" vertical="center" wrapText="1"/>
      <protection hidden="1"/>
    </xf>
    <xf numFmtId="15" fontId="29" fillId="8" borderId="58" xfId="0" applyNumberFormat="1" applyFont="1" applyFill="1" applyBorder="1" applyAlignment="1" applyProtection="1">
      <alignment horizontal="center" vertical="center" wrapText="1"/>
      <protection hidden="1"/>
    </xf>
    <xf numFmtId="15" fontId="29" fillId="8" borderId="30" xfId="0" applyNumberFormat="1" applyFont="1" applyFill="1" applyBorder="1" applyAlignment="1" applyProtection="1">
      <alignment horizontal="center" vertical="center" wrapText="1"/>
      <protection hidden="1"/>
    </xf>
    <xf numFmtId="0" fontId="33" fillId="6" borderId="26" xfId="0" applyNumberFormat="1" applyFont="1" applyFill="1" applyBorder="1" applyAlignment="1" applyProtection="1">
      <alignment horizontal="center" vertical="center" wrapText="1"/>
      <protection hidden="1"/>
    </xf>
    <xf numFmtId="0" fontId="29" fillId="8" borderId="56" xfId="0" applyFont="1" applyFill="1" applyBorder="1" applyAlignment="1" applyProtection="1">
      <alignment horizontal="left" vertical="center" wrapText="1"/>
      <protection hidden="1"/>
    </xf>
    <xf numFmtId="0" fontId="29" fillId="8" borderId="36" xfId="0" applyFont="1" applyFill="1" applyBorder="1" applyAlignment="1" applyProtection="1">
      <alignment horizontal="left" vertical="center" wrapText="1"/>
      <protection hidden="1"/>
    </xf>
    <xf numFmtId="0" fontId="29" fillId="0" borderId="58" xfId="0" applyFont="1" applyBorder="1" applyAlignment="1" applyProtection="1">
      <alignment horizontal="left" vertical="center" wrapText="1"/>
      <protection hidden="1"/>
    </xf>
    <xf numFmtId="0" fontId="29" fillId="0" borderId="30" xfId="0" applyFont="1" applyBorder="1" applyAlignment="1" applyProtection="1">
      <alignment horizontal="left" vertical="center" wrapText="1"/>
      <protection hidden="1"/>
    </xf>
    <xf numFmtId="0" fontId="33" fillId="6" borderId="20" xfId="0" applyNumberFormat="1" applyFont="1" applyFill="1" applyBorder="1" applyAlignment="1" applyProtection="1">
      <alignment horizontal="center" vertical="center" wrapText="1"/>
      <protection hidden="1"/>
    </xf>
    <xf numFmtId="0" fontId="29" fillId="0" borderId="66" xfId="0" applyFont="1" applyBorder="1" applyAlignment="1" applyProtection="1">
      <alignment horizontal="left" vertical="center" wrapText="1"/>
      <protection hidden="1"/>
    </xf>
    <xf numFmtId="164" fontId="33" fillId="9" borderId="4" xfId="0" applyNumberFormat="1" applyFont="1" applyFill="1" applyBorder="1" applyAlignment="1" applyProtection="1">
      <alignment horizontal="center" vertical="center" wrapText="1"/>
      <protection hidden="1"/>
    </xf>
    <xf numFmtId="164" fontId="33" fillId="9" borderId="2" xfId="0" applyNumberFormat="1" applyFont="1" applyFill="1" applyBorder="1" applyAlignment="1" applyProtection="1">
      <alignment horizontal="center" vertical="center" wrapText="1"/>
      <protection hidden="1"/>
    </xf>
    <xf numFmtId="164" fontId="33" fillId="9" borderId="26" xfId="0" applyNumberFormat="1" applyFont="1" applyFill="1" applyBorder="1" applyAlignment="1" applyProtection="1">
      <alignment horizontal="center" vertical="center" wrapText="1"/>
      <protection hidden="1"/>
    </xf>
    <xf numFmtId="164" fontId="33" fillId="9" borderId="3" xfId="0" applyNumberFormat="1" applyFont="1" applyFill="1" applyBorder="1" applyAlignment="1" applyProtection="1">
      <alignment horizontal="center" vertical="center" wrapText="1"/>
      <protection hidden="1"/>
    </xf>
    <xf numFmtId="0" fontId="4" fillId="0" borderId="0" xfId="2" applyFont="1" applyAlignment="1">
      <alignment horizontal="center"/>
    </xf>
  </cellXfs>
  <cellStyles count="3">
    <cellStyle name="Hyperlink" xfId="1" builtinId="8"/>
    <cellStyle name="Normal" xfId="0" builtinId="0"/>
    <cellStyle name="Normal 2" xfId="2"/>
  </cellStyles>
  <dxfs count="67">
    <dxf>
      <numFmt numFmtId="30" formatCode="@"/>
    </dxf>
    <dxf>
      <numFmt numFmtId="30" formatCode="@"/>
    </dxf>
    <dxf>
      <numFmt numFmtId="30" formatCode="@"/>
    </dxf>
    <dxf>
      <border diagonalUp="0" diagonalDown="0" outline="0">
        <left style="hair">
          <color auto="1"/>
        </left>
        <right style="hair">
          <color indexed="64"/>
        </right>
        <top style="hair">
          <color auto="1"/>
        </top>
        <bottom style="hair">
          <color indexed="64"/>
        </bottom>
      </border>
    </dxf>
    <dxf>
      <border diagonalUp="0" diagonalDown="0" outline="0">
        <left style="thin">
          <color indexed="64"/>
        </left>
        <right style="thin">
          <color indexed="64"/>
        </right>
        <top/>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numFmt numFmtId="30" formatCode="@"/>
      <border diagonalUp="0" diagonalDown="0" outline="0">
        <left style="hair">
          <color theme="8"/>
        </left>
        <right style="hair">
          <color theme="8"/>
        </right>
        <top style="hair">
          <color theme="8"/>
        </top>
        <bottom style="hair">
          <color theme="8"/>
        </bottom>
      </border>
    </dxf>
    <dxf>
      <border outline="0">
        <right style="hair">
          <color theme="8"/>
        </right>
      </border>
    </dxf>
    <dxf>
      <font>
        <color theme="0"/>
      </font>
      <fill>
        <patternFill>
          <bgColor theme="0"/>
        </patternFill>
      </fill>
    </dxf>
    <dxf>
      <font>
        <color theme="0" tint="-0.24994659260841701"/>
      </font>
      <fill>
        <patternFill>
          <bgColor theme="0" tint="-0.24994659260841701"/>
        </patternFill>
      </fill>
    </dxf>
    <dxf>
      <fill>
        <patternFill>
          <bgColor theme="7" tint="0.79998168889431442"/>
        </patternFill>
      </fill>
    </dxf>
    <dxf>
      <fill>
        <patternFill>
          <bgColor theme="4" tint="0.79998168889431442"/>
        </patternFill>
      </fill>
    </dxf>
    <dxf>
      <font>
        <color theme="0" tint="-0.14996795556505021"/>
      </font>
      <fill>
        <patternFill>
          <bgColor theme="0" tint="-0.14996795556505021"/>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ill>
        <patternFill>
          <bgColor rgb="FFFFC000"/>
        </patternFill>
      </fill>
    </dxf>
    <dxf>
      <fill>
        <patternFill>
          <bgColor theme="7" tint="0.79998168889431442"/>
        </patternFill>
      </fill>
    </dxf>
    <dxf>
      <fill>
        <patternFill>
          <bgColor theme="4" tint="0.79998168889431442"/>
        </patternFill>
      </fill>
    </dxf>
    <dxf>
      <font>
        <color theme="0" tint="-0.24994659260841701"/>
      </font>
      <fill>
        <patternFill>
          <bgColor theme="0" tint="-0.24994659260841701"/>
        </patternFill>
      </fill>
    </dxf>
    <dxf>
      <fill>
        <patternFill>
          <bgColor rgb="FFFFC000"/>
        </patternFill>
      </fill>
    </dxf>
    <dxf>
      <fill>
        <patternFill>
          <bgColor theme="7" tint="0.79998168889431442"/>
        </patternFill>
      </fill>
    </dxf>
    <dxf>
      <fill>
        <patternFill>
          <bgColor theme="4" tint="0.79998168889431442"/>
        </patternFill>
      </fill>
    </dxf>
    <dxf>
      <font>
        <color theme="0" tint="-0.24994659260841701"/>
      </font>
      <fill>
        <patternFill>
          <bgColor theme="0" tint="-0.24994659260841701"/>
        </patternFill>
      </fill>
    </dxf>
    <dxf>
      <fill>
        <patternFill>
          <bgColor rgb="FFFFC000"/>
        </patternFill>
      </fill>
    </dxf>
    <dxf>
      <fill>
        <patternFill>
          <bgColor theme="7" tint="0.79998168889431442"/>
        </patternFill>
      </fill>
    </dxf>
    <dxf>
      <fill>
        <patternFill>
          <bgColor theme="4" tint="0.79998168889431442"/>
        </patternFill>
      </fill>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top style="hair">
          <color theme="8"/>
        </top>
        <bottom style="hair">
          <color theme="8"/>
        </bottom>
      </border>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1" hidden="0"/>
    </dxf>
    <dxf>
      <font>
        <b val="0"/>
        <i val="0"/>
        <strike val="0"/>
        <condense val="0"/>
        <extend val="0"/>
        <outline val="0"/>
        <shadow val="0"/>
        <u val="none"/>
        <vertAlign val="baseline"/>
        <sz val="12"/>
        <color auto="1"/>
        <name val="Calibri"/>
        <scheme val="minor"/>
      </font>
      <numFmt numFmtId="30" formatCode="@"/>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border diagonalUp="0" diagonalDown="0" outline="0">
        <left style="hair">
          <color theme="8"/>
        </left>
        <right style="hair">
          <color theme="8"/>
        </right>
        <top/>
        <bottom/>
      </border>
    </dxf>
    <dxf>
      <fill>
        <patternFill>
          <bgColor rgb="FFFFC000"/>
        </patternFill>
      </fill>
    </dxf>
    <dxf>
      <fill>
        <patternFill>
          <bgColor rgb="FFFF0000"/>
        </patternFill>
      </fill>
    </dxf>
    <dxf>
      <fill>
        <patternFill>
          <bgColor rgb="FFFF0000"/>
        </patternFill>
      </fill>
    </dxf>
    <dxf>
      <font>
        <color theme="0" tint="-0.24994659260841701"/>
      </font>
      <fill>
        <patternFill>
          <bgColor theme="0" tint="-0.24994659260841701"/>
        </patternFill>
      </fill>
    </dxf>
  </dxfs>
  <tableStyles count="0" defaultTableStyle="TableStyleMedium9" defaultPivotStyle="PivotStyleMedium7"/>
  <colors>
    <mruColors>
      <color rgb="FFDAEEF3"/>
      <color rgb="FFA9D08E"/>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6</xdr:col>
          <xdr:colOff>342900</xdr:colOff>
          <xdr:row>2</xdr:row>
          <xdr:rowOff>133350</xdr:rowOff>
        </xdr:to>
        <xdr:sp macro="" textlink="">
          <xdr:nvSpPr>
            <xdr:cNvPr id="11265" name="Apttus_App" hidden="1">
              <a:extLst>
                <a:ext uri="{63B3BB69-23CF-44E3-9099-C40C66FF867C}">
                  <a14:compatExt spid="_x0000_s1126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571500</xdr:colOff>
          <xdr:row>2</xdr:row>
          <xdr:rowOff>133350</xdr:rowOff>
        </xdr:to>
        <xdr:sp macro="" textlink="">
          <xdr:nvSpPr>
            <xdr:cNvPr id="11270" name="Apttus_AppData" hidden="1">
              <a:extLst>
                <a:ext uri="{63B3BB69-23CF-44E3-9099-C40C66FF867C}">
                  <a14:compatExt spid="_x0000_s1127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342900</xdr:colOff>
          <xdr:row>2</xdr:row>
          <xdr:rowOff>133350</xdr:rowOff>
        </xdr:to>
        <xdr:sp macro="" textlink="">
          <xdr:nvSpPr>
            <xdr:cNvPr id="11271" name="Apttus_AppDataTracker" hidden="1">
              <a:extLst>
                <a:ext uri="{63B3BB69-23CF-44E3-9099-C40C66FF867C}">
                  <a14:compatExt spid="_x0000_s1127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01%20Programmatic%20Gap%20_TB.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kanyika\Documents\Philippines\TB\FR\Gap%20table%20and%20PF\Revised\Final%20submission\03%20TB%20Programmatic%20GapTab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 Sheet"/>
      <sheetName val="Tables"/>
      <sheetName val="Blank table (only if needed)"/>
      <sheetName val="TB drop-down"/>
      <sheetName val="Translations"/>
    </sheetNames>
    <sheetDataSet>
      <sheetData sheetId="0"/>
      <sheetData sheetId="1"/>
      <sheetData sheetId="2">
        <row r="17">
          <cell r="C17">
            <v>15272</v>
          </cell>
        </row>
        <row r="116">
          <cell r="D116">
            <v>162243</v>
          </cell>
          <cell r="E116">
            <v>192062</v>
          </cell>
        </row>
        <row r="184">
          <cell r="C184">
            <v>38474</v>
          </cell>
          <cell r="D184">
            <v>48406</v>
          </cell>
          <cell r="E184">
            <v>56199</v>
          </cell>
        </row>
      </sheetData>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 Sheet"/>
      <sheetName val="Tables"/>
      <sheetName val="Blank table (only if needed)"/>
      <sheetName val="TB drop-down"/>
      <sheetName val="Translations"/>
    </sheetNames>
    <sheetDataSet>
      <sheetData sheetId="0"/>
      <sheetData sheetId="1"/>
      <sheetData sheetId="2">
        <row r="116">
          <cell r="C116">
            <v>110743</v>
          </cell>
        </row>
        <row r="132">
          <cell r="C132">
            <v>91916.69</v>
          </cell>
          <cell r="D132">
            <v>137906.54999999999</v>
          </cell>
          <cell r="E132">
            <v>167093.94699999999</v>
          </cell>
        </row>
      </sheetData>
      <sheetData sheetId="3"/>
      <sheetData sheetId="4"/>
      <sheetData sheetId="5"/>
    </sheetDataSet>
  </externalBook>
</externalLink>
</file>

<file path=xl/tables/table1.xml><?xml version="1.0" encoding="utf-8"?>
<table xmlns="http://schemas.openxmlformats.org/spreadsheetml/2006/main" id="4" name="WPTM_Intervention" displayName="WPTM_Intervention" ref="E125:W176" totalsRowShown="0" headerRowDxfId="62" dataDxfId="61">
  <autoFilter ref="E125:W1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7" name="Modules" dataDxfId="60"/>
    <tableColumn id="8" name="Column4" dataDxfId="59"/>
    <tableColumn id="9" name="Column5" dataDxfId="58"/>
    <tableColumn id="10" name="Column6" dataDxfId="57"/>
    <tableColumn id="11" name="Column7" dataDxfId="56"/>
    <tableColumn id="12" name="Column8" dataDxfId="55"/>
    <tableColumn id="13" name="Standard Intervention" dataDxfId="54"/>
    <tableColumn id="14" name="Column9" dataDxfId="53"/>
    <tableColumn id="15" name="Column10" dataDxfId="52"/>
    <tableColumn id="16" name="Column11" dataDxfId="51"/>
    <tableColumn id="17" name="Column12" dataDxfId="50"/>
    <tableColumn id="18" name="Column13" dataDxfId="49"/>
    <tableColumn id="19" name="Column14" dataDxfId="48"/>
    <tableColumn id="20" name="Column15" dataDxfId="47"/>
    <tableColumn id="21" name="Column16" dataDxfId="46"/>
    <tableColumn id="22" name="Custom Intervention (description)" dataDxfId="45"/>
    <tableColumn id="23" name="Column17" dataDxfId="44" totalsRowDxfId="43">
      <calculatedColumnFormula>IFERROR(IF(VLOOKUP(K126,'Reference Records'!$C$68:$D$81,2,FALSE)=0,"",VLOOKUP(K126,'Reference Records'!$C$68:$D$81,2,FALSE)),"")</calculatedColumnFormula>
    </tableColumn>
    <tableColumn id="1" name="Module Name" dataDxfId="42" totalsRowDxfId="41">
      <calculatedColumnFormula>IFERROR(IF(VLOOKUP(E126,'Reference Records'!$C$68:$D$81,2,FALSE)=0,"",VLOOKUP(E126,'Reference Records'!$C$68:$D$81,2,FALSE)),"")</calculatedColumnFormula>
    </tableColumn>
    <tableColumn id="2" name="Concatenation of Names" dataDxfId="40" totalsRowDxfId="39">
      <calculatedColumnFormula>K126&amp;T126</calculatedColumnFormula>
    </tableColumn>
  </tableColumns>
  <tableStyleInfo name="TableStyleMedium9" showFirstColumn="0" showLastColumn="0" showRowStripes="0" showColumnStripes="0"/>
</table>
</file>

<file path=xl/tables/table2.xml><?xml version="1.0" encoding="utf-8"?>
<table xmlns="http://schemas.openxmlformats.org/spreadsheetml/2006/main" id="1" name="Module" displayName="Module" ref="B67:H80" totalsRowShown="0" headerRowCellStyle="Normal 2" dataCellStyle="Normal 2">
  <autoFilter ref="B67:H80"/>
  <tableColumns count="7">
    <tableColumn id="1" name="Name" dataDxfId="11" dataCellStyle="Normal 2">
      <calculatedColumnFormula array="1">IFERROR(INDEX($C$68:$C$81, MATCH(0, COUNTIF($B$67:B67, $C$68:$C$81&amp;"") + IF($C$68:$C$81="",1,0), 0)), "")</calculatedColumnFormula>
    </tableColumn>
    <tableColumn id="2" name="Module Name" dataDxfId="10"/>
    <tableColumn id="3" name="Module-Coverage-Intervention Reference (Name)" dataDxfId="9" dataCellStyle="Normal 2"/>
    <tableColumn id="4" name="Component (Name)" dataDxfId="8" dataCellStyle="Normal 2"/>
    <tableColumn id="5" name="Column1" dataDxfId="7" dataCellStyle="Normal 2"/>
    <tableColumn id="6" name="Record ID" dataDxfId="6" dataCellStyle="Normal 2"/>
    <tableColumn id="7" name="Reference Record Id" dataDxfId="5" dataCellStyle="Normal 2"/>
  </tableColumns>
  <tableStyleInfo name="TableStyleLight9" showFirstColumn="0" showLastColumn="0" showRowStripes="1" showColumnStripes="0"/>
</table>
</file>

<file path=xl/tables/table3.xml><?xml version="1.0" encoding="utf-8"?>
<table xmlns="http://schemas.openxmlformats.org/spreadsheetml/2006/main" id="2" name="Intervention" displayName="Intervention" ref="A83:I148" totalsRowShown="0" headerRowCellStyle="Normal 2" dataCellStyle="Normal 2">
  <autoFilter ref="A83:I148"/>
  <tableColumns count="9">
    <tableColumn id="1" name="Module" dataCellStyle="Normal 2"/>
    <tableColumn id="2" name="Name ID" dataCellStyle="Normal 2"/>
    <tableColumn id="3" name="Intervention"/>
    <tableColumn id="4" name="Disaggregation Categories" dataCellStyle="Normal 2"/>
    <tableColumn id="5" name="Record ID" dataCellStyle="Normal 2"/>
    <tableColumn id="6" name="Column1" dataCellStyle="Normal 2"/>
    <tableColumn id="7" name="Column2" dataCellStyle="Normal 2"/>
    <tableColumn id="8" name="Column3" dataCellStyle="Normal 2"/>
    <tableColumn id="9" name="Column4" dataCellStyle="Normal 2"/>
  </tableColumns>
  <tableStyleInfo name="TableStyleLight9" showFirstColumn="0" showLastColumn="0" showRowStripes="1" showColumnStripes="0"/>
</table>
</file>

<file path=xl/tables/table4.xml><?xml version="1.0" encoding="utf-8"?>
<table xmlns="http://schemas.openxmlformats.org/spreadsheetml/2006/main" id="3" name="Coverage" displayName="Coverage" ref="A27:G64" totalsRowShown="0" headerRowDxfId="4" tableBorderDxfId="3" headerRowCellStyle="Normal 2" dataCellStyle="Normal 2">
  <autoFilter ref="A27:G64"/>
  <tableColumns count="7">
    <tableColumn id="1" name="Module" dataCellStyle="Normal 2"/>
    <tableColumn id="2" name="Name ID" dataDxfId="2" dataCellStyle="Normal 2"/>
    <tableColumn id="3" name="Name" dataDxfId="1" dataCellStyle="Normal 2"/>
    <tableColumn id="4" name="Disaggregation Categories" dataDxfId="0" dataCellStyle="Normal 2"/>
    <tableColumn id="5" name="Column1" dataCellStyle="Normal 2"/>
    <tableColumn id="6" name="Column2" dataCellStyle="Normal 2"/>
    <tableColumn id="7" name="Record ID" dataCellStyle="Normal 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5.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X185"/>
  <sheetViews>
    <sheetView showGridLines="0" tabSelected="1" zoomScale="80" zoomScaleNormal="80" zoomScaleSheetLayoutView="70" zoomScalePageLayoutView="80" workbookViewId="0">
      <selection activeCell="A104" sqref="A104:XFD114"/>
    </sheetView>
  </sheetViews>
  <sheetFormatPr defaultColWidth="11" defaultRowHeight="15.75" x14ac:dyDescent="0.25"/>
  <cols>
    <col min="1" max="1" width="32" style="6" customWidth="1"/>
    <col min="2" max="2" width="52.375" style="6" hidden="1" customWidth="1"/>
    <col min="3" max="3" width="54.625" style="6" hidden="1" customWidth="1"/>
    <col min="4" max="4" width="0.125" style="6" customWidth="1"/>
    <col min="5" max="5" width="34.125" style="6" customWidth="1"/>
    <col min="6" max="6" width="29.875" style="6" hidden="1" customWidth="1"/>
    <col min="7" max="7" width="31.125" style="6" hidden="1" customWidth="1"/>
    <col min="8" max="8" width="26.125" style="6" hidden="1" customWidth="1"/>
    <col min="9" max="9" width="1" style="6" hidden="1" customWidth="1"/>
    <col min="10" max="10" width="0.125" style="6" customWidth="1"/>
    <col min="11" max="11" width="41.125" style="6" customWidth="1"/>
    <col min="12" max="12" width="12.875" style="6" hidden="1" customWidth="1"/>
    <col min="13" max="13" width="17.125" style="6" hidden="1" customWidth="1"/>
    <col min="14" max="14" width="19.5" style="6" hidden="1" customWidth="1"/>
    <col min="15" max="15" width="15.375" style="6" hidden="1" customWidth="1"/>
    <col min="16" max="16" width="18.625" style="6" hidden="1" customWidth="1"/>
    <col min="17" max="17" width="17.5" style="6" hidden="1" customWidth="1"/>
    <col min="18" max="19" width="0.375" style="6" hidden="1" customWidth="1"/>
    <col min="20" max="20" width="40.375" style="6" customWidth="1"/>
    <col min="21" max="21" width="11.375" style="6" hidden="1" customWidth="1"/>
    <col min="22" max="22" width="25.375" style="79" hidden="1" customWidth="1"/>
    <col min="23" max="23" width="23.625" style="79" hidden="1" customWidth="1"/>
    <col min="24" max="24" width="18.375" style="79" hidden="1" customWidth="1"/>
    <col min="25" max="25" width="18.875" style="79" hidden="1" customWidth="1"/>
    <col min="26" max="26" width="19.5" style="79" hidden="1" customWidth="1"/>
    <col min="27" max="27" width="18.5" style="6" hidden="1" customWidth="1"/>
    <col min="28" max="28" width="18" style="6" hidden="1" customWidth="1"/>
    <col min="29" max="29" width="0.375" style="6" hidden="1" customWidth="1"/>
    <col min="30" max="30" width="52.625" style="6" customWidth="1"/>
    <col min="31" max="31" width="26.625" style="6" customWidth="1"/>
    <col min="32" max="32" width="20.375" style="6" customWidth="1"/>
    <col min="33" max="33" width="24.625" style="6" customWidth="1"/>
    <col min="34" max="40" width="11" style="6" customWidth="1"/>
    <col min="41" max="41" width="11" style="9" customWidth="1"/>
    <col min="42" max="42" width="16.125" style="9" customWidth="1"/>
    <col min="43" max="43" width="11" style="9" customWidth="1"/>
    <col min="44" max="50" width="11" style="9"/>
    <col min="51" max="16384" width="11" style="6"/>
  </cols>
  <sheetData>
    <row r="1" spans="1:50" ht="16.5" thickBot="1" x14ac:dyDescent="0.3">
      <c r="A1" s="429" t="s">
        <v>198</v>
      </c>
      <c r="B1" s="430"/>
      <c r="C1" s="430"/>
      <c r="D1" s="430"/>
      <c r="E1" s="430"/>
      <c r="F1" s="430"/>
      <c r="G1" s="430"/>
      <c r="H1" s="430"/>
      <c r="I1" s="430"/>
      <c r="J1" s="430"/>
      <c r="K1" s="430"/>
      <c r="L1" s="430"/>
      <c r="M1" s="430"/>
      <c r="N1" s="430"/>
      <c r="O1" s="430"/>
      <c r="P1" s="430"/>
      <c r="Q1" s="430"/>
      <c r="R1" s="430"/>
      <c r="S1" s="430"/>
      <c r="T1" s="430"/>
    </row>
    <row r="2" spans="1:50" s="28" customFormat="1" ht="27" customHeight="1" thickBot="1" x14ac:dyDescent="0.3">
      <c r="A2" s="431" t="s">
        <v>47</v>
      </c>
      <c r="B2" s="428"/>
      <c r="C2" s="428"/>
      <c r="D2" s="428"/>
      <c r="E2" s="428"/>
      <c r="F2" s="428"/>
      <c r="G2" s="428"/>
      <c r="H2" s="428"/>
      <c r="I2" s="428"/>
      <c r="J2" s="428"/>
      <c r="K2" s="428"/>
      <c r="L2" s="428"/>
      <c r="M2" s="428"/>
      <c r="N2" s="428"/>
      <c r="O2" s="428"/>
      <c r="P2" s="428"/>
      <c r="Q2" s="428"/>
      <c r="R2" s="428"/>
      <c r="S2" s="428"/>
      <c r="T2" s="432"/>
      <c r="V2" s="29"/>
      <c r="W2" s="29"/>
      <c r="X2" s="29"/>
      <c r="Y2" s="29"/>
      <c r="Z2" s="29"/>
      <c r="AO2" s="30"/>
      <c r="AP2" s="30"/>
      <c r="AQ2" s="30"/>
      <c r="AR2" s="30"/>
      <c r="AS2" s="30"/>
      <c r="AT2" s="30"/>
      <c r="AU2" s="30"/>
      <c r="AV2" s="30"/>
      <c r="AW2" s="30"/>
      <c r="AX2" s="30"/>
    </row>
    <row r="3" spans="1:50" ht="16.5" thickBot="1" x14ac:dyDescent="0.3"/>
    <row r="4" spans="1:50" ht="19.5" customHeight="1" thickBot="1" x14ac:dyDescent="0.3">
      <c r="F4" s="79"/>
      <c r="G4" s="79"/>
      <c r="H4" s="79"/>
      <c r="I4" s="79"/>
      <c r="J4" s="79"/>
      <c r="K4" s="80"/>
      <c r="L4" s="81"/>
      <c r="M4" s="81"/>
      <c r="N4" s="81"/>
      <c r="O4" s="81"/>
      <c r="P4" s="81"/>
      <c r="Q4" s="81"/>
      <c r="R4" s="81"/>
      <c r="S4" s="81"/>
      <c r="T4" s="81"/>
      <c r="V4" s="434"/>
      <c r="W4" s="434"/>
    </row>
    <row r="5" spans="1:50" ht="16.5" thickBot="1" x14ac:dyDescent="0.3">
      <c r="A5" s="82" t="s">
        <v>141</v>
      </c>
      <c r="B5" s="83"/>
      <c r="C5" s="83"/>
      <c r="D5" s="84"/>
      <c r="E5" s="85" t="str">
        <f>IF('Reference Records'!$B$152&lt;&gt;"",'Reference Records'!$B$152,'Reference Records'!$B$153)</f>
        <v>Philippines</v>
      </c>
      <c r="F5" s="86"/>
      <c r="G5" s="86"/>
      <c r="H5" s="86"/>
      <c r="I5" s="86"/>
      <c r="J5" s="86"/>
      <c r="K5" s="80"/>
      <c r="L5" s="81"/>
      <c r="M5" s="81"/>
      <c r="N5" s="81"/>
      <c r="O5" s="81"/>
      <c r="P5" s="81"/>
      <c r="Q5" s="81"/>
      <c r="R5" s="81"/>
      <c r="S5" s="81"/>
      <c r="T5" s="81"/>
      <c r="V5" s="434"/>
      <c r="W5" s="434"/>
    </row>
    <row r="6" spans="1:50" ht="16.5" thickBot="1" x14ac:dyDescent="0.3">
      <c r="A6" s="82" t="s">
        <v>45</v>
      </c>
      <c r="B6" s="83"/>
      <c r="C6" s="83"/>
      <c r="D6" s="84"/>
      <c r="E6" s="304" t="s">
        <v>279</v>
      </c>
      <c r="F6" s="86"/>
      <c r="G6" s="86"/>
      <c r="H6" s="86"/>
      <c r="I6" s="86"/>
      <c r="J6" s="86"/>
      <c r="K6" s="80"/>
      <c r="L6" s="81"/>
      <c r="M6" s="81"/>
      <c r="N6" s="81"/>
      <c r="O6" s="81"/>
      <c r="P6" s="81"/>
      <c r="Q6" s="81"/>
      <c r="R6" s="81"/>
      <c r="S6" s="81"/>
      <c r="T6" s="81"/>
      <c r="V6" s="87"/>
      <c r="W6" s="87"/>
    </row>
    <row r="7" spans="1:50" ht="31.5" customHeight="1" thickBot="1" x14ac:dyDescent="0.3">
      <c r="A7" s="88" t="s">
        <v>73</v>
      </c>
      <c r="B7" s="83"/>
      <c r="C7" s="83"/>
      <c r="D7" s="84"/>
      <c r="E7" s="89">
        <v>43101</v>
      </c>
      <c r="F7" s="90"/>
      <c r="G7" s="90"/>
      <c r="H7" s="90"/>
      <c r="I7" s="90"/>
      <c r="J7" s="90"/>
      <c r="K7" s="80"/>
      <c r="L7" s="81"/>
      <c r="M7" s="81"/>
      <c r="N7" s="81"/>
      <c r="O7" s="81"/>
      <c r="P7" s="81"/>
      <c r="Q7" s="81"/>
      <c r="R7" s="81"/>
      <c r="S7" s="81"/>
      <c r="T7" s="81"/>
      <c r="V7" s="87" t="s">
        <v>50</v>
      </c>
      <c r="W7" s="87"/>
    </row>
    <row r="8" spans="1:50" ht="31.5" customHeight="1" thickBot="1" x14ac:dyDescent="0.3">
      <c r="A8" s="88" t="s">
        <v>140</v>
      </c>
      <c r="B8" s="83" t="s">
        <v>194</v>
      </c>
      <c r="C8" s="306">
        <v>12</v>
      </c>
      <c r="D8" s="84"/>
      <c r="E8" s="91">
        <v>44196</v>
      </c>
      <c r="F8" s="90"/>
      <c r="G8" s="90"/>
      <c r="H8" s="90"/>
      <c r="I8" s="90"/>
      <c r="J8" s="90"/>
      <c r="K8" s="80"/>
      <c r="L8" s="81"/>
      <c r="M8" s="81"/>
      <c r="N8" s="81"/>
      <c r="O8" s="81"/>
      <c r="P8" s="81"/>
      <c r="Q8" s="81"/>
      <c r="R8" s="81"/>
      <c r="S8" s="81"/>
      <c r="T8" s="81"/>
      <c r="V8" s="87"/>
      <c r="W8" s="87"/>
    </row>
    <row r="9" spans="1:50" ht="32.25" customHeight="1" thickBot="1" x14ac:dyDescent="0.3">
      <c r="A9" s="88" t="s">
        <v>217</v>
      </c>
      <c r="E9" s="89">
        <v>43101</v>
      </c>
      <c r="F9" s="92"/>
      <c r="G9" s="92"/>
      <c r="H9" s="92"/>
      <c r="I9" s="92"/>
      <c r="J9" s="92"/>
      <c r="K9" s="435" t="str">
        <f>IF(E8&gt;E10,"Please note, the Implementation Period End Date is longer than the Allocation Utilisation Period End Date"," ")</f>
        <v xml:space="preserve"> </v>
      </c>
      <c r="L9" s="81"/>
      <c r="M9" s="81"/>
      <c r="N9" s="81"/>
      <c r="O9" s="81"/>
      <c r="P9" s="81"/>
      <c r="Q9" s="81"/>
      <c r="R9" s="81"/>
      <c r="S9" s="81"/>
      <c r="T9" s="81"/>
      <c r="W9" s="87"/>
      <c r="X9" s="87"/>
    </row>
    <row r="10" spans="1:50" ht="32.25" customHeight="1" thickBot="1" x14ac:dyDescent="0.3">
      <c r="A10" s="88" t="s">
        <v>218</v>
      </c>
      <c r="E10" s="91">
        <v>44196</v>
      </c>
      <c r="F10" s="92"/>
      <c r="G10" s="92"/>
      <c r="H10" s="92"/>
      <c r="I10" s="92"/>
      <c r="J10" s="92"/>
      <c r="K10" s="435"/>
      <c r="L10" s="81"/>
      <c r="M10" s="81"/>
      <c r="N10" s="81"/>
      <c r="O10" s="81"/>
      <c r="P10" s="81"/>
      <c r="Q10" s="81"/>
      <c r="R10" s="81"/>
      <c r="S10" s="81"/>
      <c r="T10" s="81"/>
    </row>
    <row r="11" spans="1:50" ht="19.5" customHeight="1" x14ac:dyDescent="0.25">
      <c r="A11" s="93"/>
      <c r="B11" s="93"/>
      <c r="C11" s="93"/>
      <c r="D11" s="93"/>
      <c r="E11" s="93"/>
      <c r="F11" s="93"/>
      <c r="G11" s="93"/>
      <c r="H11" s="93"/>
      <c r="I11" s="93"/>
      <c r="J11" s="93"/>
      <c r="K11" s="81"/>
      <c r="L11" s="81"/>
      <c r="M11" s="81"/>
      <c r="N11" s="81"/>
      <c r="O11" s="81"/>
      <c r="P11" s="81"/>
      <c r="Q11" s="81"/>
      <c r="R11" s="81"/>
      <c r="S11" s="81"/>
      <c r="T11" s="94"/>
      <c r="W11" s="87"/>
    </row>
    <row r="12" spans="1:50" s="54" customFormat="1" ht="8.1" hidden="1" customHeight="1" thickBot="1" x14ac:dyDescent="0.3">
      <c r="A12" s="93"/>
      <c r="B12" s="93"/>
      <c r="C12" s="93"/>
      <c r="D12" s="93"/>
      <c r="E12" s="93"/>
      <c r="F12" s="93"/>
      <c r="G12" s="93"/>
      <c r="H12" s="93"/>
      <c r="I12" s="93"/>
      <c r="J12" s="93"/>
      <c r="K12" s="94"/>
      <c r="L12" s="94"/>
      <c r="M12" s="94"/>
      <c r="N12" s="94"/>
      <c r="O12" s="94"/>
      <c r="P12" s="94"/>
      <c r="Q12" s="94"/>
      <c r="R12" s="94"/>
      <c r="S12" s="94"/>
      <c r="T12" s="52"/>
      <c r="V12" s="79"/>
      <c r="W12" s="87"/>
      <c r="X12" s="79"/>
      <c r="Y12" s="79"/>
      <c r="Z12" s="79"/>
      <c r="AO12" s="3"/>
      <c r="AP12" s="3"/>
      <c r="AQ12" s="3"/>
      <c r="AR12" s="3"/>
      <c r="AS12" s="3"/>
      <c r="AT12" s="3"/>
      <c r="AU12" s="3"/>
      <c r="AV12" s="3"/>
      <c r="AW12" s="3"/>
      <c r="AX12" s="3"/>
    </row>
    <row r="13" spans="1:50" s="54" customFormat="1" ht="35.25" hidden="1" customHeight="1" thickBot="1" x14ac:dyDescent="0.3">
      <c r="A13" s="433" t="s">
        <v>38</v>
      </c>
      <c r="B13" s="95"/>
      <c r="C13" s="96"/>
      <c r="D13" s="96"/>
      <c r="E13" s="31" t="s">
        <v>42</v>
      </c>
      <c r="F13" s="32"/>
      <c r="G13" s="32"/>
      <c r="H13" s="32"/>
      <c r="I13" s="32"/>
      <c r="J13" s="32"/>
      <c r="K13" s="159" t="s">
        <v>39</v>
      </c>
      <c r="L13" s="31"/>
      <c r="M13" s="33"/>
      <c r="N13" s="33"/>
      <c r="O13" s="33"/>
      <c r="P13" s="33"/>
      <c r="Q13" s="34"/>
      <c r="R13" s="31"/>
      <c r="S13" s="33"/>
      <c r="T13" s="33" t="s">
        <v>13</v>
      </c>
      <c r="V13" s="79"/>
      <c r="W13" s="87"/>
      <c r="X13" s="79"/>
      <c r="Y13" s="79"/>
      <c r="Z13" s="79"/>
      <c r="AO13" s="3"/>
      <c r="AP13" s="3"/>
      <c r="AQ13" s="3"/>
      <c r="AR13" s="3"/>
      <c r="AS13" s="3"/>
      <c r="AT13" s="3"/>
      <c r="AU13" s="3"/>
      <c r="AV13" s="3"/>
      <c r="AW13" s="3"/>
      <c r="AX13" s="3"/>
    </row>
    <row r="14" spans="1:50" s="54" customFormat="1" ht="40.5" hidden="1" customHeight="1" thickBot="1" x14ac:dyDescent="0.3">
      <c r="A14" s="433"/>
      <c r="B14" s="97"/>
      <c r="C14" s="98"/>
      <c r="D14" s="98"/>
      <c r="E14" s="31" t="s">
        <v>5</v>
      </c>
      <c r="F14" s="32"/>
      <c r="G14" s="32"/>
      <c r="H14" s="32"/>
      <c r="I14" s="32"/>
      <c r="J14" s="32"/>
      <c r="K14" s="32" t="s">
        <v>16</v>
      </c>
      <c r="L14" s="31"/>
      <c r="M14" s="33"/>
      <c r="N14" s="33"/>
      <c r="O14" s="33"/>
      <c r="P14" s="33"/>
      <c r="Q14" s="34"/>
      <c r="R14" s="31"/>
      <c r="S14" s="33"/>
      <c r="T14" s="33" t="s">
        <v>40</v>
      </c>
      <c r="V14" s="79"/>
      <c r="W14" s="87"/>
      <c r="X14" s="79"/>
      <c r="Y14" s="79"/>
      <c r="Z14" s="79"/>
      <c r="AO14" s="3"/>
      <c r="AP14" s="3"/>
      <c r="AQ14" s="3"/>
      <c r="AR14" s="3"/>
      <c r="AS14" s="3"/>
      <c r="AT14" s="3"/>
      <c r="AU14" s="3"/>
      <c r="AV14" s="3"/>
      <c r="AW14" s="3"/>
      <c r="AX14" s="3"/>
    </row>
    <row r="15" spans="1:50" s="54" customFormat="1" ht="28.35" hidden="1" customHeight="1" x14ac:dyDescent="0.25">
      <c r="A15" s="93"/>
      <c r="B15" s="93"/>
      <c r="C15" s="93"/>
      <c r="D15" s="93"/>
      <c r="E15" s="93"/>
      <c r="F15" s="93"/>
      <c r="G15" s="93"/>
      <c r="H15" s="93"/>
      <c r="I15" s="93"/>
      <c r="J15" s="93"/>
      <c r="K15" s="94"/>
      <c r="L15" s="94"/>
      <c r="M15" s="94"/>
      <c r="N15" s="94"/>
      <c r="O15" s="94"/>
      <c r="P15" s="94"/>
      <c r="Q15" s="94"/>
      <c r="R15" s="94"/>
      <c r="S15" s="94"/>
      <c r="T15" s="52"/>
      <c r="V15" s="79"/>
      <c r="W15" s="87"/>
      <c r="X15" s="79"/>
      <c r="Y15" s="79"/>
      <c r="Z15" s="79"/>
      <c r="AO15" s="3"/>
      <c r="AP15" s="3"/>
      <c r="AQ15" s="3"/>
      <c r="AR15" s="3"/>
      <c r="AS15" s="3"/>
      <c r="AT15" s="3"/>
      <c r="AU15" s="3"/>
      <c r="AV15" s="3"/>
      <c r="AW15" s="3"/>
      <c r="AX15" s="3"/>
    </row>
    <row r="16" spans="1:50" ht="37.35" hidden="1" customHeight="1" x14ac:dyDescent="0.25">
      <c r="A16" s="81"/>
      <c r="B16" s="81"/>
      <c r="C16" s="81"/>
      <c r="D16" s="81"/>
      <c r="E16" s="59"/>
      <c r="T16" s="59"/>
      <c r="W16" s="87"/>
      <c r="X16" s="87"/>
    </row>
    <row r="17" spans="1:26" ht="0.6" customHeight="1" x14ac:dyDescent="0.25">
      <c r="A17" s="99"/>
      <c r="B17" s="100"/>
      <c r="C17" s="100"/>
      <c r="D17" s="101"/>
      <c r="E17" s="81"/>
      <c r="F17" s="81"/>
      <c r="G17" s="81"/>
      <c r="H17" s="81"/>
      <c r="I17" s="81"/>
      <c r="J17" s="81"/>
      <c r="K17" s="81"/>
      <c r="L17" s="81"/>
      <c r="M17" s="81"/>
      <c r="N17" s="81"/>
      <c r="O17" s="81"/>
      <c r="P17" s="81"/>
      <c r="Q17" s="81"/>
      <c r="R17" s="81"/>
      <c r="S17" s="81"/>
      <c r="T17" s="59"/>
      <c r="W17" s="87"/>
      <c r="X17" s="87"/>
    </row>
    <row r="18" spans="1:26" ht="36.75" customHeight="1" x14ac:dyDescent="0.25">
      <c r="A18" s="320" t="s">
        <v>193</v>
      </c>
      <c r="B18" s="320"/>
      <c r="C18" s="320" t="s">
        <v>128</v>
      </c>
      <c r="D18" s="102"/>
      <c r="E18" s="81"/>
      <c r="F18" s="81"/>
      <c r="G18" s="81"/>
      <c r="H18" s="81"/>
      <c r="I18" s="81"/>
      <c r="J18" s="81"/>
      <c r="K18" s="81"/>
      <c r="L18" s="81"/>
      <c r="M18" s="81"/>
      <c r="N18" s="81"/>
      <c r="O18" s="81"/>
      <c r="P18" s="81"/>
      <c r="Q18" s="81"/>
      <c r="R18" s="81"/>
      <c r="S18" s="81"/>
      <c r="T18" s="59"/>
      <c r="W18" s="87"/>
      <c r="X18" s="87"/>
    </row>
    <row r="19" spans="1:26" ht="47.1" hidden="1" customHeight="1" x14ac:dyDescent="0.25">
      <c r="A19" s="335" t="s">
        <v>192</v>
      </c>
      <c r="B19" s="335"/>
      <c r="C19" s="335" t="s">
        <v>127</v>
      </c>
      <c r="D19" s="102"/>
      <c r="E19" s="81"/>
      <c r="F19" s="81"/>
      <c r="G19" s="81"/>
      <c r="H19" s="81"/>
      <c r="I19" s="81"/>
      <c r="J19" s="81"/>
      <c r="K19" s="81"/>
      <c r="L19" s="81"/>
      <c r="M19" s="81"/>
      <c r="N19" s="81"/>
      <c r="O19" s="81"/>
      <c r="P19" s="81"/>
      <c r="Q19" s="81"/>
      <c r="R19" s="81"/>
      <c r="S19" s="81"/>
      <c r="T19" s="59"/>
      <c r="W19" s="87"/>
      <c r="X19" s="87"/>
    </row>
    <row r="20" spans="1:26" ht="47.1" customHeight="1" x14ac:dyDescent="0.25">
      <c r="A20" s="335" t="s">
        <v>1826</v>
      </c>
      <c r="B20" s="335"/>
      <c r="C20" s="335" t="s">
        <v>1826</v>
      </c>
      <c r="D20" s="102"/>
      <c r="E20" s="81"/>
      <c r="F20" s="81"/>
      <c r="G20" s="81"/>
      <c r="H20" s="81"/>
      <c r="I20" s="81"/>
      <c r="J20" s="81"/>
      <c r="K20" s="81"/>
      <c r="L20" s="81"/>
      <c r="M20" s="81"/>
      <c r="N20" s="81"/>
      <c r="O20" s="81"/>
      <c r="P20" s="81"/>
      <c r="Q20" s="81"/>
      <c r="R20" s="81"/>
      <c r="S20" s="81"/>
      <c r="T20" s="59"/>
      <c r="W20" s="300"/>
      <c r="X20" s="300"/>
    </row>
    <row r="21" spans="1:26" s="81" customFormat="1" ht="2.4500000000000002" customHeight="1" thickBot="1" x14ac:dyDescent="0.3">
      <c r="A21" s="103"/>
      <c r="B21" s="104"/>
      <c r="C21" s="104"/>
      <c r="D21" s="105"/>
      <c r="V21" s="80"/>
      <c r="W21" s="80"/>
      <c r="X21" s="80"/>
      <c r="Y21" s="80"/>
      <c r="Z21" s="80"/>
    </row>
    <row r="22" spans="1:26" ht="26.45" customHeight="1" thickBot="1" x14ac:dyDescent="0.3">
      <c r="T22" s="59"/>
      <c r="W22" s="87"/>
      <c r="X22" s="87"/>
    </row>
    <row r="23" spans="1:26" ht="1.35" customHeight="1" x14ac:dyDescent="0.25">
      <c r="A23" s="56"/>
      <c r="B23" s="56"/>
      <c r="C23" s="56"/>
      <c r="D23" s="56"/>
      <c r="E23" s="56"/>
      <c r="F23" s="56"/>
      <c r="G23" s="56"/>
      <c r="H23" s="56"/>
      <c r="I23" s="56"/>
      <c r="J23" s="56"/>
      <c r="K23" s="56"/>
      <c r="L23" s="56"/>
      <c r="M23" s="56"/>
      <c r="N23" s="56"/>
      <c r="O23" s="56"/>
      <c r="P23" s="56"/>
      <c r="Q23" s="56"/>
      <c r="R23" s="57"/>
      <c r="T23" s="59"/>
      <c r="W23" s="87"/>
      <c r="X23" s="87"/>
    </row>
    <row r="24" spans="1:26" ht="60.75" customHeight="1" x14ac:dyDescent="0.25">
      <c r="A24" s="320" t="s">
        <v>76</v>
      </c>
      <c r="B24" s="320"/>
      <c r="C24" s="320"/>
      <c r="D24" s="320"/>
      <c r="E24" s="321" t="s">
        <v>219</v>
      </c>
      <c r="F24" s="320"/>
      <c r="G24" s="320"/>
      <c r="H24" s="320"/>
      <c r="I24" s="320"/>
      <c r="J24" s="320"/>
      <c r="K24" s="331" t="s">
        <v>199</v>
      </c>
      <c r="L24" s="332"/>
      <c r="M24" s="333" t="s">
        <v>64</v>
      </c>
      <c r="N24" s="333" t="s">
        <v>166</v>
      </c>
      <c r="O24" s="334" t="s">
        <v>216</v>
      </c>
      <c r="P24" s="334" t="s">
        <v>167</v>
      </c>
      <c r="Q24" s="333" t="s">
        <v>66</v>
      </c>
      <c r="R24" s="106"/>
      <c r="S24" s="59"/>
      <c r="T24" s="59"/>
      <c r="W24" s="87"/>
      <c r="X24" s="87"/>
    </row>
    <row r="25" spans="1:26" ht="47.1" hidden="1" customHeight="1" x14ac:dyDescent="0.25">
      <c r="A25" s="335" t="s">
        <v>86</v>
      </c>
      <c r="B25" s="335"/>
      <c r="C25" s="335"/>
      <c r="D25" s="335"/>
      <c r="E25" s="336"/>
      <c r="F25" s="336"/>
      <c r="G25" s="336"/>
      <c r="H25" s="336"/>
      <c r="I25" s="336"/>
      <c r="J25" s="336"/>
      <c r="K25" s="313" t="s">
        <v>182</v>
      </c>
      <c r="L25" s="337"/>
      <c r="M25" s="338" t="b">
        <f>IFERROR(IF(OR(E25&lt;&gt;"",K25&lt;&gt;""),TRUE,FALSE),FALSE)</f>
        <v>1</v>
      </c>
      <c r="N25" s="338" t="str">
        <f>E25&amp;K25</f>
        <v>[Alternative Account]</v>
      </c>
      <c r="O25" s="339" t="str">
        <f>IFERROR(IF(E25&lt;&gt;"",VLOOKUP(E25,'Account Role'!$B$3:$D$8,3,FALSE),P25),"")</f>
        <v>[Account]</v>
      </c>
      <c r="P25" s="340" t="s">
        <v>116</v>
      </c>
      <c r="Q25" s="340" t="s">
        <v>65</v>
      </c>
      <c r="R25" s="107"/>
      <c r="S25" s="59"/>
      <c r="T25" s="59"/>
      <c r="W25" s="87"/>
      <c r="X25" s="87"/>
    </row>
    <row r="26" spans="1:26" ht="47.1" customHeight="1" x14ac:dyDescent="0.25">
      <c r="A26" s="335">
        <v>1</v>
      </c>
      <c r="B26" s="335"/>
      <c r="C26" s="335"/>
      <c r="D26" s="335"/>
      <c r="E26" s="336" t="s">
        <v>2367</v>
      </c>
      <c r="F26" s="336"/>
      <c r="G26" s="336"/>
      <c r="H26" s="336"/>
      <c r="I26" s="336"/>
      <c r="J26" s="336"/>
      <c r="K26" s="313"/>
      <c r="L26" s="337"/>
      <c r="M26" s="338" t="b">
        <f t="shared" ref="M26:M34" si="0">IFERROR(IF(OR(E26&lt;&gt;"",K26&lt;&gt;""),TRUE,FALSE),FALSE)</f>
        <v>1</v>
      </c>
      <c r="N26" s="338" t="str">
        <f t="shared" ref="N26:N34" si="1">E26&amp;K26</f>
        <v>Philippine Business for Social Progress (PBSP)</v>
      </c>
      <c r="O26" s="339" t="str">
        <f>IFERROR(IF(E26&lt;&gt;"",VLOOKUP(E26,'Account Role'!$B$3:$D$8,3,FALSE),P26),"")</f>
        <v>001g000001XJk55AAD</v>
      </c>
      <c r="P26" s="340" t="s">
        <v>377</v>
      </c>
      <c r="Q26" s="340" t="s">
        <v>378</v>
      </c>
      <c r="R26" s="107"/>
      <c r="S26" s="59"/>
      <c r="T26" s="59"/>
      <c r="W26" s="300"/>
      <c r="X26" s="300"/>
    </row>
    <row r="27" spans="1:26" ht="47.1" hidden="1" customHeight="1" x14ac:dyDescent="0.25">
      <c r="A27" s="335">
        <v>2</v>
      </c>
      <c r="B27" s="335"/>
      <c r="C27" s="335"/>
      <c r="D27" s="335"/>
      <c r="E27" s="336"/>
      <c r="F27" s="336"/>
      <c r="G27" s="336"/>
      <c r="H27" s="336"/>
      <c r="I27" s="336"/>
      <c r="J27" s="336"/>
      <c r="K27" s="313"/>
      <c r="L27" s="337"/>
      <c r="M27" s="338" t="b">
        <f t="shared" si="0"/>
        <v>0</v>
      </c>
      <c r="N27" s="338" t="str">
        <f t="shared" si="1"/>
        <v/>
      </c>
      <c r="O27" s="339" t="str">
        <f>IFERROR(IF(E27&lt;&gt;"",VLOOKUP(E27,'Account Role'!$B$3:$D$8,3,FALSE),P27),"")</f>
        <v>001g000001XJkjwAAD</v>
      </c>
      <c r="P27" s="340" t="s">
        <v>377</v>
      </c>
      <c r="Q27" s="340" t="s">
        <v>379</v>
      </c>
      <c r="R27" s="107"/>
      <c r="S27" s="59"/>
      <c r="T27" s="59"/>
      <c r="W27" s="300"/>
      <c r="X27" s="300"/>
    </row>
    <row r="28" spans="1:26" ht="47.1" hidden="1" customHeight="1" x14ac:dyDescent="0.25">
      <c r="A28" s="335">
        <v>3</v>
      </c>
      <c r="B28" s="335"/>
      <c r="C28" s="335"/>
      <c r="D28" s="335"/>
      <c r="E28" s="336"/>
      <c r="F28" s="336"/>
      <c r="G28" s="336"/>
      <c r="H28" s="336"/>
      <c r="I28" s="336"/>
      <c r="J28" s="336"/>
      <c r="K28" s="313"/>
      <c r="L28" s="337"/>
      <c r="M28" s="338" t="b">
        <f t="shared" si="0"/>
        <v>0</v>
      </c>
      <c r="N28" s="338" t="str">
        <f t="shared" si="1"/>
        <v/>
      </c>
      <c r="O28" s="339" t="str">
        <f>IFERROR(IF(E28&lt;&gt;"",VLOOKUP(E28,'Account Role'!$B$3:$D$8,3,FALSE),P28),"")</f>
        <v>001g000001XJkjwAAD</v>
      </c>
      <c r="P28" s="340" t="s">
        <v>377</v>
      </c>
      <c r="Q28" s="340" t="s">
        <v>380</v>
      </c>
      <c r="R28" s="107"/>
      <c r="S28" s="59"/>
      <c r="T28" s="59"/>
      <c r="W28" s="300"/>
      <c r="X28" s="300"/>
    </row>
    <row r="29" spans="1:26" ht="47.1" hidden="1" customHeight="1" x14ac:dyDescent="0.25">
      <c r="A29" s="335">
        <v>4</v>
      </c>
      <c r="B29" s="335"/>
      <c r="C29" s="335"/>
      <c r="D29" s="335"/>
      <c r="E29" s="336"/>
      <c r="F29" s="336"/>
      <c r="G29" s="336"/>
      <c r="H29" s="336"/>
      <c r="I29" s="336"/>
      <c r="J29" s="336"/>
      <c r="K29" s="313"/>
      <c r="L29" s="337"/>
      <c r="M29" s="338" t="b">
        <f t="shared" si="0"/>
        <v>0</v>
      </c>
      <c r="N29" s="338" t="str">
        <f t="shared" si="1"/>
        <v/>
      </c>
      <c r="O29" s="339" t="str">
        <f>IFERROR(IF(E29&lt;&gt;"",VLOOKUP(E29,'Account Role'!$B$3:$D$8,3,FALSE),P29),"")</f>
        <v>001g000001XJkjwAAD</v>
      </c>
      <c r="P29" s="340" t="s">
        <v>377</v>
      </c>
      <c r="Q29" s="340" t="s">
        <v>381</v>
      </c>
      <c r="R29" s="107"/>
      <c r="S29" s="59"/>
      <c r="T29" s="59"/>
      <c r="W29" s="300"/>
      <c r="X29" s="300"/>
    </row>
    <row r="30" spans="1:26" ht="47.1" hidden="1" customHeight="1" x14ac:dyDescent="0.25">
      <c r="A30" s="335">
        <v>5</v>
      </c>
      <c r="B30" s="335"/>
      <c r="C30" s="335"/>
      <c r="D30" s="335"/>
      <c r="E30" s="336"/>
      <c r="F30" s="336"/>
      <c r="G30" s="336"/>
      <c r="H30" s="336"/>
      <c r="I30" s="336"/>
      <c r="J30" s="336"/>
      <c r="K30" s="313"/>
      <c r="L30" s="337"/>
      <c r="M30" s="338" t="b">
        <f t="shared" si="0"/>
        <v>0</v>
      </c>
      <c r="N30" s="338" t="str">
        <f t="shared" si="1"/>
        <v/>
      </c>
      <c r="O30" s="339" t="str">
        <f>IFERROR(IF(E30&lt;&gt;"",VLOOKUP(E30,'Account Role'!$B$3:$D$8,3,FALSE),P30),"")</f>
        <v>001g000001XJkjwAAD</v>
      </c>
      <c r="P30" s="340" t="s">
        <v>377</v>
      </c>
      <c r="Q30" s="340" t="s">
        <v>382</v>
      </c>
      <c r="R30" s="107"/>
      <c r="S30" s="59"/>
      <c r="T30" s="59"/>
      <c r="W30" s="300"/>
      <c r="X30" s="300"/>
    </row>
    <row r="31" spans="1:26" ht="47.1" hidden="1" customHeight="1" x14ac:dyDescent="0.25">
      <c r="A31" s="335">
        <v>6</v>
      </c>
      <c r="B31" s="335"/>
      <c r="C31" s="335"/>
      <c r="D31" s="335"/>
      <c r="E31" s="336"/>
      <c r="F31" s="336"/>
      <c r="G31" s="336"/>
      <c r="H31" s="336"/>
      <c r="I31" s="336"/>
      <c r="J31" s="336"/>
      <c r="K31" s="313"/>
      <c r="L31" s="337"/>
      <c r="M31" s="338" t="b">
        <f t="shared" si="0"/>
        <v>0</v>
      </c>
      <c r="N31" s="338" t="str">
        <f t="shared" si="1"/>
        <v/>
      </c>
      <c r="O31" s="339" t="str">
        <f>IFERROR(IF(E31&lt;&gt;"",VLOOKUP(E31,'Account Role'!$B$3:$D$8,3,FALSE),P31),"")</f>
        <v>001g000001XJkjwAAD</v>
      </c>
      <c r="P31" s="340" t="s">
        <v>377</v>
      </c>
      <c r="Q31" s="340" t="s">
        <v>383</v>
      </c>
      <c r="R31" s="107"/>
      <c r="S31" s="59"/>
      <c r="T31" s="59"/>
      <c r="W31" s="300"/>
      <c r="X31" s="300"/>
    </row>
    <row r="32" spans="1:26" ht="47.1" hidden="1" customHeight="1" x14ac:dyDescent="0.25">
      <c r="A32" s="335">
        <v>7</v>
      </c>
      <c r="B32" s="335"/>
      <c r="C32" s="335"/>
      <c r="D32" s="335"/>
      <c r="E32" s="336"/>
      <c r="F32" s="336"/>
      <c r="G32" s="336"/>
      <c r="H32" s="336"/>
      <c r="I32" s="336"/>
      <c r="J32" s="336"/>
      <c r="K32" s="313"/>
      <c r="L32" s="337"/>
      <c r="M32" s="338" t="b">
        <f t="shared" si="0"/>
        <v>0</v>
      </c>
      <c r="N32" s="338" t="str">
        <f t="shared" si="1"/>
        <v/>
      </c>
      <c r="O32" s="339" t="str">
        <f>IFERROR(IF(E32&lt;&gt;"",VLOOKUP(E32,'Account Role'!$B$3:$D$8,3,FALSE),P32),"")</f>
        <v>001g000001XJkjwAAD</v>
      </c>
      <c r="P32" s="340" t="s">
        <v>377</v>
      </c>
      <c r="Q32" s="340" t="s">
        <v>384</v>
      </c>
      <c r="R32" s="107"/>
      <c r="S32" s="59"/>
      <c r="T32" s="59"/>
      <c r="W32" s="300"/>
      <c r="X32" s="300"/>
    </row>
    <row r="33" spans="1:24" ht="47.1" hidden="1" customHeight="1" x14ac:dyDescent="0.25">
      <c r="A33" s="335">
        <v>8</v>
      </c>
      <c r="B33" s="335"/>
      <c r="C33" s="335"/>
      <c r="D33" s="335"/>
      <c r="E33" s="336"/>
      <c r="F33" s="336"/>
      <c r="G33" s="336"/>
      <c r="H33" s="336"/>
      <c r="I33" s="336"/>
      <c r="J33" s="336"/>
      <c r="K33" s="313"/>
      <c r="L33" s="337"/>
      <c r="M33" s="338" t="b">
        <f t="shared" si="0"/>
        <v>0</v>
      </c>
      <c r="N33" s="338" t="str">
        <f t="shared" si="1"/>
        <v/>
      </c>
      <c r="O33" s="339" t="str">
        <f>IFERROR(IF(E33&lt;&gt;"",VLOOKUP(E33,'Account Role'!$B$3:$D$8,3,FALSE),P33),"")</f>
        <v>001g000001XJkjwAAD</v>
      </c>
      <c r="P33" s="340" t="s">
        <v>377</v>
      </c>
      <c r="Q33" s="340" t="s">
        <v>385</v>
      </c>
      <c r="R33" s="107"/>
      <c r="S33" s="59"/>
      <c r="T33" s="59"/>
      <c r="W33" s="300"/>
      <c r="X33" s="300"/>
    </row>
    <row r="34" spans="1:24" ht="47.1" hidden="1" customHeight="1" x14ac:dyDescent="0.25">
      <c r="A34" s="335">
        <v>9</v>
      </c>
      <c r="B34" s="335"/>
      <c r="C34" s="335"/>
      <c r="D34" s="335"/>
      <c r="E34" s="336"/>
      <c r="F34" s="336"/>
      <c r="G34" s="336"/>
      <c r="H34" s="336"/>
      <c r="I34" s="336"/>
      <c r="J34" s="336"/>
      <c r="K34" s="313"/>
      <c r="L34" s="337"/>
      <c r="M34" s="338" t="b">
        <f t="shared" si="0"/>
        <v>0</v>
      </c>
      <c r="N34" s="338" t="str">
        <f t="shared" si="1"/>
        <v/>
      </c>
      <c r="O34" s="339" t="str">
        <f>IFERROR(IF(E34&lt;&gt;"",VLOOKUP(E34,'Account Role'!$B$3:$D$8,3,FALSE),P34),"")</f>
        <v>001g000001XJkjwAAD</v>
      </c>
      <c r="P34" s="340" t="s">
        <v>377</v>
      </c>
      <c r="Q34" s="340" t="s">
        <v>386</v>
      </c>
      <c r="R34" s="107"/>
      <c r="S34" s="59"/>
      <c r="T34" s="59"/>
      <c r="W34" s="300"/>
      <c r="X34" s="300"/>
    </row>
    <row r="35" spans="1:24" ht="0.75" customHeight="1" thickBot="1" x14ac:dyDescent="0.3">
      <c r="A35" s="76"/>
      <c r="B35" s="77"/>
      <c r="C35" s="77"/>
      <c r="D35" s="77"/>
      <c r="E35" s="77"/>
      <c r="F35" s="77"/>
      <c r="G35" s="77"/>
      <c r="H35" s="77"/>
      <c r="I35" s="77"/>
      <c r="J35" s="77"/>
      <c r="K35" s="77"/>
      <c r="L35" s="77"/>
      <c r="M35" s="77"/>
      <c r="N35" s="77"/>
      <c r="O35" s="77"/>
      <c r="P35" s="77"/>
      <c r="Q35" s="77"/>
      <c r="R35" s="68"/>
      <c r="S35" s="59"/>
      <c r="W35" s="87"/>
      <c r="X35" s="87"/>
    </row>
    <row r="36" spans="1:24" ht="16.5" thickBot="1" x14ac:dyDescent="0.3">
      <c r="R36" s="108"/>
      <c r="S36" s="59"/>
      <c r="W36" s="87"/>
    </row>
    <row r="37" spans="1:24" ht="16.5" hidden="1" thickBot="1" x14ac:dyDescent="0.3">
      <c r="R37" s="108"/>
      <c r="S37" s="59"/>
      <c r="W37" s="87"/>
    </row>
    <row r="38" spans="1:24" ht="16.5" hidden="1" thickBot="1" x14ac:dyDescent="0.3">
      <c r="E38" s="70"/>
      <c r="F38" s="70"/>
      <c r="G38" s="70"/>
      <c r="H38" s="70"/>
      <c r="I38" s="70"/>
      <c r="J38" s="70"/>
      <c r="K38" s="70"/>
      <c r="L38" s="70"/>
      <c r="M38" s="70"/>
      <c r="N38" s="70"/>
      <c r="O38" s="70"/>
      <c r="P38" s="70"/>
      <c r="Q38" s="70"/>
      <c r="R38" s="108"/>
      <c r="S38" s="59"/>
      <c r="W38" s="87"/>
    </row>
    <row r="39" spans="1:24" ht="16.5" hidden="1" thickBot="1" x14ac:dyDescent="0.3">
      <c r="E39" s="70"/>
      <c r="F39" s="70"/>
      <c r="G39" s="70"/>
      <c r="H39" s="70"/>
      <c r="I39" s="70"/>
      <c r="J39" s="70"/>
      <c r="K39" s="70"/>
      <c r="L39" s="70"/>
      <c r="M39" s="70"/>
      <c r="N39" s="70"/>
      <c r="O39" s="70"/>
      <c r="P39" s="70"/>
      <c r="Q39" s="70"/>
      <c r="R39" s="108"/>
      <c r="S39" s="59"/>
      <c r="W39" s="87"/>
    </row>
    <row r="40" spans="1:24" ht="27" hidden="1" customHeight="1" thickBot="1" x14ac:dyDescent="0.3">
      <c r="E40" s="70"/>
      <c r="F40" s="70"/>
      <c r="G40" s="70"/>
      <c r="H40" s="70"/>
      <c r="I40" s="70"/>
      <c r="J40" s="70"/>
      <c r="K40" s="70"/>
      <c r="L40" s="70"/>
      <c r="M40" s="70"/>
      <c r="N40" s="70"/>
      <c r="O40" s="70"/>
      <c r="P40" s="70"/>
      <c r="Q40" s="70"/>
      <c r="R40" s="108"/>
      <c r="S40" s="59"/>
      <c r="W40" s="87"/>
    </row>
    <row r="41" spans="1:24" ht="29.25" customHeight="1" thickBot="1" x14ac:dyDescent="0.3">
      <c r="A41" s="427" t="s">
        <v>227</v>
      </c>
      <c r="B41" s="428"/>
      <c r="C41" s="428"/>
      <c r="D41" s="428"/>
      <c r="E41" s="428"/>
      <c r="F41" s="109"/>
      <c r="G41" s="109"/>
      <c r="H41" s="109"/>
      <c r="I41" s="109"/>
      <c r="J41" s="110"/>
      <c r="K41" s="108"/>
      <c r="L41" s="108"/>
      <c r="M41" s="108"/>
      <c r="N41" s="108"/>
      <c r="O41" s="108"/>
      <c r="P41" s="108"/>
      <c r="Q41" s="108"/>
      <c r="R41" s="108"/>
      <c r="S41" s="59"/>
      <c r="T41" s="59"/>
      <c r="W41" s="87"/>
    </row>
    <row r="42" spans="1:24" ht="28.5" customHeight="1" x14ac:dyDescent="0.25">
      <c r="A42" s="341" t="s">
        <v>222</v>
      </c>
      <c r="B42" s="342">
        <v>0</v>
      </c>
      <c r="C42" s="331"/>
      <c r="D42" s="331"/>
      <c r="E42" s="331" t="s">
        <v>221</v>
      </c>
      <c r="F42" s="343"/>
      <c r="G42" s="344"/>
      <c r="H42" s="344" t="s">
        <v>64</v>
      </c>
      <c r="I42" s="344" t="s">
        <v>66</v>
      </c>
      <c r="J42" s="112"/>
      <c r="K42" s="108"/>
      <c r="L42" s="108"/>
      <c r="M42" s="108"/>
      <c r="N42" s="108"/>
      <c r="O42" s="108"/>
      <c r="P42" s="108"/>
      <c r="Q42" s="108"/>
      <c r="R42" s="108"/>
      <c r="S42" s="59"/>
      <c r="T42" s="59"/>
      <c r="W42" s="87"/>
    </row>
    <row r="43" spans="1:24" ht="15" hidden="1" customHeight="1" x14ac:dyDescent="0.25">
      <c r="A43" s="345" t="str">
        <f>IF(B43=2,$E$7,IF(B43=1,"",E42+1))</f>
        <v/>
      </c>
      <c r="B43" s="346">
        <f>B42+1</f>
        <v>1</v>
      </c>
      <c r="C43" s="347"/>
      <c r="D43" s="347"/>
      <c r="E43" s="345" t="str">
        <f>IFERROR(EOMONTH($A43,$C$8-1),"")</f>
        <v/>
      </c>
      <c r="F43" s="343"/>
      <c r="G43" s="344"/>
      <c r="H43" s="344" t="b">
        <f>IFERROR(IF(E43&lt;=$E$8,TRUE,FALSE),"")</f>
        <v>0</v>
      </c>
      <c r="I43" s="344" t="s">
        <v>65</v>
      </c>
      <c r="J43" s="112"/>
      <c r="K43" s="108"/>
      <c r="L43" s="108"/>
      <c r="M43" s="108"/>
      <c r="N43" s="108"/>
      <c r="O43" s="108"/>
      <c r="P43" s="108"/>
      <c r="Q43" s="108"/>
      <c r="R43" s="108"/>
      <c r="S43" s="113"/>
      <c r="T43" s="59"/>
      <c r="W43" s="87"/>
    </row>
    <row r="44" spans="1:24" ht="15" customHeight="1" x14ac:dyDescent="0.25">
      <c r="A44" s="345">
        <f t="shared" ref="A44:A48" si="2">IF(B44=2,$E$7,IF(B44=1,"",E43+1))</f>
        <v>43101</v>
      </c>
      <c r="B44" s="346">
        <f t="shared" ref="B44:B48" si="3">B43+1</f>
        <v>2</v>
      </c>
      <c r="C44" s="347"/>
      <c r="D44" s="347"/>
      <c r="E44" s="345">
        <f t="shared" ref="E44:E48" si="4">IFERROR(EOMONTH($A44,$C$8-1),"")</f>
        <v>43465</v>
      </c>
      <c r="F44" s="343"/>
      <c r="G44" s="344"/>
      <c r="H44" s="344" t="b">
        <f t="shared" ref="H44:H48" si="5">IFERROR(IF(E44&lt;=$E$8,TRUE,FALSE),"")</f>
        <v>1</v>
      </c>
      <c r="I44" s="344" t="s">
        <v>297</v>
      </c>
      <c r="J44" s="112"/>
      <c r="K44" s="108"/>
      <c r="L44" s="108"/>
      <c r="M44" s="108"/>
      <c r="N44" s="108"/>
      <c r="O44" s="108"/>
      <c r="P44" s="108"/>
      <c r="Q44" s="108"/>
      <c r="R44" s="108"/>
      <c r="S44" s="113"/>
      <c r="T44" s="59"/>
      <c r="W44" s="300"/>
    </row>
    <row r="45" spans="1:24" ht="15" customHeight="1" x14ac:dyDescent="0.25">
      <c r="A45" s="345">
        <f t="shared" si="2"/>
        <v>43466</v>
      </c>
      <c r="B45" s="346">
        <f t="shared" si="3"/>
        <v>3</v>
      </c>
      <c r="C45" s="347"/>
      <c r="D45" s="347"/>
      <c r="E45" s="345">
        <f t="shared" si="4"/>
        <v>43830</v>
      </c>
      <c r="F45" s="343"/>
      <c r="G45" s="344"/>
      <c r="H45" s="344" t="b">
        <f t="shared" si="5"/>
        <v>1</v>
      </c>
      <c r="I45" s="344" t="s">
        <v>299</v>
      </c>
      <c r="J45" s="112"/>
      <c r="K45" s="108"/>
      <c r="L45" s="108"/>
      <c r="M45" s="108"/>
      <c r="N45" s="108"/>
      <c r="O45" s="108"/>
      <c r="P45" s="108"/>
      <c r="Q45" s="108"/>
      <c r="R45" s="108"/>
      <c r="S45" s="113"/>
      <c r="T45" s="59"/>
      <c r="W45" s="300"/>
    </row>
    <row r="46" spans="1:24" ht="15" customHeight="1" x14ac:dyDescent="0.25">
      <c r="A46" s="345">
        <f t="shared" si="2"/>
        <v>43831</v>
      </c>
      <c r="B46" s="346">
        <f t="shared" si="3"/>
        <v>4</v>
      </c>
      <c r="C46" s="347"/>
      <c r="D46" s="347"/>
      <c r="E46" s="345">
        <f t="shared" si="4"/>
        <v>44196</v>
      </c>
      <c r="F46" s="343"/>
      <c r="G46" s="344"/>
      <c r="H46" s="344" t="b">
        <f t="shared" si="5"/>
        <v>1</v>
      </c>
      <c r="I46" s="344" t="s">
        <v>301</v>
      </c>
      <c r="J46" s="112"/>
      <c r="K46" s="108"/>
      <c r="L46" s="108"/>
      <c r="M46" s="108"/>
      <c r="N46" s="108"/>
      <c r="O46" s="108"/>
      <c r="P46" s="108"/>
      <c r="Q46" s="108"/>
      <c r="R46" s="108"/>
      <c r="S46" s="113"/>
      <c r="T46" s="59"/>
      <c r="W46" s="300"/>
    </row>
    <row r="47" spans="1:24" ht="15" hidden="1" customHeight="1" x14ac:dyDescent="0.25">
      <c r="A47" s="345">
        <f t="shared" si="2"/>
        <v>44197</v>
      </c>
      <c r="B47" s="346">
        <f t="shared" si="3"/>
        <v>5</v>
      </c>
      <c r="C47" s="347"/>
      <c r="D47" s="347"/>
      <c r="E47" s="345">
        <f t="shared" si="4"/>
        <v>44561</v>
      </c>
      <c r="F47" s="343"/>
      <c r="G47" s="344"/>
      <c r="H47" s="344" t="b">
        <f t="shared" si="5"/>
        <v>0</v>
      </c>
      <c r="I47" s="344" t="s">
        <v>303</v>
      </c>
      <c r="J47" s="112"/>
      <c r="K47" s="108"/>
      <c r="L47" s="108"/>
      <c r="M47" s="108"/>
      <c r="N47" s="108"/>
      <c r="O47" s="108"/>
      <c r="P47" s="108"/>
      <c r="Q47" s="108"/>
      <c r="R47" s="108"/>
      <c r="S47" s="113"/>
      <c r="T47" s="59"/>
      <c r="W47" s="300"/>
    </row>
    <row r="48" spans="1:24" ht="15" hidden="1" customHeight="1" x14ac:dyDescent="0.25">
      <c r="A48" s="345">
        <f t="shared" si="2"/>
        <v>44562</v>
      </c>
      <c r="B48" s="346">
        <f t="shared" si="3"/>
        <v>6</v>
      </c>
      <c r="C48" s="347"/>
      <c r="D48" s="347"/>
      <c r="E48" s="345">
        <f t="shared" si="4"/>
        <v>44926</v>
      </c>
      <c r="F48" s="343"/>
      <c r="G48" s="344"/>
      <c r="H48" s="344" t="b">
        <f t="shared" si="5"/>
        <v>0</v>
      </c>
      <c r="I48" s="344" t="s">
        <v>305</v>
      </c>
      <c r="J48" s="112"/>
      <c r="K48" s="108"/>
      <c r="L48" s="108"/>
      <c r="M48" s="108"/>
      <c r="N48" s="108"/>
      <c r="O48" s="108"/>
      <c r="P48" s="108"/>
      <c r="Q48" s="108"/>
      <c r="R48" s="108"/>
      <c r="S48" s="113"/>
      <c r="T48" s="59"/>
      <c r="W48" s="300"/>
    </row>
    <row r="49" spans="1:25" ht="22.5" hidden="1" customHeight="1" thickBot="1" x14ac:dyDescent="0.3">
      <c r="A49" s="76"/>
      <c r="B49" s="77"/>
      <c r="C49" s="77"/>
      <c r="D49" s="77"/>
      <c r="E49" s="77"/>
      <c r="F49" s="77"/>
      <c r="G49" s="77"/>
      <c r="H49" s="77"/>
      <c r="I49" s="77"/>
      <c r="J49" s="68"/>
      <c r="K49" s="108"/>
      <c r="L49" s="108"/>
      <c r="M49" s="108"/>
      <c r="N49" s="108"/>
      <c r="O49" s="108"/>
      <c r="P49" s="108"/>
      <c r="Q49" s="108"/>
      <c r="R49" s="108"/>
      <c r="T49" s="59"/>
      <c r="W49" s="87"/>
    </row>
    <row r="50" spans="1:25" ht="30" hidden="1" customHeight="1" x14ac:dyDescent="0.25">
      <c r="R50" s="108"/>
      <c r="T50" s="59"/>
      <c r="W50" s="87"/>
    </row>
    <row r="51" spans="1:25" ht="30" hidden="1" customHeight="1" x14ac:dyDescent="0.25">
      <c r="T51" s="59"/>
      <c r="W51" s="87"/>
    </row>
    <row r="52" spans="1:25" ht="30" hidden="1" customHeight="1" x14ac:dyDescent="0.25">
      <c r="T52" s="59"/>
      <c r="W52" s="87"/>
    </row>
    <row r="53" spans="1:25" ht="30" hidden="1" customHeight="1" x14ac:dyDescent="0.25">
      <c r="T53" s="59"/>
      <c r="W53" s="87"/>
    </row>
    <row r="54" spans="1:25" ht="25.35" customHeight="1" thickBot="1" x14ac:dyDescent="0.3">
      <c r="A54" s="114"/>
      <c r="B54" s="93"/>
      <c r="C54" s="93"/>
      <c r="D54" s="93"/>
      <c r="E54" s="93"/>
      <c r="F54" s="93"/>
      <c r="G54" s="93"/>
      <c r="H54" s="93"/>
      <c r="I54" s="93"/>
      <c r="J54" s="93"/>
      <c r="K54" s="94"/>
      <c r="L54" s="94"/>
      <c r="M54" s="94"/>
      <c r="N54" s="94"/>
      <c r="O54" s="94"/>
      <c r="P54" s="94"/>
      <c r="Q54" s="94"/>
      <c r="R54" s="94"/>
      <c r="S54" s="94"/>
      <c r="T54" s="52"/>
      <c r="U54" s="52"/>
      <c r="V54" s="86"/>
      <c r="W54" s="87"/>
    </row>
    <row r="55" spans="1:25" ht="25.5" customHeight="1" thickBot="1" x14ac:dyDescent="0.3">
      <c r="A55" s="431" t="s">
        <v>13</v>
      </c>
      <c r="B55" s="428"/>
      <c r="C55" s="428"/>
      <c r="D55" s="428"/>
      <c r="E55" s="428"/>
      <c r="F55" s="115"/>
      <c r="G55" s="115"/>
      <c r="H55" s="115"/>
      <c r="I55" s="115"/>
      <c r="J55" s="116"/>
      <c r="K55" s="108"/>
      <c r="L55" s="108"/>
      <c r="M55" s="108"/>
      <c r="N55" s="108"/>
      <c r="O55" s="108"/>
      <c r="P55" s="108"/>
      <c r="Q55" s="108"/>
      <c r="R55" s="108"/>
      <c r="S55" s="108"/>
      <c r="T55" s="108"/>
      <c r="U55" s="108"/>
      <c r="V55" s="117"/>
      <c r="W55" s="87"/>
    </row>
    <row r="56" spans="1:25" ht="32.25" customHeight="1" x14ac:dyDescent="0.25">
      <c r="A56" s="348" t="s">
        <v>12</v>
      </c>
      <c r="B56" s="348"/>
      <c r="C56" s="348"/>
      <c r="D56" s="348"/>
      <c r="E56" s="349" t="s">
        <v>178</v>
      </c>
      <c r="F56" s="350"/>
      <c r="G56" s="351" t="s">
        <v>64</v>
      </c>
      <c r="H56" s="351" t="s">
        <v>66</v>
      </c>
      <c r="I56" s="118"/>
      <c r="J56" s="119"/>
      <c r="K56" s="111"/>
      <c r="L56" s="111"/>
      <c r="M56" s="111"/>
      <c r="N56" s="111"/>
      <c r="O56" s="111"/>
      <c r="P56" s="111"/>
      <c r="Q56" s="111"/>
      <c r="R56" s="111"/>
      <c r="S56" s="111"/>
      <c r="T56" s="111"/>
      <c r="U56" s="111"/>
      <c r="V56" s="120"/>
      <c r="W56" s="87"/>
      <c r="Y56" s="444"/>
    </row>
    <row r="57" spans="1:25" ht="47.1" hidden="1" customHeight="1" x14ac:dyDescent="0.25">
      <c r="A57" s="335" t="s">
        <v>87</v>
      </c>
      <c r="B57" s="335"/>
      <c r="C57" s="335"/>
      <c r="D57" s="335"/>
      <c r="E57" s="313" t="s">
        <v>74</v>
      </c>
      <c r="F57" s="352"/>
      <c r="G57" s="353" t="b">
        <f>IFERROR(IF(E57&lt;&gt;"",TRUE,FALSE),FALSE)</f>
        <v>1</v>
      </c>
      <c r="H57" s="353" t="s">
        <v>65</v>
      </c>
      <c r="I57" s="121"/>
      <c r="J57" s="122"/>
      <c r="K57" s="108"/>
      <c r="L57" s="108"/>
      <c r="M57" s="108"/>
      <c r="N57" s="108"/>
      <c r="O57" s="108"/>
      <c r="P57" s="108"/>
      <c r="Q57" s="108"/>
      <c r="R57" s="108"/>
      <c r="S57" s="108"/>
      <c r="T57" s="108"/>
      <c r="U57" s="108"/>
      <c r="V57" s="117"/>
      <c r="Y57" s="444"/>
    </row>
    <row r="58" spans="1:25" ht="47.1" customHeight="1" x14ac:dyDescent="0.25">
      <c r="A58" s="335">
        <v>1</v>
      </c>
      <c r="B58" s="335"/>
      <c r="C58" s="335"/>
      <c r="D58" s="335"/>
      <c r="E58" s="313" t="s">
        <v>3747</v>
      </c>
      <c r="F58" s="352"/>
      <c r="G58" s="353" t="b">
        <f t="shared" ref="G58:G69" si="6">IFERROR(IF(E58&lt;&gt;"",TRUE,FALSE),FALSE)</f>
        <v>1</v>
      </c>
      <c r="H58" s="353" t="s">
        <v>387</v>
      </c>
      <c r="I58" s="121"/>
      <c r="J58" s="122"/>
      <c r="K58" s="108"/>
      <c r="L58" s="108"/>
      <c r="M58" s="108"/>
      <c r="N58" s="108"/>
      <c r="O58" s="108"/>
      <c r="P58" s="108"/>
      <c r="Q58" s="108"/>
      <c r="R58" s="108"/>
      <c r="S58" s="108"/>
      <c r="T58" s="108"/>
      <c r="U58" s="108"/>
      <c r="V58" s="117"/>
      <c r="Y58" s="299"/>
    </row>
    <row r="59" spans="1:25" ht="47.1" customHeight="1" x14ac:dyDescent="0.25">
      <c r="A59" s="335">
        <v>2</v>
      </c>
      <c r="B59" s="335"/>
      <c r="C59" s="335"/>
      <c r="D59" s="335"/>
      <c r="E59" s="313" t="s">
        <v>3748</v>
      </c>
      <c r="F59" s="352"/>
      <c r="G59" s="353" t="b">
        <f t="shared" si="6"/>
        <v>1</v>
      </c>
      <c r="H59" s="353" t="s">
        <v>388</v>
      </c>
      <c r="I59" s="121"/>
      <c r="J59" s="122"/>
      <c r="K59" s="108"/>
      <c r="L59" s="108"/>
      <c r="M59" s="108"/>
      <c r="N59" s="108"/>
      <c r="O59" s="108"/>
      <c r="P59" s="108"/>
      <c r="Q59" s="108"/>
      <c r="R59" s="108"/>
      <c r="S59" s="108"/>
      <c r="T59" s="108"/>
      <c r="U59" s="108"/>
      <c r="V59" s="117"/>
      <c r="Y59" s="299"/>
    </row>
    <row r="60" spans="1:25" ht="47.1" customHeight="1" x14ac:dyDescent="0.25">
      <c r="A60" s="335">
        <v>3</v>
      </c>
      <c r="B60" s="335"/>
      <c r="C60" s="335"/>
      <c r="D60" s="335"/>
      <c r="E60" s="313" t="s">
        <v>3749</v>
      </c>
      <c r="F60" s="352"/>
      <c r="G60" s="353" t="b">
        <f t="shared" si="6"/>
        <v>1</v>
      </c>
      <c r="H60" s="353" t="s">
        <v>389</v>
      </c>
      <c r="I60" s="121"/>
      <c r="J60" s="122"/>
      <c r="K60" s="108"/>
      <c r="L60" s="108"/>
      <c r="M60" s="108"/>
      <c r="N60" s="108"/>
      <c r="O60" s="108"/>
      <c r="P60" s="108"/>
      <c r="Q60" s="108"/>
      <c r="R60" s="108"/>
      <c r="S60" s="108"/>
      <c r="T60" s="108"/>
      <c r="U60" s="108"/>
      <c r="V60" s="117"/>
      <c r="Y60" s="299"/>
    </row>
    <row r="61" spans="1:25" ht="47.1" hidden="1" customHeight="1" x14ac:dyDescent="0.25">
      <c r="A61" s="335">
        <v>4</v>
      </c>
      <c r="B61" s="335"/>
      <c r="C61" s="335"/>
      <c r="D61" s="335"/>
      <c r="E61" s="313"/>
      <c r="F61" s="352"/>
      <c r="G61" s="353" t="b">
        <f t="shared" si="6"/>
        <v>0</v>
      </c>
      <c r="H61" s="353" t="s">
        <v>390</v>
      </c>
      <c r="I61" s="121"/>
      <c r="J61" s="122"/>
      <c r="K61" s="108"/>
      <c r="L61" s="108"/>
      <c r="M61" s="108"/>
      <c r="N61" s="108"/>
      <c r="O61" s="108"/>
      <c r="P61" s="108"/>
      <c r="Q61" s="108"/>
      <c r="R61" s="108"/>
      <c r="S61" s="108"/>
      <c r="T61" s="108"/>
      <c r="U61" s="108"/>
      <c r="V61" s="117"/>
      <c r="Y61" s="299"/>
    </row>
    <row r="62" spans="1:25" ht="47.1" hidden="1" customHeight="1" x14ac:dyDescent="0.25">
      <c r="A62" s="335">
        <v>5</v>
      </c>
      <c r="B62" s="335"/>
      <c r="C62" s="335"/>
      <c r="D62" s="335"/>
      <c r="E62" s="313"/>
      <c r="F62" s="352"/>
      <c r="G62" s="353" t="b">
        <f t="shared" si="6"/>
        <v>0</v>
      </c>
      <c r="H62" s="353" t="s">
        <v>391</v>
      </c>
      <c r="I62" s="121"/>
      <c r="J62" s="122"/>
      <c r="K62" s="108"/>
      <c r="L62" s="108"/>
      <c r="M62" s="108"/>
      <c r="N62" s="108"/>
      <c r="O62" s="108"/>
      <c r="P62" s="108"/>
      <c r="Q62" s="108"/>
      <c r="R62" s="108"/>
      <c r="S62" s="108"/>
      <c r="T62" s="108"/>
      <c r="U62" s="108"/>
      <c r="V62" s="117"/>
      <c r="Y62" s="299"/>
    </row>
    <row r="63" spans="1:25" ht="47.1" hidden="1" customHeight="1" x14ac:dyDescent="0.25">
      <c r="A63" s="335">
        <v>6</v>
      </c>
      <c r="B63" s="335"/>
      <c r="C63" s="335"/>
      <c r="D63" s="335"/>
      <c r="E63" s="313"/>
      <c r="F63" s="352"/>
      <c r="G63" s="353" t="b">
        <f t="shared" si="6"/>
        <v>0</v>
      </c>
      <c r="H63" s="353" t="s">
        <v>392</v>
      </c>
      <c r="I63" s="121"/>
      <c r="J63" s="122"/>
      <c r="K63" s="108"/>
      <c r="L63" s="108"/>
      <c r="M63" s="108"/>
      <c r="N63" s="108"/>
      <c r="O63" s="108"/>
      <c r="P63" s="108"/>
      <c r="Q63" s="108"/>
      <c r="R63" s="108"/>
      <c r="S63" s="108"/>
      <c r="T63" s="108"/>
      <c r="U63" s="108"/>
      <c r="V63" s="117"/>
      <c r="Y63" s="299"/>
    </row>
    <row r="64" spans="1:25" ht="47.1" hidden="1" customHeight="1" x14ac:dyDescent="0.25">
      <c r="A64" s="335">
        <v>7</v>
      </c>
      <c r="B64" s="335"/>
      <c r="C64" s="335"/>
      <c r="D64" s="335"/>
      <c r="E64" s="313"/>
      <c r="F64" s="352"/>
      <c r="G64" s="353" t="b">
        <f t="shared" si="6"/>
        <v>0</v>
      </c>
      <c r="H64" s="353" t="s">
        <v>393</v>
      </c>
      <c r="I64" s="121"/>
      <c r="J64" s="122"/>
      <c r="K64" s="108"/>
      <c r="L64" s="108"/>
      <c r="M64" s="108"/>
      <c r="N64" s="108"/>
      <c r="O64" s="108"/>
      <c r="P64" s="108"/>
      <c r="Q64" s="108"/>
      <c r="R64" s="108"/>
      <c r="S64" s="108"/>
      <c r="T64" s="108"/>
      <c r="U64" s="108"/>
      <c r="V64" s="117"/>
      <c r="Y64" s="299"/>
    </row>
    <row r="65" spans="1:50" ht="47.1" hidden="1" customHeight="1" x14ac:dyDescent="0.25">
      <c r="A65" s="335">
        <v>8</v>
      </c>
      <c r="B65" s="335"/>
      <c r="C65" s="335"/>
      <c r="D65" s="335"/>
      <c r="E65" s="313"/>
      <c r="F65" s="352"/>
      <c r="G65" s="353" t="b">
        <f t="shared" si="6"/>
        <v>0</v>
      </c>
      <c r="H65" s="353" t="s">
        <v>394</v>
      </c>
      <c r="I65" s="121"/>
      <c r="J65" s="122"/>
      <c r="K65" s="108"/>
      <c r="L65" s="108"/>
      <c r="M65" s="108"/>
      <c r="N65" s="108"/>
      <c r="O65" s="108"/>
      <c r="P65" s="108"/>
      <c r="Q65" s="108"/>
      <c r="R65" s="108"/>
      <c r="S65" s="108"/>
      <c r="T65" s="108"/>
      <c r="U65" s="108"/>
      <c r="V65" s="117"/>
      <c r="Y65" s="299"/>
    </row>
    <row r="66" spans="1:50" ht="47.1" hidden="1" customHeight="1" x14ac:dyDescent="0.25">
      <c r="A66" s="335">
        <v>9</v>
      </c>
      <c r="B66" s="335"/>
      <c r="C66" s="335"/>
      <c r="D66" s="335"/>
      <c r="E66" s="313"/>
      <c r="F66" s="352"/>
      <c r="G66" s="353" t="b">
        <f t="shared" si="6"/>
        <v>0</v>
      </c>
      <c r="H66" s="353" t="s">
        <v>395</v>
      </c>
      <c r="I66" s="121"/>
      <c r="J66" s="122"/>
      <c r="K66" s="108"/>
      <c r="L66" s="108"/>
      <c r="M66" s="108"/>
      <c r="N66" s="108"/>
      <c r="O66" s="108"/>
      <c r="P66" s="108"/>
      <c r="Q66" s="108"/>
      <c r="R66" s="108"/>
      <c r="S66" s="108"/>
      <c r="T66" s="108"/>
      <c r="U66" s="108"/>
      <c r="V66" s="117"/>
      <c r="Y66" s="299"/>
    </row>
    <row r="67" spans="1:50" ht="47.1" hidden="1" customHeight="1" x14ac:dyDescent="0.25">
      <c r="A67" s="335">
        <v>10</v>
      </c>
      <c r="B67" s="335"/>
      <c r="C67" s="335"/>
      <c r="D67" s="335"/>
      <c r="E67" s="313"/>
      <c r="F67" s="352"/>
      <c r="G67" s="353" t="b">
        <f t="shared" si="6"/>
        <v>0</v>
      </c>
      <c r="H67" s="353" t="s">
        <v>396</v>
      </c>
      <c r="I67" s="121"/>
      <c r="J67" s="122"/>
      <c r="K67" s="108"/>
      <c r="L67" s="108"/>
      <c r="M67" s="108"/>
      <c r="N67" s="108"/>
      <c r="O67" s="108"/>
      <c r="P67" s="108"/>
      <c r="Q67" s="108"/>
      <c r="R67" s="108"/>
      <c r="S67" s="108"/>
      <c r="T67" s="108"/>
      <c r="U67" s="108"/>
      <c r="V67" s="117"/>
      <c r="Y67" s="299"/>
    </row>
    <row r="68" spans="1:50" ht="47.1" hidden="1" customHeight="1" x14ac:dyDescent="0.25">
      <c r="A68" s="335">
        <v>11</v>
      </c>
      <c r="B68" s="335"/>
      <c r="C68" s="335"/>
      <c r="D68" s="335"/>
      <c r="E68" s="313"/>
      <c r="F68" s="352"/>
      <c r="G68" s="353" t="b">
        <f t="shared" si="6"/>
        <v>0</v>
      </c>
      <c r="H68" s="353" t="s">
        <v>397</v>
      </c>
      <c r="I68" s="121"/>
      <c r="J68" s="122"/>
      <c r="K68" s="108"/>
      <c r="L68" s="108"/>
      <c r="M68" s="108"/>
      <c r="N68" s="108"/>
      <c r="O68" s="108"/>
      <c r="P68" s="108"/>
      <c r="Q68" s="108"/>
      <c r="R68" s="108"/>
      <c r="S68" s="108"/>
      <c r="T68" s="108"/>
      <c r="U68" s="108"/>
      <c r="V68" s="117"/>
      <c r="Y68" s="299"/>
    </row>
    <row r="69" spans="1:50" ht="47.1" hidden="1" customHeight="1" x14ac:dyDescent="0.25">
      <c r="A69" s="335">
        <v>12</v>
      </c>
      <c r="B69" s="335"/>
      <c r="C69" s="335"/>
      <c r="D69" s="335"/>
      <c r="E69" s="313"/>
      <c r="F69" s="352"/>
      <c r="G69" s="353" t="b">
        <f t="shared" si="6"/>
        <v>0</v>
      </c>
      <c r="H69" s="353" t="s">
        <v>398</v>
      </c>
      <c r="I69" s="121"/>
      <c r="J69" s="122"/>
      <c r="K69" s="108"/>
      <c r="L69" s="108"/>
      <c r="M69" s="108"/>
      <c r="N69" s="108"/>
      <c r="O69" s="108"/>
      <c r="P69" s="108"/>
      <c r="Q69" s="108"/>
      <c r="R69" s="108"/>
      <c r="S69" s="108"/>
      <c r="T69" s="108"/>
      <c r="U69" s="108"/>
      <c r="V69" s="117"/>
      <c r="Y69" s="299"/>
    </row>
    <row r="70" spans="1:50" ht="2.4500000000000002" hidden="1" customHeight="1" thickBot="1" x14ac:dyDescent="0.3">
      <c r="A70" s="123"/>
      <c r="B70" s="124"/>
      <c r="C70" s="124"/>
      <c r="D70" s="124"/>
      <c r="E70" s="124"/>
      <c r="F70" s="124"/>
      <c r="G70" s="124"/>
      <c r="H70" s="124"/>
      <c r="I70" s="124"/>
      <c r="J70" s="125"/>
      <c r="K70" s="108"/>
      <c r="L70" s="108"/>
      <c r="M70" s="108"/>
      <c r="N70" s="108"/>
      <c r="O70" s="108"/>
      <c r="P70" s="108"/>
      <c r="Q70" s="108"/>
      <c r="R70" s="108"/>
      <c r="S70" s="108"/>
      <c r="T70" s="108"/>
      <c r="U70" s="108"/>
      <c r="V70" s="117"/>
      <c r="Y70" s="126"/>
    </row>
    <row r="71" spans="1:50" ht="29.1" hidden="1" customHeight="1" thickBot="1" x14ac:dyDescent="0.3">
      <c r="A71" s="127"/>
      <c r="B71" s="127"/>
      <c r="C71" s="127"/>
      <c r="D71" s="127"/>
      <c r="E71" s="127"/>
      <c r="F71" s="127"/>
      <c r="G71" s="127"/>
      <c r="H71" s="127"/>
      <c r="I71" s="127"/>
      <c r="J71" s="127"/>
      <c r="K71" s="108"/>
      <c r="L71" s="108"/>
      <c r="M71" s="108"/>
      <c r="N71" s="108"/>
      <c r="O71" s="108"/>
      <c r="P71" s="108"/>
      <c r="Q71" s="108"/>
      <c r="R71" s="108"/>
      <c r="S71" s="108"/>
      <c r="T71" s="108"/>
      <c r="U71" s="108"/>
      <c r="V71" s="117"/>
      <c r="Y71" s="126"/>
    </row>
    <row r="72" spans="1:50" s="54" customFormat="1" ht="30.6" customHeight="1" thickBot="1" x14ac:dyDescent="0.3">
      <c r="A72" s="128"/>
      <c r="B72" s="128"/>
      <c r="C72" s="128"/>
      <c r="D72" s="128"/>
      <c r="E72" s="128"/>
      <c r="F72" s="128"/>
      <c r="G72" s="128"/>
      <c r="H72" s="128"/>
      <c r="I72" s="128"/>
      <c r="J72" s="128"/>
      <c r="K72" s="128"/>
      <c r="L72" s="128"/>
      <c r="M72" s="128"/>
      <c r="N72" s="128"/>
      <c r="O72" s="128"/>
      <c r="P72" s="128"/>
      <c r="Q72" s="128"/>
      <c r="R72" s="128"/>
      <c r="S72" s="128"/>
      <c r="T72" s="128"/>
      <c r="U72" s="128"/>
      <c r="V72" s="79"/>
      <c r="W72" s="79"/>
      <c r="X72" s="79"/>
      <c r="Y72" s="79"/>
      <c r="Z72" s="79"/>
      <c r="AO72" s="3"/>
      <c r="AP72" s="3"/>
      <c r="AQ72" s="3"/>
      <c r="AR72" s="3"/>
      <c r="AS72" s="3"/>
      <c r="AT72" s="3"/>
      <c r="AU72" s="3"/>
      <c r="AV72" s="3"/>
      <c r="AW72" s="3"/>
      <c r="AX72" s="3"/>
    </row>
    <row r="73" spans="1:50" ht="30.75" customHeight="1" thickBot="1" x14ac:dyDescent="0.3">
      <c r="A73" s="436" t="s">
        <v>5</v>
      </c>
      <c r="B73" s="428"/>
      <c r="C73" s="428"/>
      <c r="D73" s="428"/>
      <c r="E73" s="439"/>
      <c r="F73" s="115"/>
      <c r="G73" s="115"/>
      <c r="H73" s="115"/>
      <c r="I73" s="115"/>
      <c r="J73" s="116"/>
      <c r="K73" s="108"/>
      <c r="L73" s="108"/>
      <c r="M73" s="108"/>
      <c r="N73" s="108"/>
      <c r="O73" s="108"/>
      <c r="P73" s="108"/>
      <c r="Q73" s="108"/>
      <c r="R73" s="108"/>
      <c r="S73" s="108"/>
      <c r="T73" s="108"/>
      <c r="U73" s="108"/>
      <c r="V73" s="117"/>
      <c r="W73" s="87"/>
    </row>
    <row r="74" spans="1:50" ht="30.75" customHeight="1" x14ac:dyDescent="0.25">
      <c r="A74" s="348" t="s">
        <v>14</v>
      </c>
      <c r="B74" s="348"/>
      <c r="C74" s="348"/>
      <c r="D74" s="348"/>
      <c r="E74" s="349" t="s">
        <v>179</v>
      </c>
      <c r="F74" s="350"/>
      <c r="G74" s="351" t="s">
        <v>64</v>
      </c>
      <c r="H74" s="351" t="s">
        <v>66</v>
      </c>
      <c r="I74" s="118"/>
      <c r="J74" s="119"/>
      <c r="K74" s="111"/>
      <c r="L74" s="111"/>
      <c r="M74" s="111"/>
      <c r="N74" s="111"/>
      <c r="O74" s="111"/>
      <c r="P74" s="111"/>
      <c r="Q74" s="111"/>
      <c r="R74" s="111"/>
      <c r="S74" s="111"/>
      <c r="T74" s="111"/>
      <c r="U74" s="111"/>
      <c r="V74" s="120"/>
      <c r="W74" s="87"/>
      <c r="Y74" s="444"/>
    </row>
    <row r="75" spans="1:50" ht="47.1" hidden="1" customHeight="1" x14ac:dyDescent="0.25">
      <c r="A75" s="335" t="s">
        <v>88</v>
      </c>
      <c r="B75" s="335"/>
      <c r="C75" s="335"/>
      <c r="D75" s="335"/>
      <c r="E75" s="313" t="s">
        <v>75</v>
      </c>
      <c r="F75" s="352"/>
      <c r="G75" s="353" t="b">
        <f>IFERROR(IF(E75&lt;&gt;"",TRUE,FALSE),FALSE)</f>
        <v>1</v>
      </c>
      <c r="H75" s="353" t="s">
        <v>65</v>
      </c>
      <c r="I75" s="121"/>
      <c r="J75" s="122"/>
      <c r="K75" s="53"/>
      <c r="L75" s="53"/>
      <c r="M75" s="53"/>
      <c r="N75" s="53"/>
      <c r="O75" s="53"/>
      <c r="P75" s="53"/>
      <c r="Q75" s="53"/>
      <c r="R75" s="53"/>
      <c r="S75" s="53"/>
      <c r="T75" s="53"/>
      <c r="U75" s="53"/>
      <c r="V75" s="129"/>
      <c r="Y75" s="444"/>
    </row>
    <row r="76" spans="1:50" ht="47.1" customHeight="1" x14ac:dyDescent="0.25">
      <c r="A76" s="335">
        <v>1</v>
      </c>
      <c r="B76" s="335"/>
      <c r="C76" s="335"/>
      <c r="D76" s="335"/>
      <c r="E76" s="313"/>
      <c r="F76" s="352"/>
      <c r="G76" s="353" t="b">
        <f t="shared" ref="G76:G87" si="7">IFERROR(IF(E76&lt;&gt;"",TRUE,FALSE),FALSE)</f>
        <v>0</v>
      </c>
      <c r="H76" s="353" t="s">
        <v>399</v>
      </c>
      <c r="I76" s="121"/>
      <c r="J76" s="122"/>
      <c r="K76" s="53"/>
      <c r="L76" s="53"/>
      <c r="M76" s="53"/>
      <c r="N76" s="53"/>
      <c r="O76" s="53"/>
      <c r="P76" s="53"/>
      <c r="Q76" s="53"/>
      <c r="R76" s="53"/>
      <c r="S76" s="53"/>
      <c r="T76" s="53"/>
      <c r="U76" s="53"/>
      <c r="V76" s="129"/>
      <c r="Y76" s="444"/>
    </row>
    <row r="77" spans="1:50" ht="47.1" hidden="1" customHeight="1" x14ac:dyDescent="0.25">
      <c r="A77" s="335">
        <v>2</v>
      </c>
      <c r="B77" s="335"/>
      <c r="C77" s="335"/>
      <c r="D77" s="335"/>
      <c r="E77" s="313"/>
      <c r="F77" s="352"/>
      <c r="G77" s="353" t="b">
        <f t="shared" si="7"/>
        <v>0</v>
      </c>
      <c r="H77" s="353" t="s">
        <v>400</v>
      </c>
      <c r="I77" s="121"/>
      <c r="J77" s="122"/>
      <c r="K77" s="53"/>
      <c r="L77" s="53"/>
      <c r="M77" s="53"/>
      <c r="N77" s="53"/>
      <c r="O77" s="53"/>
      <c r="P77" s="53"/>
      <c r="Q77" s="53"/>
      <c r="R77" s="53"/>
      <c r="S77" s="53"/>
      <c r="T77" s="53"/>
      <c r="U77" s="53"/>
      <c r="V77" s="129"/>
      <c r="Y77" s="444"/>
    </row>
    <row r="78" spans="1:50" ht="47.1" hidden="1" customHeight="1" x14ac:dyDescent="0.25">
      <c r="A78" s="335">
        <v>3</v>
      </c>
      <c r="B78" s="335"/>
      <c r="C78" s="335"/>
      <c r="D78" s="335"/>
      <c r="E78" s="313"/>
      <c r="F78" s="352"/>
      <c r="G78" s="353" t="b">
        <f t="shared" si="7"/>
        <v>0</v>
      </c>
      <c r="H78" s="353" t="s">
        <v>401</v>
      </c>
      <c r="I78" s="121"/>
      <c r="J78" s="122"/>
      <c r="K78" s="53"/>
      <c r="L78" s="53"/>
      <c r="M78" s="53"/>
      <c r="N78" s="53"/>
      <c r="O78" s="53"/>
      <c r="P78" s="53"/>
      <c r="Q78" s="53"/>
      <c r="R78" s="53"/>
      <c r="S78" s="53"/>
      <c r="T78" s="53"/>
      <c r="U78" s="53"/>
      <c r="V78" s="129"/>
      <c r="Y78" s="444"/>
    </row>
    <row r="79" spans="1:50" ht="47.1" hidden="1" customHeight="1" x14ac:dyDescent="0.25">
      <c r="A79" s="335">
        <v>4</v>
      </c>
      <c r="B79" s="335"/>
      <c r="C79" s="335"/>
      <c r="D79" s="335"/>
      <c r="E79" s="313"/>
      <c r="F79" s="352"/>
      <c r="G79" s="353" t="b">
        <f t="shared" si="7"/>
        <v>0</v>
      </c>
      <c r="H79" s="353" t="s">
        <v>402</v>
      </c>
      <c r="I79" s="121"/>
      <c r="J79" s="122"/>
      <c r="K79" s="53"/>
      <c r="L79" s="53"/>
      <c r="M79" s="53"/>
      <c r="N79" s="53"/>
      <c r="O79" s="53"/>
      <c r="P79" s="53"/>
      <c r="Q79" s="53"/>
      <c r="R79" s="53"/>
      <c r="S79" s="53"/>
      <c r="T79" s="53"/>
      <c r="U79" s="53"/>
      <c r="V79" s="129"/>
      <c r="Y79" s="444"/>
    </row>
    <row r="80" spans="1:50" ht="47.1" hidden="1" customHeight="1" x14ac:dyDescent="0.25">
      <c r="A80" s="335">
        <v>5</v>
      </c>
      <c r="B80" s="335"/>
      <c r="C80" s="335"/>
      <c r="D80" s="335"/>
      <c r="E80" s="313"/>
      <c r="F80" s="352"/>
      <c r="G80" s="353" t="b">
        <f t="shared" si="7"/>
        <v>0</v>
      </c>
      <c r="H80" s="353" t="s">
        <v>403</v>
      </c>
      <c r="I80" s="121"/>
      <c r="J80" s="122"/>
      <c r="K80" s="53"/>
      <c r="L80" s="53"/>
      <c r="M80" s="53"/>
      <c r="N80" s="53"/>
      <c r="O80" s="53"/>
      <c r="P80" s="53"/>
      <c r="Q80" s="53"/>
      <c r="R80" s="53"/>
      <c r="S80" s="53"/>
      <c r="T80" s="53"/>
      <c r="U80" s="53"/>
      <c r="V80" s="129"/>
      <c r="Y80" s="444"/>
    </row>
    <row r="81" spans="1:25" ht="47.1" hidden="1" customHeight="1" x14ac:dyDescent="0.25">
      <c r="A81" s="335">
        <v>6</v>
      </c>
      <c r="B81" s="335"/>
      <c r="C81" s="335"/>
      <c r="D81" s="335"/>
      <c r="E81" s="313"/>
      <c r="F81" s="352"/>
      <c r="G81" s="353" t="b">
        <f t="shared" si="7"/>
        <v>0</v>
      </c>
      <c r="H81" s="353" t="s">
        <v>404</v>
      </c>
      <c r="I81" s="121"/>
      <c r="J81" s="122"/>
      <c r="K81" s="53"/>
      <c r="L81" s="53"/>
      <c r="M81" s="53"/>
      <c r="N81" s="53"/>
      <c r="O81" s="53"/>
      <c r="P81" s="53"/>
      <c r="Q81" s="53"/>
      <c r="R81" s="53"/>
      <c r="S81" s="53"/>
      <c r="T81" s="53"/>
      <c r="U81" s="53"/>
      <c r="V81" s="129"/>
      <c r="Y81" s="444"/>
    </row>
    <row r="82" spans="1:25" ht="47.1" hidden="1" customHeight="1" x14ac:dyDescent="0.25">
      <c r="A82" s="335">
        <v>7</v>
      </c>
      <c r="B82" s="335"/>
      <c r="C82" s="335"/>
      <c r="D82" s="335"/>
      <c r="E82" s="313"/>
      <c r="F82" s="352"/>
      <c r="G82" s="353" t="b">
        <f t="shared" si="7"/>
        <v>0</v>
      </c>
      <c r="H82" s="353" t="s">
        <v>405</v>
      </c>
      <c r="I82" s="121"/>
      <c r="J82" s="122"/>
      <c r="K82" s="53"/>
      <c r="L82" s="53"/>
      <c r="M82" s="53"/>
      <c r="N82" s="53"/>
      <c r="O82" s="53"/>
      <c r="P82" s="53"/>
      <c r="Q82" s="53"/>
      <c r="R82" s="53"/>
      <c r="S82" s="53"/>
      <c r="T82" s="53"/>
      <c r="U82" s="53"/>
      <c r="V82" s="129"/>
      <c r="Y82" s="444"/>
    </row>
    <row r="83" spans="1:25" ht="47.1" hidden="1" customHeight="1" x14ac:dyDescent="0.25">
      <c r="A83" s="335">
        <v>8</v>
      </c>
      <c r="B83" s="335"/>
      <c r="C83" s="335"/>
      <c r="D83" s="335"/>
      <c r="E83" s="313"/>
      <c r="F83" s="352"/>
      <c r="G83" s="353" t="b">
        <f t="shared" si="7"/>
        <v>0</v>
      </c>
      <c r="H83" s="353" t="s">
        <v>406</v>
      </c>
      <c r="I83" s="121"/>
      <c r="J83" s="122"/>
      <c r="K83" s="53"/>
      <c r="L83" s="53"/>
      <c r="M83" s="53"/>
      <c r="N83" s="53"/>
      <c r="O83" s="53"/>
      <c r="P83" s="53"/>
      <c r="Q83" s="53"/>
      <c r="R83" s="53"/>
      <c r="S83" s="53"/>
      <c r="T83" s="53"/>
      <c r="U83" s="53"/>
      <c r="V83" s="129"/>
      <c r="Y83" s="444"/>
    </row>
    <row r="84" spans="1:25" ht="47.1" hidden="1" customHeight="1" x14ac:dyDescent="0.25">
      <c r="A84" s="335">
        <v>9</v>
      </c>
      <c r="B84" s="335"/>
      <c r="C84" s="335"/>
      <c r="D84" s="335"/>
      <c r="E84" s="313"/>
      <c r="F84" s="352"/>
      <c r="G84" s="353" t="b">
        <f t="shared" si="7"/>
        <v>0</v>
      </c>
      <c r="H84" s="353" t="s">
        <v>407</v>
      </c>
      <c r="I84" s="121"/>
      <c r="J84" s="122"/>
      <c r="K84" s="53"/>
      <c r="L84" s="53"/>
      <c r="M84" s="53"/>
      <c r="N84" s="53"/>
      <c r="O84" s="53"/>
      <c r="P84" s="53"/>
      <c r="Q84" s="53"/>
      <c r="R84" s="53"/>
      <c r="S84" s="53"/>
      <c r="T84" s="53"/>
      <c r="U84" s="53"/>
      <c r="V84" s="129"/>
      <c r="Y84" s="444"/>
    </row>
    <row r="85" spans="1:25" ht="47.1" hidden="1" customHeight="1" x14ac:dyDescent="0.25">
      <c r="A85" s="335">
        <v>10</v>
      </c>
      <c r="B85" s="335"/>
      <c r="C85" s="335"/>
      <c r="D85" s="335"/>
      <c r="E85" s="313"/>
      <c r="F85" s="352"/>
      <c r="G85" s="353" t="b">
        <f t="shared" si="7"/>
        <v>0</v>
      </c>
      <c r="H85" s="353" t="s">
        <v>408</v>
      </c>
      <c r="I85" s="121"/>
      <c r="J85" s="122"/>
      <c r="K85" s="53"/>
      <c r="L85" s="53"/>
      <c r="M85" s="53"/>
      <c r="N85" s="53"/>
      <c r="O85" s="53"/>
      <c r="P85" s="53"/>
      <c r="Q85" s="53"/>
      <c r="R85" s="53"/>
      <c r="S85" s="53"/>
      <c r="T85" s="53"/>
      <c r="U85" s="53"/>
      <c r="V85" s="129"/>
      <c r="Y85" s="444"/>
    </row>
    <row r="86" spans="1:25" ht="47.1" hidden="1" customHeight="1" x14ac:dyDescent="0.25">
      <c r="A86" s="335">
        <v>11</v>
      </c>
      <c r="B86" s="335"/>
      <c r="C86" s="335"/>
      <c r="D86" s="335"/>
      <c r="E86" s="313"/>
      <c r="F86" s="352"/>
      <c r="G86" s="353" t="b">
        <f t="shared" si="7"/>
        <v>0</v>
      </c>
      <c r="H86" s="353" t="s">
        <v>409</v>
      </c>
      <c r="I86" s="121"/>
      <c r="J86" s="122"/>
      <c r="K86" s="53"/>
      <c r="L86" s="53"/>
      <c r="M86" s="53"/>
      <c r="N86" s="53"/>
      <c r="O86" s="53"/>
      <c r="P86" s="53"/>
      <c r="Q86" s="53"/>
      <c r="R86" s="53"/>
      <c r="S86" s="53"/>
      <c r="T86" s="53"/>
      <c r="U86" s="53"/>
      <c r="V86" s="129"/>
      <c r="Y86" s="444"/>
    </row>
    <row r="87" spans="1:25" ht="47.1" hidden="1" customHeight="1" x14ac:dyDescent="0.25">
      <c r="A87" s="335">
        <v>12</v>
      </c>
      <c r="B87" s="335"/>
      <c r="C87" s="335"/>
      <c r="D87" s="335"/>
      <c r="E87" s="313"/>
      <c r="F87" s="352"/>
      <c r="G87" s="353" t="b">
        <f t="shared" si="7"/>
        <v>0</v>
      </c>
      <c r="H87" s="353" t="s">
        <v>410</v>
      </c>
      <c r="I87" s="121"/>
      <c r="J87" s="122"/>
      <c r="K87" s="53"/>
      <c r="L87" s="53"/>
      <c r="M87" s="53"/>
      <c r="N87" s="53"/>
      <c r="O87" s="53"/>
      <c r="P87" s="53"/>
      <c r="Q87" s="53"/>
      <c r="R87" s="53"/>
      <c r="S87" s="53"/>
      <c r="T87" s="53"/>
      <c r="U87" s="53"/>
      <c r="V87" s="129"/>
      <c r="Y87" s="444"/>
    </row>
    <row r="88" spans="1:25" ht="2.4500000000000002" hidden="1" customHeight="1" thickBot="1" x14ac:dyDescent="0.3">
      <c r="A88" s="76"/>
      <c r="B88" s="77"/>
      <c r="C88" s="77"/>
      <c r="D88" s="77"/>
      <c r="E88" s="77"/>
      <c r="F88" s="77"/>
      <c r="G88" s="77"/>
      <c r="H88" s="77"/>
      <c r="I88" s="77"/>
      <c r="J88" s="68"/>
      <c r="K88" s="53"/>
      <c r="L88" s="53"/>
      <c r="M88" s="53"/>
      <c r="N88" s="53"/>
      <c r="O88" s="53"/>
      <c r="P88" s="53"/>
      <c r="Q88" s="53"/>
      <c r="R88" s="53"/>
      <c r="S88" s="53"/>
      <c r="T88" s="53"/>
      <c r="U88" s="53"/>
      <c r="V88" s="129"/>
      <c r="Y88" s="444"/>
    </row>
    <row r="89" spans="1:25" ht="35.1" hidden="1" customHeight="1" thickBot="1" x14ac:dyDescent="0.3">
      <c r="K89" s="53"/>
      <c r="L89" s="53"/>
      <c r="M89" s="53"/>
      <c r="N89" s="53"/>
      <c r="O89" s="53"/>
      <c r="P89" s="53"/>
      <c r="Q89" s="53"/>
      <c r="R89" s="53"/>
      <c r="S89" s="53"/>
      <c r="T89" s="53"/>
      <c r="U89" s="53"/>
      <c r="V89" s="129"/>
      <c r="Y89" s="444"/>
    </row>
    <row r="90" spans="1:25" ht="35.1" hidden="1" customHeight="1" x14ac:dyDescent="0.25">
      <c r="K90" s="53"/>
      <c r="L90" s="53"/>
      <c r="M90" s="53"/>
      <c r="N90" s="53"/>
      <c r="O90" s="53"/>
      <c r="P90" s="53"/>
      <c r="Q90" s="53"/>
      <c r="R90" s="53"/>
      <c r="S90" s="53"/>
      <c r="T90" s="53"/>
      <c r="U90" s="53"/>
      <c r="V90" s="129"/>
    </row>
    <row r="91" spans="1:25" ht="35.1" hidden="1" customHeight="1" x14ac:dyDescent="0.25">
      <c r="K91" s="53"/>
      <c r="L91" s="53"/>
      <c r="M91" s="53"/>
      <c r="N91" s="53"/>
      <c r="O91" s="53"/>
      <c r="P91" s="53"/>
      <c r="Q91" s="53"/>
      <c r="R91" s="53"/>
      <c r="S91" s="53"/>
      <c r="T91" s="53"/>
      <c r="U91" s="53"/>
      <c r="V91" s="129"/>
    </row>
    <row r="92" spans="1:25" ht="35.1" hidden="1" customHeight="1" x14ac:dyDescent="0.25">
      <c r="K92" s="53"/>
      <c r="L92" s="53"/>
      <c r="M92" s="53"/>
      <c r="N92" s="53"/>
      <c r="O92" s="53"/>
      <c r="P92" s="53"/>
      <c r="Q92" s="53"/>
      <c r="R92" s="53"/>
      <c r="S92" s="53"/>
      <c r="T92" s="53"/>
      <c r="U92" s="53"/>
      <c r="V92" s="129"/>
    </row>
    <row r="93" spans="1:25" ht="35.1" hidden="1" customHeight="1" x14ac:dyDescent="0.25">
      <c r="K93" s="53"/>
      <c r="L93" s="53"/>
      <c r="M93" s="53"/>
      <c r="N93" s="53"/>
      <c r="O93" s="53"/>
      <c r="P93" s="53"/>
      <c r="Q93" s="53"/>
      <c r="R93" s="53"/>
      <c r="S93" s="53"/>
      <c r="T93" s="53"/>
      <c r="U93" s="53"/>
      <c r="V93" s="129"/>
    </row>
    <row r="94" spans="1:25" ht="17.100000000000001" hidden="1" customHeight="1" x14ac:dyDescent="0.25">
      <c r="K94" s="53"/>
      <c r="L94" s="53"/>
      <c r="M94" s="53"/>
      <c r="N94" s="53"/>
      <c r="O94" s="53"/>
      <c r="P94" s="53"/>
      <c r="Q94" s="53"/>
      <c r="R94" s="53"/>
      <c r="S94" s="53"/>
      <c r="T94" s="53"/>
      <c r="U94" s="53"/>
      <c r="V94" s="129"/>
    </row>
    <row r="95" spans="1:25" ht="21.6" hidden="1" customHeight="1" x14ac:dyDescent="0.25">
      <c r="K95" s="53"/>
      <c r="L95" s="53"/>
      <c r="M95" s="53"/>
      <c r="N95" s="53"/>
      <c r="O95" s="53"/>
      <c r="P95" s="53"/>
      <c r="Q95" s="53"/>
      <c r="R95" s="53"/>
      <c r="S95" s="53"/>
      <c r="T95" s="53"/>
      <c r="U95" s="53"/>
      <c r="V95" s="129"/>
    </row>
    <row r="96" spans="1:25" ht="29.1" customHeight="1" thickBot="1" x14ac:dyDescent="0.3">
      <c r="K96" s="53"/>
      <c r="L96" s="53"/>
      <c r="M96" s="53"/>
      <c r="N96" s="53"/>
      <c r="O96" s="53"/>
      <c r="P96" s="53"/>
      <c r="Q96" s="53"/>
      <c r="R96" s="53"/>
      <c r="S96" s="53"/>
      <c r="T96" s="53"/>
      <c r="U96" s="53"/>
      <c r="V96" s="129"/>
    </row>
    <row r="97" spans="1:45" ht="29.25" customHeight="1" thickBot="1" x14ac:dyDescent="0.3">
      <c r="A97" s="436" t="s">
        <v>16</v>
      </c>
      <c r="B97" s="428"/>
      <c r="C97" s="428"/>
      <c r="D97" s="428"/>
      <c r="E97" s="439"/>
      <c r="F97" s="115"/>
      <c r="G97" s="115"/>
      <c r="H97" s="115"/>
      <c r="I97" s="115"/>
      <c r="J97" s="116"/>
      <c r="K97" s="108"/>
      <c r="L97" s="108"/>
      <c r="M97" s="108"/>
      <c r="N97" s="108"/>
      <c r="O97" s="108"/>
      <c r="P97" s="108"/>
      <c r="Q97" s="108"/>
      <c r="R97" s="108"/>
      <c r="S97" s="108"/>
      <c r="T97" s="108"/>
      <c r="U97" s="108"/>
      <c r="V97" s="117"/>
    </row>
    <row r="98" spans="1:45" ht="26.25" customHeight="1" x14ac:dyDescent="0.25">
      <c r="A98" s="348" t="s">
        <v>17</v>
      </c>
      <c r="B98" s="348"/>
      <c r="C98" s="348"/>
      <c r="D98" s="348"/>
      <c r="E98" s="348" t="s">
        <v>84</v>
      </c>
      <c r="F98" s="354"/>
      <c r="G98" s="354" t="s">
        <v>64</v>
      </c>
      <c r="H98" s="354" t="s">
        <v>66</v>
      </c>
      <c r="I98" s="354" t="s">
        <v>113</v>
      </c>
      <c r="J98" s="130"/>
      <c r="K98" s="111"/>
      <c r="L98" s="111"/>
      <c r="M98" s="111"/>
      <c r="N98" s="111"/>
      <c r="O98" s="111"/>
      <c r="P98" s="111"/>
      <c r="Q98" s="111"/>
      <c r="R98" s="111"/>
      <c r="S98" s="111"/>
      <c r="T98" s="111"/>
      <c r="U98" s="111"/>
      <c r="V98" s="120"/>
    </row>
    <row r="99" spans="1:45" ht="47.1" hidden="1" customHeight="1" x14ac:dyDescent="0.25">
      <c r="A99" s="335" t="s">
        <v>89</v>
      </c>
      <c r="B99" s="335"/>
      <c r="C99" s="335"/>
      <c r="D99" s="335"/>
      <c r="E99" s="336"/>
      <c r="F99" s="355"/>
      <c r="G99" s="355" t="b">
        <f>IFERROR(IF(E99&lt;&gt;"",TRUE,FALSE),FALSE)</f>
        <v>0</v>
      </c>
      <c r="H99" s="356" t="s">
        <v>65</v>
      </c>
      <c r="I99" s="417" t="str">
        <f>IFERROR(VLOOKUP(E99,'Reference Records'!$C$68:$H$80,6,FALSE),"")</f>
        <v/>
      </c>
      <c r="J99" s="131"/>
      <c r="K99" s="53"/>
      <c r="L99" s="53"/>
      <c r="M99" s="53"/>
      <c r="N99" s="53"/>
      <c r="O99" s="53"/>
      <c r="P99" s="53"/>
      <c r="Q99" s="53"/>
      <c r="R99" s="53"/>
      <c r="S99" s="53"/>
      <c r="T99" s="53"/>
      <c r="U99" s="53"/>
      <c r="V99" s="129"/>
      <c r="Y99" s="126"/>
      <c r="AS99" s="6"/>
    </row>
    <row r="100" spans="1:45" ht="47.1" customHeight="1" x14ac:dyDescent="0.25">
      <c r="A100" s="335">
        <v>1</v>
      </c>
      <c r="B100" s="335"/>
      <c r="C100" s="335"/>
      <c r="D100" s="335"/>
      <c r="E100" s="336" t="s">
        <v>2021</v>
      </c>
      <c r="F100" s="355"/>
      <c r="G100" s="355" t="b">
        <f t="shared" ref="G100:G114" si="8">IFERROR(IF(E100&lt;&gt;"",TRUE,FALSE),FALSE)</f>
        <v>1</v>
      </c>
      <c r="H100" s="356" t="s">
        <v>411</v>
      </c>
      <c r="I100" s="417" t="str">
        <f>IFERROR(VLOOKUP(E100,'Reference Records'!$C$68:$H$80,6,FALSE),"")</f>
        <v>a1O36000001EGFKEA4</v>
      </c>
      <c r="J100" s="131"/>
      <c r="K100" s="53"/>
      <c r="L100" s="53"/>
      <c r="M100" s="53"/>
      <c r="N100" s="53"/>
      <c r="O100" s="53"/>
      <c r="P100" s="53"/>
      <c r="Q100" s="53"/>
      <c r="R100" s="53"/>
      <c r="S100" s="53"/>
      <c r="T100" s="53"/>
      <c r="U100" s="53"/>
      <c r="V100" s="129"/>
      <c r="Y100" s="299"/>
      <c r="AS100" s="6"/>
    </row>
    <row r="101" spans="1:45" ht="47.1" customHeight="1" x14ac:dyDescent="0.25">
      <c r="A101" s="335">
        <v>2</v>
      </c>
      <c r="B101" s="335"/>
      <c r="C101" s="335"/>
      <c r="D101" s="335"/>
      <c r="E101" s="336" t="s">
        <v>2061</v>
      </c>
      <c r="F101" s="355"/>
      <c r="G101" s="355" t="b">
        <f t="shared" si="8"/>
        <v>1</v>
      </c>
      <c r="H101" s="356" t="s">
        <v>412</v>
      </c>
      <c r="I101" s="417" t="str">
        <f>IFERROR(VLOOKUP(E101,'Reference Records'!$C$68:$H$80,6,FALSE),"")</f>
        <v>a1O36000001EGFIEA4</v>
      </c>
      <c r="J101" s="131"/>
      <c r="K101" s="53"/>
      <c r="L101" s="53"/>
      <c r="M101" s="53"/>
      <c r="N101" s="53"/>
      <c r="O101" s="53"/>
      <c r="P101" s="53"/>
      <c r="Q101" s="53"/>
      <c r="R101" s="53"/>
      <c r="S101" s="53"/>
      <c r="T101" s="53"/>
      <c r="U101" s="53"/>
      <c r="V101" s="129"/>
      <c r="Y101" s="299"/>
      <c r="AS101" s="6"/>
    </row>
    <row r="102" spans="1:45" ht="47.1" customHeight="1" x14ac:dyDescent="0.25">
      <c r="A102" s="335">
        <v>3</v>
      </c>
      <c r="B102" s="335"/>
      <c r="C102" s="335"/>
      <c r="D102" s="335"/>
      <c r="E102" s="336" t="s">
        <v>2065</v>
      </c>
      <c r="F102" s="355"/>
      <c r="G102" s="355" t="b">
        <f t="shared" si="8"/>
        <v>1</v>
      </c>
      <c r="H102" s="356" t="s">
        <v>413</v>
      </c>
      <c r="I102" s="417" t="str">
        <f>IFERROR(VLOOKUP(E102,'Reference Records'!$C$68:$H$80,6,FALSE),"")</f>
        <v>a1O36000001EGFJEA4</v>
      </c>
      <c r="J102" s="131"/>
      <c r="K102" s="53"/>
      <c r="L102" s="53"/>
      <c r="M102" s="53"/>
      <c r="N102" s="53"/>
      <c r="O102" s="53"/>
      <c r="P102" s="53"/>
      <c r="Q102" s="53"/>
      <c r="R102" s="53"/>
      <c r="S102" s="53"/>
      <c r="T102" s="53"/>
      <c r="U102" s="53"/>
      <c r="V102" s="129"/>
      <c r="Y102" s="299"/>
      <c r="AS102" s="6"/>
    </row>
    <row r="103" spans="1:45" ht="47.1" customHeight="1" x14ac:dyDescent="0.25">
      <c r="A103" s="335">
        <v>4</v>
      </c>
      <c r="B103" s="335"/>
      <c r="C103" s="335"/>
      <c r="D103" s="335"/>
      <c r="E103" s="336" t="s">
        <v>2041</v>
      </c>
      <c r="F103" s="355"/>
      <c r="G103" s="355" t="b">
        <f t="shared" si="8"/>
        <v>1</v>
      </c>
      <c r="H103" s="356" t="s">
        <v>414</v>
      </c>
      <c r="I103" s="417" t="str">
        <f>IFERROR(VLOOKUP(E103,'Reference Records'!$C$68:$H$80,6,FALSE),"")</f>
        <v>a1O36000001EGFWEA4</v>
      </c>
      <c r="J103" s="131"/>
      <c r="K103" s="53"/>
      <c r="L103" s="53"/>
      <c r="M103" s="53"/>
      <c r="N103" s="53"/>
      <c r="O103" s="53"/>
      <c r="P103" s="53"/>
      <c r="Q103" s="53"/>
      <c r="R103" s="53"/>
      <c r="S103" s="53"/>
      <c r="T103" s="53"/>
      <c r="U103" s="53"/>
      <c r="V103" s="129"/>
      <c r="Y103" s="299"/>
      <c r="AS103" s="6"/>
    </row>
    <row r="104" spans="1:45" ht="47.1" hidden="1" customHeight="1" x14ac:dyDescent="0.25">
      <c r="A104" s="335">
        <v>5</v>
      </c>
      <c r="B104" s="335"/>
      <c r="C104" s="335"/>
      <c r="D104" s="335"/>
      <c r="E104" s="336"/>
      <c r="F104" s="355"/>
      <c r="G104" s="355" t="b">
        <f t="shared" si="8"/>
        <v>0</v>
      </c>
      <c r="H104" s="356" t="s">
        <v>415</v>
      </c>
      <c r="I104" s="417" t="str">
        <f>IFERROR(VLOOKUP(E104,'Reference Records'!$C$68:$H$80,6,FALSE),"")</f>
        <v/>
      </c>
      <c r="J104" s="131"/>
      <c r="K104" s="53"/>
      <c r="L104" s="53"/>
      <c r="M104" s="53"/>
      <c r="N104" s="53"/>
      <c r="O104" s="53"/>
      <c r="P104" s="53"/>
      <c r="Q104" s="53"/>
      <c r="R104" s="53"/>
      <c r="S104" s="53"/>
      <c r="T104" s="53"/>
      <c r="U104" s="53"/>
      <c r="V104" s="129"/>
      <c r="Y104" s="299"/>
      <c r="AS104" s="6"/>
    </row>
    <row r="105" spans="1:45" ht="47.1" hidden="1" customHeight="1" x14ac:dyDescent="0.25">
      <c r="A105" s="335">
        <v>6</v>
      </c>
      <c r="B105" s="335"/>
      <c r="C105" s="335"/>
      <c r="D105" s="335"/>
      <c r="E105" s="336"/>
      <c r="F105" s="355"/>
      <c r="G105" s="355" t="b">
        <f t="shared" si="8"/>
        <v>0</v>
      </c>
      <c r="H105" s="356" t="s">
        <v>416</v>
      </c>
      <c r="I105" s="417" t="str">
        <f>IFERROR(VLOOKUP(E105,'Reference Records'!$C$68:$H$80,6,FALSE),"")</f>
        <v/>
      </c>
      <c r="J105" s="131"/>
      <c r="K105" s="53"/>
      <c r="L105" s="53"/>
      <c r="M105" s="53"/>
      <c r="N105" s="53"/>
      <c r="O105" s="53"/>
      <c r="P105" s="53"/>
      <c r="Q105" s="53"/>
      <c r="R105" s="53"/>
      <c r="S105" s="53"/>
      <c r="T105" s="53"/>
      <c r="U105" s="53"/>
      <c r="V105" s="129"/>
      <c r="Y105" s="299"/>
      <c r="AS105" s="6"/>
    </row>
    <row r="106" spans="1:45" ht="47.1" hidden="1" customHeight="1" x14ac:dyDescent="0.25">
      <c r="A106" s="335">
        <v>7</v>
      </c>
      <c r="B106" s="335"/>
      <c r="C106" s="335"/>
      <c r="D106" s="335"/>
      <c r="E106" s="336"/>
      <c r="F106" s="355"/>
      <c r="G106" s="355" t="b">
        <f t="shared" si="8"/>
        <v>0</v>
      </c>
      <c r="H106" s="356" t="s">
        <v>417</v>
      </c>
      <c r="I106" s="417" t="str">
        <f>IFERROR(VLOOKUP(E106,'Reference Records'!$C$68:$H$80,6,FALSE),"")</f>
        <v/>
      </c>
      <c r="J106" s="131"/>
      <c r="K106" s="53"/>
      <c r="L106" s="53"/>
      <c r="M106" s="53"/>
      <c r="N106" s="53"/>
      <c r="O106" s="53"/>
      <c r="P106" s="53"/>
      <c r="Q106" s="53"/>
      <c r="R106" s="53"/>
      <c r="S106" s="53"/>
      <c r="T106" s="53"/>
      <c r="U106" s="53"/>
      <c r="V106" s="129"/>
      <c r="Y106" s="299"/>
      <c r="AS106" s="6"/>
    </row>
    <row r="107" spans="1:45" ht="47.1" hidden="1" customHeight="1" x14ac:dyDescent="0.25">
      <c r="A107" s="335">
        <v>8</v>
      </c>
      <c r="B107" s="335"/>
      <c r="C107" s="335"/>
      <c r="D107" s="335"/>
      <c r="E107" s="336"/>
      <c r="F107" s="355"/>
      <c r="G107" s="355" t="b">
        <f t="shared" si="8"/>
        <v>0</v>
      </c>
      <c r="H107" s="356" t="s">
        <v>418</v>
      </c>
      <c r="I107" s="417" t="str">
        <f>IFERROR(VLOOKUP(E107,'Reference Records'!$C$68:$H$80,6,FALSE),"")</f>
        <v/>
      </c>
      <c r="J107" s="131"/>
      <c r="K107" s="53"/>
      <c r="L107" s="53"/>
      <c r="M107" s="53"/>
      <c r="N107" s="53"/>
      <c r="O107" s="53"/>
      <c r="P107" s="53"/>
      <c r="Q107" s="53"/>
      <c r="R107" s="53"/>
      <c r="S107" s="53"/>
      <c r="T107" s="53"/>
      <c r="U107" s="53"/>
      <c r="V107" s="129"/>
      <c r="Y107" s="299"/>
      <c r="AS107" s="6"/>
    </row>
    <row r="108" spans="1:45" ht="47.1" hidden="1" customHeight="1" x14ac:dyDescent="0.25">
      <c r="A108" s="335">
        <v>9</v>
      </c>
      <c r="B108" s="335"/>
      <c r="C108" s="335"/>
      <c r="D108" s="335"/>
      <c r="E108" s="336"/>
      <c r="F108" s="355"/>
      <c r="G108" s="355" t="b">
        <f t="shared" si="8"/>
        <v>0</v>
      </c>
      <c r="H108" s="356" t="s">
        <v>419</v>
      </c>
      <c r="I108" s="417" t="str">
        <f>IFERROR(VLOOKUP(E108,'Reference Records'!$C$68:$H$80,6,FALSE),"")</f>
        <v/>
      </c>
      <c r="J108" s="131"/>
      <c r="K108" s="53"/>
      <c r="L108" s="53"/>
      <c r="M108" s="53"/>
      <c r="N108" s="53"/>
      <c r="O108" s="53"/>
      <c r="P108" s="53"/>
      <c r="Q108" s="53"/>
      <c r="R108" s="53"/>
      <c r="S108" s="53"/>
      <c r="T108" s="53"/>
      <c r="U108" s="53"/>
      <c r="V108" s="129"/>
      <c r="Y108" s="299"/>
      <c r="AS108" s="6"/>
    </row>
    <row r="109" spans="1:45" ht="47.1" hidden="1" customHeight="1" x14ac:dyDescent="0.25">
      <c r="A109" s="335">
        <v>10</v>
      </c>
      <c r="B109" s="335"/>
      <c r="C109" s="335"/>
      <c r="D109" s="335"/>
      <c r="E109" s="336"/>
      <c r="F109" s="355"/>
      <c r="G109" s="355" t="b">
        <f t="shared" si="8"/>
        <v>0</v>
      </c>
      <c r="H109" s="356" t="s">
        <v>420</v>
      </c>
      <c r="I109" s="417" t="str">
        <f>IFERROR(VLOOKUP(E109,'Reference Records'!$C$68:$H$80,6,FALSE),"")</f>
        <v/>
      </c>
      <c r="J109" s="131"/>
      <c r="K109" s="53"/>
      <c r="L109" s="53"/>
      <c r="M109" s="53"/>
      <c r="N109" s="53"/>
      <c r="O109" s="53"/>
      <c r="P109" s="53"/>
      <c r="Q109" s="53"/>
      <c r="R109" s="53"/>
      <c r="S109" s="53"/>
      <c r="T109" s="53"/>
      <c r="U109" s="53"/>
      <c r="V109" s="129"/>
      <c r="Y109" s="299"/>
      <c r="AS109" s="6"/>
    </row>
    <row r="110" spans="1:45" ht="47.1" hidden="1" customHeight="1" x14ac:dyDescent="0.25">
      <c r="A110" s="335">
        <v>11</v>
      </c>
      <c r="B110" s="335"/>
      <c r="C110" s="335"/>
      <c r="D110" s="335"/>
      <c r="E110" s="336"/>
      <c r="F110" s="355"/>
      <c r="G110" s="355" t="b">
        <f t="shared" si="8"/>
        <v>0</v>
      </c>
      <c r="H110" s="356" t="s">
        <v>421</v>
      </c>
      <c r="I110" s="417" t="str">
        <f>IFERROR(VLOOKUP(E110,'Reference Records'!$C$68:$H$80,6,FALSE),"")</f>
        <v/>
      </c>
      <c r="J110" s="131"/>
      <c r="K110" s="53"/>
      <c r="L110" s="53"/>
      <c r="M110" s="53"/>
      <c r="N110" s="53"/>
      <c r="O110" s="53"/>
      <c r="P110" s="53"/>
      <c r="Q110" s="53"/>
      <c r="R110" s="53"/>
      <c r="S110" s="53"/>
      <c r="T110" s="53"/>
      <c r="U110" s="53"/>
      <c r="V110" s="129"/>
      <c r="Y110" s="299"/>
      <c r="AS110" s="6"/>
    </row>
    <row r="111" spans="1:45" ht="47.1" hidden="1" customHeight="1" x14ac:dyDescent="0.25">
      <c r="A111" s="335">
        <v>12</v>
      </c>
      <c r="B111" s="335"/>
      <c r="C111" s="335"/>
      <c r="D111" s="335"/>
      <c r="E111" s="336"/>
      <c r="F111" s="355"/>
      <c r="G111" s="355" t="b">
        <f t="shared" si="8"/>
        <v>0</v>
      </c>
      <c r="H111" s="356" t="s">
        <v>422</v>
      </c>
      <c r="I111" s="417" t="str">
        <f>IFERROR(VLOOKUP(E111,'Reference Records'!$C$68:$H$80,6,FALSE),"")</f>
        <v/>
      </c>
      <c r="J111" s="131"/>
      <c r="K111" s="53"/>
      <c r="L111" s="53"/>
      <c r="M111" s="53"/>
      <c r="N111" s="53"/>
      <c r="O111" s="53"/>
      <c r="P111" s="53"/>
      <c r="Q111" s="53"/>
      <c r="R111" s="53"/>
      <c r="S111" s="53"/>
      <c r="T111" s="53"/>
      <c r="U111" s="53"/>
      <c r="V111" s="129"/>
      <c r="Y111" s="299"/>
      <c r="AS111" s="6"/>
    </row>
    <row r="112" spans="1:45" ht="47.1" hidden="1" customHeight="1" x14ac:dyDescent="0.25">
      <c r="A112" s="335">
        <v>13</v>
      </c>
      <c r="B112" s="335"/>
      <c r="C112" s="335"/>
      <c r="D112" s="335"/>
      <c r="E112" s="336"/>
      <c r="F112" s="355"/>
      <c r="G112" s="355" t="b">
        <f t="shared" si="8"/>
        <v>0</v>
      </c>
      <c r="H112" s="356" t="s">
        <v>423</v>
      </c>
      <c r="I112" s="417" t="str">
        <f>IFERROR(VLOOKUP(E112,'Reference Records'!$C$68:$H$80,6,FALSE),"")</f>
        <v/>
      </c>
      <c r="J112" s="131"/>
      <c r="K112" s="53"/>
      <c r="L112" s="53"/>
      <c r="M112" s="53"/>
      <c r="N112" s="53"/>
      <c r="O112" s="53"/>
      <c r="P112" s="53"/>
      <c r="Q112" s="53"/>
      <c r="R112" s="53"/>
      <c r="S112" s="53"/>
      <c r="T112" s="53"/>
      <c r="U112" s="53"/>
      <c r="V112" s="129"/>
      <c r="Y112" s="299"/>
      <c r="AS112" s="6"/>
    </row>
    <row r="113" spans="1:45" ht="47.1" hidden="1" customHeight="1" x14ac:dyDescent="0.25">
      <c r="A113" s="335">
        <v>14</v>
      </c>
      <c r="B113" s="335"/>
      <c r="C113" s="335"/>
      <c r="D113" s="335"/>
      <c r="E113" s="336"/>
      <c r="F113" s="355"/>
      <c r="G113" s="355" t="b">
        <f t="shared" si="8"/>
        <v>0</v>
      </c>
      <c r="H113" s="356" t="s">
        <v>424</v>
      </c>
      <c r="I113" s="417" t="str">
        <f>IFERROR(VLOOKUP(E113,'Reference Records'!$C$68:$H$80,6,FALSE),"")</f>
        <v/>
      </c>
      <c r="J113" s="131"/>
      <c r="K113" s="53"/>
      <c r="L113" s="53"/>
      <c r="M113" s="53"/>
      <c r="N113" s="53"/>
      <c r="O113" s="53"/>
      <c r="P113" s="53"/>
      <c r="Q113" s="53"/>
      <c r="R113" s="53"/>
      <c r="S113" s="53"/>
      <c r="T113" s="53"/>
      <c r="U113" s="53"/>
      <c r="V113" s="129"/>
      <c r="Y113" s="299"/>
      <c r="AS113" s="6"/>
    </row>
    <row r="114" spans="1:45" ht="47.1" hidden="1" customHeight="1" x14ac:dyDescent="0.25">
      <c r="A114" s="335">
        <v>15</v>
      </c>
      <c r="B114" s="335"/>
      <c r="C114" s="335"/>
      <c r="D114" s="335"/>
      <c r="E114" s="336"/>
      <c r="F114" s="355"/>
      <c r="G114" s="355" t="b">
        <f t="shared" si="8"/>
        <v>0</v>
      </c>
      <c r="H114" s="356" t="s">
        <v>425</v>
      </c>
      <c r="I114" s="417" t="str">
        <f>IFERROR(VLOOKUP(E114,'Reference Records'!$C$68:$H$80,6,FALSE),"")</f>
        <v/>
      </c>
      <c r="J114" s="131"/>
      <c r="K114" s="53"/>
      <c r="L114" s="53"/>
      <c r="M114" s="53"/>
      <c r="N114" s="53"/>
      <c r="O114" s="53"/>
      <c r="P114" s="53"/>
      <c r="Q114" s="53"/>
      <c r="R114" s="53"/>
      <c r="S114" s="53"/>
      <c r="T114" s="53"/>
      <c r="U114" s="53"/>
      <c r="V114" s="129"/>
      <c r="Y114" s="299"/>
      <c r="AS114" s="6"/>
    </row>
    <row r="115" spans="1:45" ht="2.4500000000000002" customHeight="1" thickBot="1" x14ac:dyDescent="0.3">
      <c r="A115" s="76"/>
      <c r="B115" s="77"/>
      <c r="C115" s="77"/>
      <c r="D115" s="77"/>
      <c r="E115" s="77"/>
      <c r="F115" s="77"/>
      <c r="G115" s="77"/>
      <c r="H115" s="77"/>
      <c r="I115" s="77"/>
      <c r="J115" s="68"/>
      <c r="K115" s="53"/>
      <c r="L115" s="53"/>
      <c r="M115" s="53"/>
      <c r="N115" s="53"/>
      <c r="O115" s="53"/>
      <c r="P115" s="53"/>
      <c r="Q115" s="53"/>
      <c r="R115" s="53"/>
      <c r="S115" s="53"/>
      <c r="T115" s="53"/>
      <c r="U115" s="53"/>
      <c r="V115" s="129"/>
    </row>
    <row r="116" spans="1:45" ht="35.1" customHeight="1" thickBot="1" x14ac:dyDescent="0.3">
      <c r="K116" s="53"/>
      <c r="L116" s="53"/>
      <c r="M116" s="53"/>
      <c r="N116" s="53"/>
      <c r="O116" s="53"/>
      <c r="P116" s="53"/>
      <c r="Q116" s="53"/>
      <c r="R116" s="53"/>
      <c r="S116" s="53"/>
      <c r="T116" s="53"/>
      <c r="U116" s="53"/>
      <c r="V116" s="129"/>
    </row>
    <row r="117" spans="1:45" ht="35.1" customHeight="1" x14ac:dyDescent="0.25">
      <c r="K117" s="53"/>
      <c r="L117" s="53"/>
      <c r="M117" s="53"/>
      <c r="N117" s="53"/>
      <c r="O117" s="53"/>
      <c r="P117" s="53"/>
      <c r="Q117" s="53"/>
      <c r="R117" s="53"/>
      <c r="S117" s="53"/>
      <c r="T117" s="53"/>
      <c r="U117" s="53"/>
      <c r="V117" s="129"/>
    </row>
    <row r="118" spans="1:45" ht="35.1" customHeight="1" x14ac:dyDescent="0.25">
      <c r="K118" s="53"/>
      <c r="L118" s="53"/>
      <c r="M118" s="53"/>
      <c r="N118" s="53"/>
      <c r="O118" s="53"/>
      <c r="P118" s="53"/>
      <c r="Q118" s="53"/>
      <c r="R118" s="53"/>
      <c r="S118" s="53"/>
      <c r="T118" s="53"/>
      <c r="U118" s="53"/>
      <c r="V118" s="129"/>
    </row>
    <row r="119" spans="1:45" ht="35.1" customHeight="1" x14ac:dyDescent="0.25">
      <c r="K119" s="53"/>
      <c r="L119" s="53"/>
      <c r="M119" s="53"/>
      <c r="N119" s="53"/>
      <c r="O119" s="53"/>
      <c r="P119" s="53"/>
      <c r="Q119" s="53"/>
      <c r="R119" s="53"/>
      <c r="S119" s="53"/>
      <c r="T119" s="53"/>
      <c r="U119" s="53"/>
      <c r="V119" s="129"/>
    </row>
    <row r="120" spans="1:45" ht="35.1" customHeight="1" x14ac:dyDescent="0.25">
      <c r="K120" s="53"/>
      <c r="L120" s="53"/>
      <c r="M120" s="53"/>
      <c r="N120" s="53"/>
      <c r="O120" s="53"/>
      <c r="P120" s="53"/>
      <c r="Q120" s="53"/>
      <c r="R120" s="53"/>
      <c r="S120" s="53"/>
      <c r="U120" s="53"/>
      <c r="V120" s="129"/>
    </row>
    <row r="121" spans="1:45" ht="35.1" customHeight="1" x14ac:dyDescent="0.25">
      <c r="K121" s="53"/>
      <c r="L121" s="53"/>
      <c r="M121" s="53"/>
      <c r="N121" s="53"/>
      <c r="O121" s="53"/>
      <c r="P121" s="53"/>
      <c r="Q121" s="53"/>
      <c r="R121" s="53"/>
      <c r="S121" s="53"/>
      <c r="T121" s="53"/>
      <c r="U121" s="53"/>
      <c r="V121" s="129"/>
    </row>
    <row r="122" spans="1:45" ht="27.6" customHeight="1" thickBot="1" x14ac:dyDescent="0.3">
      <c r="A122" s="132"/>
      <c r="B122" s="52"/>
      <c r="C122" s="52"/>
      <c r="D122" s="52"/>
      <c r="E122" s="53"/>
      <c r="F122" s="53"/>
      <c r="G122" s="53"/>
      <c r="H122" s="53"/>
      <c r="I122" s="53"/>
      <c r="J122" s="53"/>
      <c r="K122" s="53"/>
      <c r="L122" s="53"/>
      <c r="M122" s="53"/>
      <c r="N122" s="53"/>
      <c r="O122" s="53"/>
      <c r="P122" s="53"/>
      <c r="Q122" s="53"/>
      <c r="R122" s="53"/>
      <c r="S122" s="53"/>
      <c r="T122" s="53"/>
      <c r="U122" s="53"/>
      <c r="V122" s="129"/>
    </row>
    <row r="123" spans="1:45" ht="16.5" customHeight="1" thickBot="1" x14ac:dyDescent="0.3">
      <c r="A123" s="440" t="s">
        <v>41</v>
      </c>
      <c r="B123" s="441"/>
      <c r="C123" s="441"/>
      <c r="D123" s="441"/>
      <c r="E123" s="442"/>
      <c r="F123" s="442"/>
      <c r="G123" s="442"/>
      <c r="H123" s="442"/>
      <c r="I123" s="442"/>
      <c r="J123" s="442"/>
      <c r="K123" s="442"/>
      <c r="L123" s="443"/>
      <c r="M123" s="443"/>
      <c r="N123" s="443"/>
      <c r="O123" s="443"/>
      <c r="P123" s="443"/>
      <c r="Q123" s="443"/>
      <c r="R123" s="443"/>
      <c r="S123" s="443"/>
      <c r="T123" s="443"/>
      <c r="U123" s="133"/>
      <c r="V123" s="134"/>
      <c r="W123" s="134"/>
      <c r="X123" s="134"/>
      <c r="Y123" s="134"/>
      <c r="Z123" s="134"/>
      <c r="AA123" s="135"/>
      <c r="AB123" s="135"/>
      <c r="AC123" s="136"/>
    </row>
    <row r="124" spans="1:45" ht="30" customHeight="1" thickBot="1" x14ac:dyDescent="0.3">
      <c r="A124" s="436" t="s">
        <v>40</v>
      </c>
      <c r="B124" s="437"/>
      <c r="C124" s="437"/>
      <c r="D124" s="437"/>
      <c r="E124" s="438"/>
      <c r="F124" s="438"/>
      <c r="G124" s="438"/>
      <c r="H124" s="438"/>
      <c r="I124" s="438"/>
      <c r="J124" s="438"/>
      <c r="K124" s="438"/>
      <c r="L124" s="439"/>
      <c r="M124" s="439"/>
      <c r="N124" s="439"/>
      <c r="O124" s="439"/>
      <c r="P124" s="439"/>
      <c r="Q124" s="439"/>
      <c r="R124" s="439"/>
      <c r="S124" s="439"/>
      <c r="T124" s="439"/>
      <c r="U124" s="137"/>
      <c r="V124" s="138"/>
      <c r="W124" s="139"/>
      <c r="X124" s="139"/>
      <c r="Y124" s="139"/>
      <c r="Z124" s="139"/>
      <c r="AA124" s="56"/>
      <c r="AB124" s="56"/>
      <c r="AC124" s="57"/>
    </row>
    <row r="125" spans="1:45" ht="32.25" customHeight="1" x14ac:dyDescent="0.25">
      <c r="A125" s="348" t="s">
        <v>26</v>
      </c>
      <c r="B125" s="348"/>
      <c r="C125" s="348"/>
      <c r="D125" s="348"/>
      <c r="E125" s="357" t="s">
        <v>16</v>
      </c>
      <c r="F125" s="348" t="s">
        <v>151</v>
      </c>
      <c r="G125" s="348" t="s">
        <v>174</v>
      </c>
      <c r="H125" s="348" t="s">
        <v>175</v>
      </c>
      <c r="I125" s="348" t="s">
        <v>176</v>
      </c>
      <c r="J125" s="348" t="s">
        <v>201</v>
      </c>
      <c r="K125" s="348" t="s">
        <v>115</v>
      </c>
      <c r="L125" s="348" t="s">
        <v>202</v>
      </c>
      <c r="M125" s="348" t="s">
        <v>203</v>
      </c>
      <c r="N125" s="348" t="s">
        <v>204</v>
      </c>
      <c r="O125" s="348" t="s">
        <v>205</v>
      </c>
      <c r="P125" s="348" t="s">
        <v>206</v>
      </c>
      <c r="Q125" s="348" t="s">
        <v>207</v>
      </c>
      <c r="R125" s="348" t="s">
        <v>208</v>
      </c>
      <c r="S125" s="348" t="s">
        <v>209</v>
      </c>
      <c r="T125" s="357" t="s">
        <v>180</v>
      </c>
      <c r="U125" s="344" t="s">
        <v>210</v>
      </c>
      <c r="V125" s="344" t="s">
        <v>84</v>
      </c>
      <c r="W125" s="358" t="s">
        <v>168</v>
      </c>
      <c r="X125" s="344" t="s">
        <v>101</v>
      </c>
      <c r="Y125" s="344" t="s">
        <v>64</v>
      </c>
      <c r="Z125" s="344" t="s">
        <v>105</v>
      </c>
      <c r="AA125" s="344" t="s">
        <v>107</v>
      </c>
      <c r="AB125" s="344" t="s">
        <v>66</v>
      </c>
      <c r="AC125" s="58"/>
    </row>
    <row r="126" spans="1:45" ht="47.1" hidden="1" customHeight="1" x14ac:dyDescent="0.25">
      <c r="A126" s="335" t="s">
        <v>90</v>
      </c>
      <c r="B126" s="359"/>
      <c r="C126" s="359"/>
      <c r="D126" s="359"/>
      <c r="E126" s="360"/>
      <c r="F126" s="360"/>
      <c r="G126" s="360"/>
      <c r="H126" s="360"/>
      <c r="I126" s="360"/>
      <c r="J126" s="360"/>
      <c r="K126" s="360"/>
      <c r="L126" s="360"/>
      <c r="M126" s="360"/>
      <c r="N126" s="360"/>
      <c r="O126" s="360"/>
      <c r="P126" s="360"/>
      <c r="Q126" s="360"/>
      <c r="R126" s="360"/>
      <c r="S126" s="360"/>
      <c r="T126" s="361" t="s">
        <v>181</v>
      </c>
      <c r="U126" s="362" t="str">
        <f>IFERROR(IF(VLOOKUP(K126,'Reference Records'!$C$68:$D$81,2,FALSE)=0,"",VLOOKUP(K126,'Reference Records'!$C$68:$D$81,2,FALSE)),"")</f>
        <v/>
      </c>
      <c r="V126" s="362" t="str">
        <f>IFERROR(IF(VLOOKUP(E126,'Reference Records'!$C$68:$D$81,2,FALSE)=0,"",VLOOKUP(E126,'Reference Records'!$C$68:$D$81,2,FALSE)),"")</f>
        <v/>
      </c>
      <c r="W126" s="362" t="str">
        <f>K126&amp;T126</f>
        <v>[Custom Intervention}</v>
      </c>
      <c r="X126" s="362" t="str">
        <f>IFERROR(VLOOKUP(E126,$E$99:$H$116,4,FALSE),"")</f>
        <v/>
      </c>
      <c r="Y126" s="362" t="b">
        <f>IFERROR(IF(OR(K126&lt;&gt;"",T126&lt;&gt;""),TRUE,FALSE),FALSE)</f>
        <v>1</v>
      </c>
      <c r="Z126" s="362" t="b">
        <f>IFERROR(TRUE,FALSE)</f>
        <v>1</v>
      </c>
      <c r="AA126" s="362" t="str">
        <f>IFERROR(VLOOKUP(K126,'Reference Records'!$C$84:$E$148,3,FALSE),"")</f>
        <v/>
      </c>
      <c r="AB126" s="362" t="s">
        <v>65</v>
      </c>
      <c r="AC126" s="58"/>
    </row>
    <row r="127" spans="1:45" ht="47.1" customHeight="1" x14ac:dyDescent="0.25">
      <c r="A127" s="335">
        <v>1</v>
      </c>
      <c r="B127" s="359"/>
      <c r="C127" s="359"/>
      <c r="D127" s="359"/>
      <c r="E127" s="363"/>
      <c r="F127" s="364"/>
      <c r="G127" s="364"/>
      <c r="H127" s="364"/>
      <c r="I127" s="364"/>
      <c r="J127" s="364"/>
      <c r="K127" s="364"/>
      <c r="L127" s="364"/>
      <c r="M127" s="364"/>
      <c r="N127" s="364"/>
      <c r="O127" s="364"/>
      <c r="P127" s="364"/>
      <c r="Q127" s="364"/>
      <c r="R127" s="364"/>
      <c r="S127" s="364"/>
      <c r="T127" s="365"/>
      <c r="U127" s="366" t="str">
        <f>IFERROR(IF(VLOOKUP(K127,'Reference Records'!$C$68:$D$81,2,FALSE)=0,"",VLOOKUP(K127,'Reference Records'!$C$68:$D$81,2,FALSE)),"")</f>
        <v/>
      </c>
      <c r="V127" s="362" t="str">
        <f>IFERROR(IF(VLOOKUP(E127,'Reference Records'!$C$68:$D$81,2,FALSE)=0,"",VLOOKUP(E127,'Reference Records'!$C$68:$D$81,2,FALSE)),"")</f>
        <v/>
      </c>
      <c r="W127" s="362" t="str">
        <f t="shared" ref="W127:W176" si="9">K127&amp;T127</f>
        <v/>
      </c>
      <c r="X127" s="362" t="str">
        <f t="shared" ref="X127:X176" si="10">IFERROR(VLOOKUP(E127,$E$99:$H$116,4,FALSE),"")</f>
        <v/>
      </c>
      <c r="Y127" s="362" t="b">
        <f t="shared" ref="Y127:Y176" si="11">IFERROR(IF(OR(K127&lt;&gt;"",T127&lt;&gt;""),TRUE,FALSE),FALSE)</f>
        <v>0</v>
      </c>
      <c r="Z127" s="362" t="b">
        <f t="shared" ref="Z127:Z176" si="12">IFERROR(TRUE,FALSE)</f>
        <v>1</v>
      </c>
      <c r="AA127" s="362" t="str">
        <f>IFERROR(VLOOKUP(K127,'Reference Records'!$C$84:$E$148,3,FALSE),"")</f>
        <v/>
      </c>
      <c r="AB127" s="362" t="s">
        <v>426</v>
      </c>
      <c r="AC127" s="58"/>
    </row>
    <row r="128" spans="1:45" ht="47.1" customHeight="1" x14ac:dyDescent="0.25">
      <c r="A128" s="335">
        <v>2</v>
      </c>
      <c r="B128" s="359"/>
      <c r="C128" s="359"/>
      <c r="D128" s="359"/>
      <c r="E128" s="363"/>
      <c r="F128" s="364"/>
      <c r="G128" s="364"/>
      <c r="H128" s="364"/>
      <c r="I128" s="364"/>
      <c r="J128" s="364"/>
      <c r="K128" s="364"/>
      <c r="L128" s="364"/>
      <c r="M128" s="364"/>
      <c r="N128" s="364"/>
      <c r="O128" s="364"/>
      <c r="P128" s="364"/>
      <c r="Q128" s="364"/>
      <c r="R128" s="364"/>
      <c r="S128" s="364"/>
      <c r="T128" s="365"/>
      <c r="U128" s="366" t="str">
        <f>IFERROR(IF(VLOOKUP(K128,'Reference Records'!$C$68:$D$81,2,FALSE)=0,"",VLOOKUP(K128,'Reference Records'!$C$68:$D$81,2,FALSE)),"")</f>
        <v/>
      </c>
      <c r="V128" s="362" t="str">
        <f>IFERROR(IF(VLOOKUP(E128,'Reference Records'!$C$68:$D$81,2,FALSE)=0,"",VLOOKUP(E128,'Reference Records'!$C$68:$D$81,2,FALSE)),"")</f>
        <v/>
      </c>
      <c r="W128" s="362" t="str">
        <f t="shared" si="9"/>
        <v/>
      </c>
      <c r="X128" s="362" t="str">
        <f t="shared" si="10"/>
        <v/>
      </c>
      <c r="Y128" s="362" t="b">
        <f t="shared" si="11"/>
        <v>0</v>
      </c>
      <c r="Z128" s="362" t="b">
        <f t="shared" si="12"/>
        <v>1</v>
      </c>
      <c r="AA128" s="362" t="str">
        <f>IFERROR(VLOOKUP(K128,'Reference Records'!$C$84:$E$148,3,FALSE),"")</f>
        <v/>
      </c>
      <c r="AB128" s="362" t="s">
        <v>427</v>
      </c>
      <c r="AC128" s="58"/>
    </row>
    <row r="129" spans="1:29" ht="47.1" customHeight="1" x14ac:dyDescent="0.25">
      <c r="A129" s="335">
        <v>3</v>
      </c>
      <c r="B129" s="359"/>
      <c r="C129" s="359"/>
      <c r="D129" s="359"/>
      <c r="E129" s="363"/>
      <c r="F129" s="364"/>
      <c r="G129" s="364"/>
      <c r="H129" s="364"/>
      <c r="I129" s="364"/>
      <c r="J129" s="364"/>
      <c r="K129" s="364"/>
      <c r="L129" s="364"/>
      <c r="M129" s="364"/>
      <c r="N129" s="364"/>
      <c r="O129" s="364"/>
      <c r="P129" s="364"/>
      <c r="Q129" s="364"/>
      <c r="R129" s="364"/>
      <c r="S129" s="364"/>
      <c r="T129" s="365"/>
      <c r="U129" s="366" t="str">
        <f>IFERROR(IF(VLOOKUP(K129,'Reference Records'!$C$68:$D$81,2,FALSE)=0,"",VLOOKUP(K129,'Reference Records'!$C$68:$D$81,2,FALSE)),"")</f>
        <v/>
      </c>
      <c r="V129" s="362" t="str">
        <f>IFERROR(IF(VLOOKUP(E129,'Reference Records'!$C$68:$D$81,2,FALSE)=0,"",VLOOKUP(E129,'Reference Records'!$C$68:$D$81,2,FALSE)),"")</f>
        <v/>
      </c>
      <c r="W129" s="362" t="str">
        <f t="shared" si="9"/>
        <v/>
      </c>
      <c r="X129" s="362" t="str">
        <f t="shared" si="10"/>
        <v/>
      </c>
      <c r="Y129" s="362" t="b">
        <f t="shared" si="11"/>
        <v>0</v>
      </c>
      <c r="Z129" s="362" t="b">
        <f t="shared" si="12"/>
        <v>1</v>
      </c>
      <c r="AA129" s="362" t="str">
        <f>IFERROR(VLOOKUP(K129,'Reference Records'!$C$84:$E$148,3,FALSE),"")</f>
        <v/>
      </c>
      <c r="AB129" s="362" t="s">
        <v>428</v>
      </c>
      <c r="AC129" s="58"/>
    </row>
    <row r="130" spans="1:29" ht="47.1" customHeight="1" x14ac:dyDescent="0.25">
      <c r="A130" s="335">
        <v>4</v>
      </c>
      <c r="B130" s="359"/>
      <c r="C130" s="359"/>
      <c r="D130" s="359"/>
      <c r="E130" s="363"/>
      <c r="F130" s="364"/>
      <c r="G130" s="364"/>
      <c r="H130" s="364"/>
      <c r="I130" s="364"/>
      <c r="J130" s="364"/>
      <c r="K130" s="364"/>
      <c r="L130" s="364"/>
      <c r="M130" s="364"/>
      <c r="N130" s="364"/>
      <c r="O130" s="364"/>
      <c r="P130" s="364"/>
      <c r="Q130" s="364"/>
      <c r="R130" s="364"/>
      <c r="S130" s="364"/>
      <c r="T130" s="365"/>
      <c r="U130" s="366" t="str">
        <f>IFERROR(IF(VLOOKUP(K130,'Reference Records'!$C$68:$D$81,2,FALSE)=0,"",VLOOKUP(K130,'Reference Records'!$C$68:$D$81,2,FALSE)),"")</f>
        <v/>
      </c>
      <c r="V130" s="362" t="str">
        <f>IFERROR(IF(VLOOKUP(E130,'Reference Records'!$C$68:$D$81,2,FALSE)=0,"",VLOOKUP(E130,'Reference Records'!$C$68:$D$81,2,FALSE)),"")</f>
        <v/>
      </c>
      <c r="W130" s="362" t="str">
        <f t="shared" si="9"/>
        <v/>
      </c>
      <c r="X130" s="362" t="str">
        <f t="shared" si="10"/>
        <v/>
      </c>
      <c r="Y130" s="362" t="b">
        <f t="shared" si="11"/>
        <v>0</v>
      </c>
      <c r="Z130" s="362" t="b">
        <f t="shared" si="12"/>
        <v>1</v>
      </c>
      <c r="AA130" s="362" t="str">
        <f>IFERROR(VLOOKUP(K130,'Reference Records'!$C$84:$E$148,3,FALSE),"")</f>
        <v/>
      </c>
      <c r="AB130" s="362" t="s">
        <v>429</v>
      </c>
      <c r="AC130" s="58"/>
    </row>
    <row r="131" spans="1:29" ht="47.1" customHeight="1" x14ac:dyDescent="0.25">
      <c r="A131" s="335">
        <v>5</v>
      </c>
      <c r="B131" s="359"/>
      <c r="C131" s="359"/>
      <c r="D131" s="359"/>
      <c r="E131" s="363"/>
      <c r="F131" s="364"/>
      <c r="G131" s="364"/>
      <c r="H131" s="364"/>
      <c r="I131" s="364"/>
      <c r="J131" s="364"/>
      <c r="K131" s="364"/>
      <c r="L131" s="364"/>
      <c r="M131" s="364"/>
      <c r="N131" s="364"/>
      <c r="O131" s="364"/>
      <c r="P131" s="364"/>
      <c r="Q131" s="364"/>
      <c r="R131" s="364"/>
      <c r="S131" s="364"/>
      <c r="T131" s="365"/>
      <c r="U131" s="366" t="str">
        <f>IFERROR(IF(VLOOKUP(K131,'Reference Records'!$C$68:$D$81,2,FALSE)=0,"",VLOOKUP(K131,'Reference Records'!$C$68:$D$81,2,FALSE)),"")</f>
        <v/>
      </c>
      <c r="V131" s="362" t="str">
        <f>IFERROR(IF(VLOOKUP(E131,'Reference Records'!$C$68:$D$81,2,FALSE)=0,"",VLOOKUP(E131,'Reference Records'!$C$68:$D$81,2,FALSE)),"")</f>
        <v/>
      </c>
      <c r="W131" s="362" t="str">
        <f t="shared" si="9"/>
        <v/>
      </c>
      <c r="X131" s="362" t="str">
        <f t="shared" si="10"/>
        <v/>
      </c>
      <c r="Y131" s="362" t="b">
        <f t="shared" si="11"/>
        <v>0</v>
      </c>
      <c r="Z131" s="362" t="b">
        <f t="shared" si="12"/>
        <v>1</v>
      </c>
      <c r="AA131" s="362" t="str">
        <f>IFERROR(VLOOKUP(K131,'Reference Records'!$C$84:$E$148,3,FALSE),"")</f>
        <v/>
      </c>
      <c r="AB131" s="362" t="s">
        <v>430</v>
      </c>
      <c r="AC131" s="58"/>
    </row>
    <row r="132" spans="1:29" ht="47.1" customHeight="1" x14ac:dyDescent="0.25">
      <c r="A132" s="335">
        <v>6</v>
      </c>
      <c r="B132" s="359"/>
      <c r="C132" s="359"/>
      <c r="D132" s="359"/>
      <c r="E132" s="363"/>
      <c r="F132" s="364"/>
      <c r="G132" s="364"/>
      <c r="H132" s="364"/>
      <c r="I132" s="364"/>
      <c r="J132" s="364"/>
      <c r="K132" s="364"/>
      <c r="L132" s="364"/>
      <c r="M132" s="364"/>
      <c r="N132" s="364"/>
      <c r="O132" s="364"/>
      <c r="P132" s="364"/>
      <c r="Q132" s="364"/>
      <c r="R132" s="364"/>
      <c r="S132" s="364"/>
      <c r="T132" s="365"/>
      <c r="U132" s="366" t="str">
        <f>IFERROR(IF(VLOOKUP(K132,'Reference Records'!$C$68:$D$81,2,FALSE)=0,"",VLOOKUP(K132,'Reference Records'!$C$68:$D$81,2,FALSE)),"")</f>
        <v/>
      </c>
      <c r="V132" s="362" t="str">
        <f>IFERROR(IF(VLOOKUP(E132,'Reference Records'!$C$68:$D$81,2,FALSE)=0,"",VLOOKUP(E132,'Reference Records'!$C$68:$D$81,2,FALSE)),"")</f>
        <v/>
      </c>
      <c r="W132" s="362" t="str">
        <f t="shared" si="9"/>
        <v/>
      </c>
      <c r="X132" s="362" t="str">
        <f t="shared" si="10"/>
        <v/>
      </c>
      <c r="Y132" s="362" t="b">
        <f t="shared" si="11"/>
        <v>0</v>
      </c>
      <c r="Z132" s="362" t="b">
        <f t="shared" si="12"/>
        <v>1</v>
      </c>
      <c r="AA132" s="362" t="str">
        <f>IFERROR(VLOOKUP(K132,'Reference Records'!$C$84:$E$148,3,FALSE),"")</f>
        <v/>
      </c>
      <c r="AB132" s="362" t="s">
        <v>431</v>
      </c>
      <c r="AC132" s="58"/>
    </row>
    <row r="133" spans="1:29" ht="47.1" customHeight="1" x14ac:dyDescent="0.25">
      <c r="A133" s="335">
        <v>7</v>
      </c>
      <c r="B133" s="359"/>
      <c r="C133" s="359"/>
      <c r="D133" s="359"/>
      <c r="E133" s="363"/>
      <c r="F133" s="364"/>
      <c r="G133" s="364"/>
      <c r="H133" s="364"/>
      <c r="I133" s="364"/>
      <c r="J133" s="364"/>
      <c r="K133" s="364"/>
      <c r="L133" s="364"/>
      <c r="M133" s="364"/>
      <c r="N133" s="364"/>
      <c r="O133" s="364"/>
      <c r="P133" s="364"/>
      <c r="Q133" s="364"/>
      <c r="R133" s="364"/>
      <c r="S133" s="364"/>
      <c r="T133" s="365"/>
      <c r="U133" s="366" t="str">
        <f>IFERROR(IF(VLOOKUP(K133,'Reference Records'!$C$68:$D$81,2,FALSE)=0,"",VLOOKUP(K133,'Reference Records'!$C$68:$D$81,2,FALSE)),"")</f>
        <v/>
      </c>
      <c r="V133" s="362" t="str">
        <f>IFERROR(IF(VLOOKUP(E133,'Reference Records'!$C$68:$D$81,2,FALSE)=0,"",VLOOKUP(E133,'Reference Records'!$C$68:$D$81,2,FALSE)),"")</f>
        <v/>
      </c>
      <c r="W133" s="362" t="str">
        <f t="shared" si="9"/>
        <v/>
      </c>
      <c r="X133" s="362" t="str">
        <f t="shared" si="10"/>
        <v/>
      </c>
      <c r="Y133" s="362" t="b">
        <f t="shared" si="11"/>
        <v>0</v>
      </c>
      <c r="Z133" s="362" t="b">
        <f t="shared" si="12"/>
        <v>1</v>
      </c>
      <c r="AA133" s="362" t="str">
        <f>IFERROR(VLOOKUP(K133,'Reference Records'!$C$84:$E$148,3,FALSE),"")</f>
        <v/>
      </c>
      <c r="AB133" s="362" t="s">
        <v>432</v>
      </c>
      <c r="AC133" s="58"/>
    </row>
    <row r="134" spans="1:29" ht="47.1" customHeight="1" x14ac:dyDescent="0.25">
      <c r="A134" s="335">
        <v>8</v>
      </c>
      <c r="B134" s="359"/>
      <c r="C134" s="359"/>
      <c r="D134" s="359"/>
      <c r="E134" s="363"/>
      <c r="F134" s="364"/>
      <c r="G134" s="364"/>
      <c r="H134" s="364"/>
      <c r="I134" s="364"/>
      <c r="J134" s="364"/>
      <c r="K134" s="364"/>
      <c r="L134" s="364"/>
      <c r="M134" s="364"/>
      <c r="N134" s="364"/>
      <c r="O134" s="364"/>
      <c r="P134" s="364"/>
      <c r="Q134" s="364"/>
      <c r="R134" s="364"/>
      <c r="S134" s="364"/>
      <c r="T134" s="365"/>
      <c r="U134" s="366" t="str">
        <f>IFERROR(IF(VLOOKUP(K134,'Reference Records'!$C$68:$D$81,2,FALSE)=0,"",VLOOKUP(K134,'Reference Records'!$C$68:$D$81,2,FALSE)),"")</f>
        <v/>
      </c>
      <c r="V134" s="362" t="str">
        <f>IFERROR(IF(VLOOKUP(E134,'Reference Records'!$C$68:$D$81,2,FALSE)=0,"",VLOOKUP(E134,'Reference Records'!$C$68:$D$81,2,FALSE)),"")</f>
        <v/>
      </c>
      <c r="W134" s="362" t="str">
        <f t="shared" si="9"/>
        <v/>
      </c>
      <c r="X134" s="362" t="str">
        <f t="shared" si="10"/>
        <v/>
      </c>
      <c r="Y134" s="362" t="b">
        <f t="shared" si="11"/>
        <v>0</v>
      </c>
      <c r="Z134" s="362" t="b">
        <f t="shared" si="12"/>
        <v>1</v>
      </c>
      <c r="AA134" s="362" t="str">
        <f>IFERROR(VLOOKUP(K134,'Reference Records'!$C$84:$E$148,3,FALSE),"")</f>
        <v/>
      </c>
      <c r="AB134" s="362" t="s">
        <v>433</v>
      </c>
      <c r="AC134" s="58"/>
    </row>
    <row r="135" spans="1:29" ht="47.1" customHeight="1" x14ac:dyDescent="0.25">
      <c r="A135" s="335">
        <v>9</v>
      </c>
      <c r="B135" s="359"/>
      <c r="C135" s="359"/>
      <c r="D135" s="359"/>
      <c r="E135" s="363"/>
      <c r="F135" s="364"/>
      <c r="G135" s="364"/>
      <c r="H135" s="364"/>
      <c r="I135" s="364"/>
      <c r="J135" s="364"/>
      <c r="K135" s="364"/>
      <c r="L135" s="364"/>
      <c r="M135" s="364"/>
      <c r="N135" s="364"/>
      <c r="O135" s="364"/>
      <c r="P135" s="364"/>
      <c r="Q135" s="364"/>
      <c r="R135" s="364"/>
      <c r="S135" s="364"/>
      <c r="T135" s="365"/>
      <c r="U135" s="366" t="str">
        <f>IFERROR(IF(VLOOKUP(K135,'Reference Records'!$C$68:$D$81,2,FALSE)=0,"",VLOOKUP(K135,'Reference Records'!$C$68:$D$81,2,FALSE)),"")</f>
        <v/>
      </c>
      <c r="V135" s="362" t="str">
        <f>IFERROR(IF(VLOOKUP(E135,'Reference Records'!$C$68:$D$81,2,FALSE)=0,"",VLOOKUP(E135,'Reference Records'!$C$68:$D$81,2,FALSE)),"")</f>
        <v/>
      </c>
      <c r="W135" s="362" t="str">
        <f t="shared" si="9"/>
        <v/>
      </c>
      <c r="X135" s="362" t="str">
        <f t="shared" si="10"/>
        <v/>
      </c>
      <c r="Y135" s="362" t="b">
        <f t="shared" si="11"/>
        <v>0</v>
      </c>
      <c r="Z135" s="362" t="b">
        <f t="shared" si="12"/>
        <v>1</v>
      </c>
      <c r="AA135" s="362" t="str">
        <f>IFERROR(VLOOKUP(K135,'Reference Records'!$C$84:$E$148,3,FALSE),"")</f>
        <v/>
      </c>
      <c r="AB135" s="362" t="s">
        <v>434</v>
      </c>
      <c r="AC135" s="58"/>
    </row>
    <row r="136" spans="1:29" ht="47.1" customHeight="1" x14ac:dyDescent="0.25">
      <c r="A136" s="335">
        <v>10</v>
      </c>
      <c r="B136" s="359"/>
      <c r="C136" s="359"/>
      <c r="D136" s="359"/>
      <c r="E136" s="363"/>
      <c r="F136" s="364"/>
      <c r="G136" s="364"/>
      <c r="H136" s="364"/>
      <c r="I136" s="364"/>
      <c r="J136" s="364"/>
      <c r="K136" s="364"/>
      <c r="L136" s="364"/>
      <c r="M136" s="364"/>
      <c r="N136" s="364"/>
      <c r="O136" s="364"/>
      <c r="P136" s="364"/>
      <c r="Q136" s="364"/>
      <c r="R136" s="364"/>
      <c r="S136" s="364"/>
      <c r="T136" s="365"/>
      <c r="U136" s="366" t="str">
        <f>IFERROR(IF(VLOOKUP(K136,'Reference Records'!$C$68:$D$81,2,FALSE)=0,"",VLOOKUP(K136,'Reference Records'!$C$68:$D$81,2,FALSE)),"")</f>
        <v/>
      </c>
      <c r="V136" s="362" t="str">
        <f>IFERROR(IF(VLOOKUP(E136,'Reference Records'!$C$68:$D$81,2,FALSE)=0,"",VLOOKUP(E136,'Reference Records'!$C$68:$D$81,2,FALSE)),"")</f>
        <v/>
      </c>
      <c r="W136" s="362" t="str">
        <f t="shared" si="9"/>
        <v/>
      </c>
      <c r="X136" s="362" t="str">
        <f t="shared" si="10"/>
        <v/>
      </c>
      <c r="Y136" s="362" t="b">
        <f t="shared" si="11"/>
        <v>0</v>
      </c>
      <c r="Z136" s="362" t="b">
        <f t="shared" si="12"/>
        <v>1</v>
      </c>
      <c r="AA136" s="362" t="str">
        <f>IFERROR(VLOOKUP(K136,'Reference Records'!$C$84:$E$148,3,FALSE),"")</f>
        <v/>
      </c>
      <c r="AB136" s="362" t="s">
        <v>435</v>
      </c>
      <c r="AC136" s="58"/>
    </row>
    <row r="137" spans="1:29" ht="47.1" customHeight="1" x14ac:dyDescent="0.25">
      <c r="A137" s="335">
        <v>11</v>
      </c>
      <c r="B137" s="359"/>
      <c r="C137" s="359"/>
      <c r="D137" s="359"/>
      <c r="E137" s="363"/>
      <c r="F137" s="364"/>
      <c r="G137" s="364"/>
      <c r="H137" s="364"/>
      <c r="I137" s="364"/>
      <c r="J137" s="364"/>
      <c r="K137" s="364"/>
      <c r="L137" s="364"/>
      <c r="M137" s="364"/>
      <c r="N137" s="364"/>
      <c r="O137" s="364"/>
      <c r="P137" s="364"/>
      <c r="Q137" s="364"/>
      <c r="R137" s="364"/>
      <c r="S137" s="364"/>
      <c r="T137" s="365"/>
      <c r="U137" s="366" t="str">
        <f>IFERROR(IF(VLOOKUP(K137,'Reference Records'!$C$68:$D$81,2,FALSE)=0,"",VLOOKUP(K137,'Reference Records'!$C$68:$D$81,2,FALSE)),"")</f>
        <v/>
      </c>
      <c r="V137" s="362" t="str">
        <f>IFERROR(IF(VLOOKUP(E137,'Reference Records'!$C$68:$D$81,2,FALSE)=0,"",VLOOKUP(E137,'Reference Records'!$C$68:$D$81,2,FALSE)),"")</f>
        <v/>
      </c>
      <c r="W137" s="362" t="str">
        <f t="shared" si="9"/>
        <v/>
      </c>
      <c r="X137" s="362" t="str">
        <f t="shared" si="10"/>
        <v/>
      </c>
      <c r="Y137" s="362" t="b">
        <f t="shared" si="11"/>
        <v>0</v>
      </c>
      <c r="Z137" s="362" t="b">
        <f t="shared" si="12"/>
        <v>1</v>
      </c>
      <c r="AA137" s="362" t="str">
        <f>IFERROR(VLOOKUP(K137,'Reference Records'!$C$84:$E$148,3,FALSE),"")</f>
        <v/>
      </c>
      <c r="AB137" s="362" t="s">
        <v>436</v>
      </c>
      <c r="AC137" s="58"/>
    </row>
    <row r="138" spans="1:29" ht="47.1" customHeight="1" x14ac:dyDescent="0.25">
      <c r="A138" s="335">
        <v>12</v>
      </c>
      <c r="B138" s="359"/>
      <c r="C138" s="359"/>
      <c r="D138" s="359"/>
      <c r="E138" s="363"/>
      <c r="F138" s="364"/>
      <c r="G138" s="364"/>
      <c r="H138" s="364"/>
      <c r="I138" s="364"/>
      <c r="J138" s="364"/>
      <c r="K138" s="364"/>
      <c r="L138" s="364"/>
      <c r="M138" s="364"/>
      <c r="N138" s="364"/>
      <c r="O138" s="364"/>
      <c r="P138" s="364"/>
      <c r="Q138" s="364"/>
      <c r="R138" s="364"/>
      <c r="S138" s="364"/>
      <c r="T138" s="365"/>
      <c r="U138" s="366" t="str">
        <f>IFERROR(IF(VLOOKUP(K138,'Reference Records'!$C$68:$D$81,2,FALSE)=0,"",VLOOKUP(K138,'Reference Records'!$C$68:$D$81,2,FALSE)),"")</f>
        <v/>
      </c>
      <c r="V138" s="362" t="str">
        <f>IFERROR(IF(VLOOKUP(E138,'Reference Records'!$C$68:$D$81,2,FALSE)=0,"",VLOOKUP(E138,'Reference Records'!$C$68:$D$81,2,FALSE)),"")</f>
        <v/>
      </c>
      <c r="W138" s="362" t="str">
        <f t="shared" si="9"/>
        <v/>
      </c>
      <c r="X138" s="362" t="str">
        <f t="shared" si="10"/>
        <v/>
      </c>
      <c r="Y138" s="362" t="b">
        <f t="shared" si="11"/>
        <v>0</v>
      </c>
      <c r="Z138" s="362" t="b">
        <f t="shared" si="12"/>
        <v>1</v>
      </c>
      <c r="AA138" s="362" t="str">
        <f>IFERROR(VLOOKUP(K138,'Reference Records'!$C$84:$E$148,3,FALSE),"")</f>
        <v/>
      </c>
      <c r="AB138" s="362" t="s">
        <v>437</v>
      </c>
      <c r="AC138" s="58"/>
    </row>
    <row r="139" spans="1:29" ht="47.1" customHeight="1" x14ac:dyDescent="0.25">
      <c r="A139" s="335">
        <v>13</v>
      </c>
      <c r="B139" s="359"/>
      <c r="C139" s="359"/>
      <c r="D139" s="359"/>
      <c r="E139" s="363"/>
      <c r="F139" s="364"/>
      <c r="G139" s="364"/>
      <c r="H139" s="364"/>
      <c r="I139" s="364"/>
      <c r="J139" s="364"/>
      <c r="K139" s="364"/>
      <c r="L139" s="364"/>
      <c r="M139" s="364"/>
      <c r="N139" s="364"/>
      <c r="O139" s="364"/>
      <c r="P139" s="364"/>
      <c r="Q139" s="364"/>
      <c r="R139" s="364"/>
      <c r="S139" s="364"/>
      <c r="T139" s="365"/>
      <c r="U139" s="366" t="str">
        <f>IFERROR(IF(VLOOKUP(K139,'Reference Records'!$C$68:$D$81,2,FALSE)=0,"",VLOOKUP(K139,'Reference Records'!$C$68:$D$81,2,FALSE)),"")</f>
        <v/>
      </c>
      <c r="V139" s="362" t="str">
        <f>IFERROR(IF(VLOOKUP(E139,'Reference Records'!$C$68:$D$81,2,FALSE)=0,"",VLOOKUP(E139,'Reference Records'!$C$68:$D$81,2,FALSE)),"")</f>
        <v/>
      </c>
      <c r="W139" s="362" t="str">
        <f t="shared" si="9"/>
        <v/>
      </c>
      <c r="X139" s="362" t="str">
        <f t="shared" si="10"/>
        <v/>
      </c>
      <c r="Y139" s="362" t="b">
        <f t="shared" si="11"/>
        <v>0</v>
      </c>
      <c r="Z139" s="362" t="b">
        <f t="shared" si="12"/>
        <v>1</v>
      </c>
      <c r="AA139" s="362" t="str">
        <f>IFERROR(VLOOKUP(K139,'Reference Records'!$C$84:$E$148,3,FALSE),"")</f>
        <v/>
      </c>
      <c r="AB139" s="362" t="s">
        <v>438</v>
      </c>
      <c r="AC139" s="58"/>
    </row>
    <row r="140" spans="1:29" ht="47.1" customHeight="1" x14ac:dyDescent="0.25">
      <c r="A140" s="335">
        <v>14</v>
      </c>
      <c r="B140" s="359"/>
      <c r="C140" s="359"/>
      <c r="D140" s="359"/>
      <c r="E140" s="363"/>
      <c r="F140" s="364"/>
      <c r="G140" s="364"/>
      <c r="H140" s="364"/>
      <c r="I140" s="364"/>
      <c r="J140" s="364"/>
      <c r="K140" s="364"/>
      <c r="L140" s="364"/>
      <c r="M140" s="364"/>
      <c r="N140" s="364"/>
      <c r="O140" s="364"/>
      <c r="P140" s="364"/>
      <c r="Q140" s="364"/>
      <c r="R140" s="364"/>
      <c r="S140" s="364"/>
      <c r="T140" s="365"/>
      <c r="U140" s="366" t="str">
        <f>IFERROR(IF(VLOOKUP(K140,'Reference Records'!$C$68:$D$81,2,FALSE)=0,"",VLOOKUP(K140,'Reference Records'!$C$68:$D$81,2,FALSE)),"")</f>
        <v/>
      </c>
      <c r="V140" s="362" t="str">
        <f>IFERROR(IF(VLOOKUP(E140,'Reference Records'!$C$68:$D$81,2,FALSE)=0,"",VLOOKUP(E140,'Reference Records'!$C$68:$D$81,2,FALSE)),"")</f>
        <v/>
      </c>
      <c r="W140" s="362" t="str">
        <f t="shared" si="9"/>
        <v/>
      </c>
      <c r="X140" s="362" t="str">
        <f t="shared" si="10"/>
        <v/>
      </c>
      <c r="Y140" s="362" t="b">
        <f t="shared" si="11"/>
        <v>0</v>
      </c>
      <c r="Z140" s="362" t="b">
        <f t="shared" si="12"/>
        <v>1</v>
      </c>
      <c r="AA140" s="362" t="str">
        <f>IFERROR(VLOOKUP(K140,'Reference Records'!$C$84:$E$148,3,FALSE),"")</f>
        <v/>
      </c>
      <c r="AB140" s="362" t="s">
        <v>439</v>
      </c>
      <c r="AC140" s="58"/>
    </row>
    <row r="141" spans="1:29" ht="47.1" customHeight="1" x14ac:dyDescent="0.25">
      <c r="A141" s="335">
        <v>15</v>
      </c>
      <c r="B141" s="359"/>
      <c r="C141" s="359"/>
      <c r="D141" s="359"/>
      <c r="E141" s="363"/>
      <c r="F141" s="364"/>
      <c r="G141" s="364"/>
      <c r="H141" s="364"/>
      <c r="I141" s="364"/>
      <c r="J141" s="364"/>
      <c r="K141" s="364"/>
      <c r="L141" s="364"/>
      <c r="M141" s="364"/>
      <c r="N141" s="364"/>
      <c r="O141" s="364"/>
      <c r="P141" s="364"/>
      <c r="Q141" s="364"/>
      <c r="R141" s="364"/>
      <c r="S141" s="364"/>
      <c r="T141" s="365"/>
      <c r="U141" s="366" t="str">
        <f>IFERROR(IF(VLOOKUP(K141,'Reference Records'!$C$68:$D$81,2,FALSE)=0,"",VLOOKUP(K141,'Reference Records'!$C$68:$D$81,2,FALSE)),"")</f>
        <v/>
      </c>
      <c r="V141" s="362" t="str">
        <f>IFERROR(IF(VLOOKUP(E141,'Reference Records'!$C$68:$D$81,2,FALSE)=0,"",VLOOKUP(E141,'Reference Records'!$C$68:$D$81,2,FALSE)),"")</f>
        <v/>
      </c>
      <c r="W141" s="362" t="str">
        <f t="shared" si="9"/>
        <v/>
      </c>
      <c r="X141" s="362" t="str">
        <f t="shared" si="10"/>
        <v/>
      </c>
      <c r="Y141" s="362" t="b">
        <f t="shared" si="11"/>
        <v>0</v>
      </c>
      <c r="Z141" s="362" t="b">
        <f t="shared" si="12"/>
        <v>1</v>
      </c>
      <c r="AA141" s="362" t="str">
        <f>IFERROR(VLOOKUP(K141,'Reference Records'!$C$84:$E$148,3,FALSE),"")</f>
        <v/>
      </c>
      <c r="AB141" s="362" t="s">
        <v>440</v>
      </c>
      <c r="AC141" s="58"/>
    </row>
    <row r="142" spans="1:29" ht="47.1" customHeight="1" x14ac:dyDescent="0.25">
      <c r="A142" s="335">
        <v>16</v>
      </c>
      <c r="B142" s="359"/>
      <c r="C142" s="359"/>
      <c r="D142" s="359"/>
      <c r="E142" s="363"/>
      <c r="F142" s="364"/>
      <c r="G142" s="364"/>
      <c r="H142" s="364"/>
      <c r="I142" s="364"/>
      <c r="J142" s="364"/>
      <c r="K142" s="364"/>
      <c r="L142" s="364"/>
      <c r="M142" s="364"/>
      <c r="N142" s="364"/>
      <c r="O142" s="364"/>
      <c r="P142" s="364"/>
      <c r="Q142" s="364"/>
      <c r="R142" s="364"/>
      <c r="S142" s="364"/>
      <c r="T142" s="365"/>
      <c r="U142" s="366" t="str">
        <f>IFERROR(IF(VLOOKUP(K142,'Reference Records'!$C$68:$D$81,2,FALSE)=0,"",VLOOKUP(K142,'Reference Records'!$C$68:$D$81,2,FALSE)),"")</f>
        <v/>
      </c>
      <c r="V142" s="362" t="str">
        <f>IFERROR(IF(VLOOKUP(E142,'Reference Records'!$C$68:$D$81,2,FALSE)=0,"",VLOOKUP(E142,'Reference Records'!$C$68:$D$81,2,FALSE)),"")</f>
        <v/>
      </c>
      <c r="W142" s="362" t="str">
        <f t="shared" si="9"/>
        <v/>
      </c>
      <c r="X142" s="362" t="str">
        <f t="shared" si="10"/>
        <v/>
      </c>
      <c r="Y142" s="362" t="b">
        <f t="shared" si="11"/>
        <v>0</v>
      </c>
      <c r="Z142" s="362" t="b">
        <f t="shared" si="12"/>
        <v>1</v>
      </c>
      <c r="AA142" s="362" t="str">
        <f>IFERROR(VLOOKUP(K142,'Reference Records'!$C$84:$E$148,3,FALSE),"")</f>
        <v/>
      </c>
      <c r="AB142" s="362" t="s">
        <v>441</v>
      </c>
      <c r="AC142" s="58"/>
    </row>
    <row r="143" spans="1:29" ht="47.1" customHeight="1" x14ac:dyDescent="0.25">
      <c r="A143" s="335">
        <v>17</v>
      </c>
      <c r="B143" s="359"/>
      <c r="C143" s="359"/>
      <c r="D143" s="359"/>
      <c r="E143" s="363"/>
      <c r="F143" s="364"/>
      <c r="G143" s="364"/>
      <c r="H143" s="364"/>
      <c r="I143" s="364"/>
      <c r="J143" s="364"/>
      <c r="K143" s="364"/>
      <c r="L143" s="364"/>
      <c r="M143" s="364"/>
      <c r="N143" s="364"/>
      <c r="O143" s="364"/>
      <c r="P143" s="364"/>
      <c r="Q143" s="364"/>
      <c r="R143" s="364"/>
      <c r="S143" s="364"/>
      <c r="T143" s="365"/>
      <c r="U143" s="366" t="str">
        <f>IFERROR(IF(VLOOKUP(K143,'Reference Records'!$C$68:$D$81,2,FALSE)=0,"",VLOOKUP(K143,'Reference Records'!$C$68:$D$81,2,FALSE)),"")</f>
        <v/>
      </c>
      <c r="V143" s="362" t="str">
        <f>IFERROR(IF(VLOOKUP(E143,'Reference Records'!$C$68:$D$81,2,FALSE)=0,"",VLOOKUP(E143,'Reference Records'!$C$68:$D$81,2,FALSE)),"")</f>
        <v/>
      </c>
      <c r="W143" s="362" t="str">
        <f t="shared" si="9"/>
        <v/>
      </c>
      <c r="X143" s="362" t="str">
        <f t="shared" si="10"/>
        <v/>
      </c>
      <c r="Y143" s="362" t="b">
        <f t="shared" si="11"/>
        <v>0</v>
      </c>
      <c r="Z143" s="362" t="b">
        <f t="shared" si="12"/>
        <v>1</v>
      </c>
      <c r="AA143" s="362" t="str">
        <f>IFERROR(VLOOKUP(K143,'Reference Records'!$C$84:$E$148,3,FALSE),"")</f>
        <v/>
      </c>
      <c r="AB143" s="362" t="s">
        <v>442</v>
      </c>
      <c r="AC143" s="58"/>
    </row>
    <row r="144" spans="1:29" ht="47.1" customHeight="1" x14ac:dyDescent="0.25">
      <c r="A144" s="335">
        <v>18</v>
      </c>
      <c r="B144" s="359"/>
      <c r="C144" s="359"/>
      <c r="D144" s="359"/>
      <c r="E144" s="363"/>
      <c r="F144" s="364"/>
      <c r="G144" s="364"/>
      <c r="H144" s="364"/>
      <c r="I144" s="364"/>
      <c r="J144" s="364"/>
      <c r="K144" s="364"/>
      <c r="L144" s="364"/>
      <c r="M144" s="364"/>
      <c r="N144" s="364"/>
      <c r="O144" s="364"/>
      <c r="P144" s="364"/>
      <c r="Q144" s="364"/>
      <c r="R144" s="364"/>
      <c r="S144" s="364"/>
      <c r="T144" s="365"/>
      <c r="U144" s="366" t="str">
        <f>IFERROR(IF(VLOOKUP(K144,'Reference Records'!$C$68:$D$81,2,FALSE)=0,"",VLOOKUP(K144,'Reference Records'!$C$68:$D$81,2,FALSE)),"")</f>
        <v/>
      </c>
      <c r="V144" s="362" t="str">
        <f>IFERROR(IF(VLOOKUP(E144,'Reference Records'!$C$68:$D$81,2,FALSE)=0,"",VLOOKUP(E144,'Reference Records'!$C$68:$D$81,2,FALSE)),"")</f>
        <v/>
      </c>
      <c r="W144" s="362" t="str">
        <f t="shared" si="9"/>
        <v/>
      </c>
      <c r="X144" s="362" t="str">
        <f t="shared" si="10"/>
        <v/>
      </c>
      <c r="Y144" s="362" t="b">
        <f t="shared" si="11"/>
        <v>0</v>
      </c>
      <c r="Z144" s="362" t="b">
        <f t="shared" si="12"/>
        <v>1</v>
      </c>
      <c r="AA144" s="362" t="str">
        <f>IFERROR(VLOOKUP(K144,'Reference Records'!$C$84:$E$148,3,FALSE),"")</f>
        <v/>
      </c>
      <c r="AB144" s="362" t="s">
        <v>443</v>
      </c>
      <c r="AC144" s="58"/>
    </row>
    <row r="145" spans="1:29" ht="47.1" customHeight="1" x14ac:dyDescent="0.25">
      <c r="A145" s="335">
        <v>19</v>
      </c>
      <c r="B145" s="359"/>
      <c r="C145" s="359"/>
      <c r="D145" s="359"/>
      <c r="E145" s="363"/>
      <c r="F145" s="364"/>
      <c r="G145" s="364"/>
      <c r="H145" s="364"/>
      <c r="I145" s="364"/>
      <c r="J145" s="364"/>
      <c r="K145" s="364"/>
      <c r="L145" s="364"/>
      <c r="M145" s="364"/>
      <c r="N145" s="364"/>
      <c r="O145" s="364"/>
      <c r="P145" s="364"/>
      <c r="Q145" s="364"/>
      <c r="R145" s="364"/>
      <c r="S145" s="364"/>
      <c r="T145" s="365"/>
      <c r="U145" s="366" t="str">
        <f>IFERROR(IF(VLOOKUP(K145,'Reference Records'!$C$68:$D$81,2,FALSE)=0,"",VLOOKUP(K145,'Reference Records'!$C$68:$D$81,2,FALSE)),"")</f>
        <v/>
      </c>
      <c r="V145" s="362" t="str">
        <f>IFERROR(IF(VLOOKUP(E145,'Reference Records'!$C$68:$D$81,2,FALSE)=0,"",VLOOKUP(E145,'Reference Records'!$C$68:$D$81,2,FALSE)),"")</f>
        <v/>
      </c>
      <c r="W145" s="362" t="str">
        <f t="shared" si="9"/>
        <v/>
      </c>
      <c r="X145" s="362" t="str">
        <f t="shared" si="10"/>
        <v/>
      </c>
      <c r="Y145" s="362" t="b">
        <f t="shared" si="11"/>
        <v>0</v>
      </c>
      <c r="Z145" s="362" t="b">
        <f t="shared" si="12"/>
        <v>1</v>
      </c>
      <c r="AA145" s="362" t="str">
        <f>IFERROR(VLOOKUP(K145,'Reference Records'!$C$84:$E$148,3,FALSE),"")</f>
        <v/>
      </c>
      <c r="AB145" s="362" t="s">
        <v>444</v>
      </c>
      <c r="AC145" s="58"/>
    </row>
    <row r="146" spans="1:29" ht="47.1" customHeight="1" x14ac:dyDescent="0.25">
      <c r="A146" s="335">
        <v>20</v>
      </c>
      <c r="B146" s="359"/>
      <c r="C146" s="359"/>
      <c r="D146" s="359"/>
      <c r="E146" s="363"/>
      <c r="F146" s="364"/>
      <c r="G146" s="364"/>
      <c r="H146" s="364"/>
      <c r="I146" s="364"/>
      <c r="J146" s="364"/>
      <c r="K146" s="364"/>
      <c r="L146" s="364"/>
      <c r="M146" s="364"/>
      <c r="N146" s="364"/>
      <c r="O146" s="364"/>
      <c r="P146" s="364"/>
      <c r="Q146" s="364"/>
      <c r="R146" s="364"/>
      <c r="S146" s="364"/>
      <c r="T146" s="365"/>
      <c r="U146" s="366" t="str">
        <f>IFERROR(IF(VLOOKUP(K146,'Reference Records'!$C$68:$D$81,2,FALSE)=0,"",VLOOKUP(K146,'Reference Records'!$C$68:$D$81,2,FALSE)),"")</f>
        <v/>
      </c>
      <c r="V146" s="362" t="str">
        <f>IFERROR(IF(VLOOKUP(E146,'Reference Records'!$C$68:$D$81,2,FALSE)=0,"",VLOOKUP(E146,'Reference Records'!$C$68:$D$81,2,FALSE)),"")</f>
        <v/>
      </c>
      <c r="W146" s="362" t="str">
        <f t="shared" si="9"/>
        <v/>
      </c>
      <c r="X146" s="362" t="str">
        <f t="shared" si="10"/>
        <v/>
      </c>
      <c r="Y146" s="362" t="b">
        <f t="shared" si="11"/>
        <v>0</v>
      </c>
      <c r="Z146" s="362" t="b">
        <f t="shared" si="12"/>
        <v>1</v>
      </c>
      <c r="AA146" s="362" t="str">
        <f>IFERROR(VLOOKUP(K146,'Reference Records'!$C$84:$E$148,3,FALSE),"")</f>
        <v/>
      </c>
      <c r="AB146" s="362" t="s">
        <v>445</v>
      </c>
      <c r="AC146" s="58"/>
    </row>
    <row r="147" spans="1:29" ht="47.1" customHeight="1" x14ac:dyDescent="0.25">
      <c r="A147" s="335">
        <v>21</v>
      </c>
      <c r="B147" s="359"/>
      <c r="C147" s="359"/>
      <c r="D147" s="359"/>
      <c r="E147" s="363"/>
      <c r="F147" s="364"/>
      <c r="G147" s="364"/>
      <c r="H147" s="364"/>
      <c r="I147" s="364"/>
      <c r="J147" s="364"/>
      <c r="K147" s="364"/>
      <c r="L147" s="364"/>
      <c r="M147" s="364"/>
      <c r="N147" s="364"/>
      <c r="O147" s="364"/>
      <c r="P147" s="364"/>
      <c r="Q147" s="364"/>
      <c r="R147" s="364"/>
      <c r="S147" s="364"/>
      <c r="T147" s="365"/>
      <c r="U147" s="366" t="str">
        <f>IFERROR(IF(VLOOKUP(K147,'Reference Records'!$C$68:$D$81,2,FALSE)=0,"",VLOOKUP(K147,'Reference Records'!$C$68:$D$81,2,FALSE)),"")</f>
        <v/>
      </c>
      <c r="V147" s="362" t="str">
        <f>IFERROR(IF(VLOOKUP(E147,'Reference Records'!$C$68:$D$81,2,FALSE)=0,"",VLOOKUP(E147,'Reference Records'!$C$68:$D$81,2,FALSE)),"")</f>
        <v/>
      </c>
      <c r="W147" s="362" t="str">
        <f t="shared" si="9"/>
        <v/>
      </c>
      <c r="X147" s="362" t="str">
        <f t="shared" si="10"/>
        <v/>
      </c>
      <c r="Y147" s="362" t="b">
        <f t="shared" si="11"/>
        <v>0</v>
      </c>
      <c r="Z147" s="362" t="b">
        <f t="shared" si="12"/>
        <v>1</v>
      </c>
      <c r="AA147" s="362" t="str">
        <f>IFERROR(VLOOKUP(K147,'Reference Records'!$C$84:$E$148,3,FALSE),"")</f>
        <v/>
      </c>
      <c r="AB147" s="362" t="s">
        <v>446</v>
      </c>
      <c r="AC147" s="58"/>
    </row>
    <row r="148" spans="1:29" ht="47.1" customHeight="1" x14ac:dyDescent="0.25">
      <c r="A148" s="335">
        <v>22</v>
      </c>
      <c r="B148" s="359"/>
      <c r="C148" s="359"/>
      <c r="D148" s="359"/>
      <c r="E148" s="363"/>
      <c r="F148" s="364"/>
      <c r="G148" s="364"/>
      <c r="H148" s="364"/>
      <c r="I148" s="364"/>
      <c r="J148" s="364"/>
      <c r="K148" s="364"/>
      <c r="L148" s="364"/>
      <c r="M148" s="364"/>
      <c r="N148" s="364"/>
      <c r="O148" s="364"/>
      <c r="P148" s="364"/>
      <c r="Q148" s="364"/>
      <c r="R148" s="364"/>
      <c r="S148" s="364"/>
      <c r="T148" s="365"/>
      <c r="U148" s="366" t="str">
        <f>IFERROR(IF(VLOOKUP(K148,'Reference Records'!$C$68:$D$81,2,FALSE)=0,"",VLOOKUP(K148,'Reference Records'!$C$68:$D$81,2,FALSE)),"")</f>
        <v/>
      </c>
      <c r="V148" s="362" t="str">
        <f>IFERROR(IF(VLOOKUP(E148,'Reference Records'!$C$68:$D$81,2,FALSE)=0,"",VLOOKUP(E148,'Reference Records'!$C$68:$D$81,2,FALSE)),"")</f>
        <v/>
      </c>
      <c r="W148" s="362" t="str">
        <f t="shared" si="9"/>
        <v/>
      </c>
      <c r="X148" s="362" t="str">
        <f t="shared" si="10"/>
        <v/>
      </c>
      <c r="Y148" s="362" t="b">
        <f t="shared" si="11"/>
        <v>0</v>
      </c>
      <c r="Z148" s="362" t="b">
        <f t="shared" si="12"/>
        <v>1</v>
      </c>
      <c r="AA148" s="362" t="str">
        <f>IFERROR(VLOOKUP(K148,'Reference Records'!$C$84:$E$148,3,FALSE),"")</f>
        <v/>
      </c>
      <c r="AB148" s="362" t="s">
        <v>447</v>
      </c>
      <c r="AC148" s="58"/>
    </row>
    <row r="149" spans="1:29" ht="47.1" customHeight="1" x14ac:dyDescent="0.25">
      <c r="A149" s="335">
        <v>23</v>
      </c>
      <c r="B149" s="359"/>
      <c r="C149" s="359"/>
      <c r="D149" s="359"/>
      <c r="E149" s="363"/>
      <c r="F149" s="364"/>
      <c r="G149" s="364"/>
      <c r="H149" s="364"/>
      <c r="I149" s="364"/>
      <c r="J149" s="364"/>
      <c r="K149" s="364"/>
      <c r="L149" s="364"/>
      <c r="M149" s="364"/>
      <c r="N149" s="364"/>
      <c r="O149" s="364"/>
      <c r="P149" s="364"/>
      <c r="Q149" s="364"/>
      <c r="R149" s="364"/>
      <c r="S149" s="364"/>
      <c r="T149" s="365"/>
      <c r="U149" s="366" t="str">
        <f>IFERROR(IF(VLOOKUP(K149,'Reference Records'!$C$68:$D$81,2,FALSE)=0,"",VLOOKUP(K149,'Reference Records'!$C$68:$D$81,2,FALSE)),"")</f>
        <v/>
      </c>
      <c r="V149" s="362" t="str">
        <f>IFERROR(IF(VLOOKUP(E149,'Reference Records'!$C$68:$D$81,2,FALSE)=0,"",VLOOKUP(E149,'Reference Records'!$C$68:$D$81,2,FALSE)),"")</f>
        <v/>
      </c>
      <c r="W149" s="362" t="str">
        <f t="shared" si="9"/>
        <v/>
      </c>
      <c r="X149" s="362" t="str">
        <f t="shared" si="10"/>
        <v/>
      </c>
      <c r="Y149" s="362" t="b">
        <f t="shared" si="11"/>
        <v>0</v>
      </c>
      <c r="Z149" s="362" t="b">
        <f t="shared" si="12"/>
        <v>1</v>
      </c>
      <c r="AA149" s="362" t="str">
        <f>IFERROR(VLOOKUP(K149,'Reference Records'!$C$84:$E$148,3,FALSE),"")</f>
        <v/>
      </c>
      <c r="AB149" s="362" t="s">
        <v>448</v>
      </c>
      <c r="AC149" s="58"/>
    </row>
    <row r="150" spans="1:29" ht="47.1" customHeight="1" x14ac:dyDescent="0.25">
      <c r="A150" s="335">
        <v>24</v>
      </c>
      <c r="B150" s="359"/>
      <c r="C150" s="359"/>
      <c r="D150" s="359"/>
      <c r="E150" s="363"/>
      <c r="F150" s="364"/>
      <c r="G150" s="364"/>
      <c r="H150" s="364"/>
      <c r="I150" s="364"/>
      <c r="J150" s="364"/>
      <c r="K150" s="364"/>
      <c r="L150" s="364"/>
      <c r="M150" s="364"/>
      <c r="N150" s="364"/>
      <c r="O150" s="364"/>
      <c r="P150" s="364"/>
      <c r="Q150" s="364"/>
      <c r="R150" s="364"/>
      <c r="S150" s="364"/>
      <c r="T150" s="365"/>
      <c r="U150" s="366" t="str">
        <f>IFERROR(IF(VLOOKUP(K150,'Reference Records'!$C$68:$D$81,2,FALSE)=0,"",VLOOKUP(K150,'Reference Records'!$C$68:$D$81,2,FALSE)),"")</f>
        <v/>
      </c>
      <c r="V150" s="362" t="str">
        <f>IFERROR(IF(VLOOKUP(E150,'Reference Records'!$C$68:$D$81,2,FALSE)=0,"",VLOOKUP(E150,'Reference Records'!$C$68:$D$81,2,FALSE)),"")</f>
        <v/>
      </c>
      <c r="W150" s="362" t="str">
        <f t="shared" si="9"/>
        <v/>
      </c>
      <c r="X150" s="362" t="str">
        <f t="shared" si="10"/>
        <v/>
      </c>
      <c r="Y150" s="362" t="b">
        <f t="shared" si="11"/>
        <v>0</v>
      </c>
      <c r="Z150" s="362" t="b">
        <f t="shared" si="12"/>
        <v>1</v>
      </c>
      <c r="AA150" s="362" t="str">
        <f>IFERROR(VLOOKUP(K150,'Reference Records'!$C$84:$E$148,3,FALSE),"")</f>
        <v/>
      </c>
      <c r="AB150" s="362" t="s">
        <v>449</v>
      </c>
      <c r="AC150" s="58"/>
    </row>
    <row r="151" spans="1:29" ht="47.1" customHeight="1" x14ac:dyDescent="0.25">
      <c r="A151" s="335">
        <v>25</v>
      </c>
      <c r="B151" s="359"/>
      <c r="C151" s="359"/>
      <c r="D151" s="359"/>
      <c r="E151" s="363"/>
      <c r="F151" s="364"/>
      <c r="G151" s="364"/>
      <c r="H151" s="364"/>
      <c r="I151" s="364"/>
      <c r="J151" s="364"/>
      <c r="K151" s="364"/>
      <c r="L151" s="364"/>
      <c r="M151" s="364"/>
      <c r="N151" s="364"/>
      <c r="O151" s="364"/>
      <c r="P151" s="364"/>
      <c r="Q151" s="364"/>
      <c r="R151" s="364"/>
      <c r="S151" s="364"/>
      <c r="T151" s="365"/>
      <c r="U151" s="366" t="str">
        <f>IFERROR(IF(VLOOKUP(K151,'Reference Records'!$C$68:$D$81,2,FALSE)=0,"",VLOOKUP(K151,'Reference Records'!$C$68:$D$81,2,FALSE)),"")</f>
        <v/>
      </c>
      <c r="V151" s="362" t="str">
        <f>IFERROR(IF(VLOOKUP(E151,'Reference Records'!$C$68:$D$81,2,FALSE)=0,"",VLOOKUP(E151,'Reference Records'!$C$68:$D$81,2,FALSE)),"")</f>
        <v/>
      </c>
      <c r="W151" s="362" t="str">
        <f t="shared" si="9"/>
        <v/>
      </c>
      <c r="X151" s="362" t="str">
        <f t="shared" si="10"/>
        <v/>
      </c>
      <c r="Y151" s="362" t="b">
        <f t="shared" si="11"/>
        <v>0</v>
      </c>
      <c r="Z151" s="362" t="b">
        <f t="shared" si="12"/>
        <v>1</v>
      </c>
      <c r="AA151" s="362" t="str">
        <f>IFERROR(VLOOKUP(K151,'Reference Records'!$C$84:$E$148,3,FALSE),"")</f>
        <v/>
      </c>
      <c r="AB151" s="362" t="s">
        <v>450</v>
      </c>
      <c r="AC151" s="58"/>
    </row>
    <row r="152" spans="1:29" ht="47.1" customHeight="1" x14ac:dyDescent="0.25">
      <c r="A152" s="335">
        <v>26</v>
      </c>
      <c r="B152" s="359"/>
      <c r="C152" s="359"/>
      <c r="D152" s="359"/>
      <c r="E152" s="363"/>
      <c r="F152" s="364"/>
      <c r="G152" s="364"/>
      <c r="H152" s="364"/>
      <c r="I152" s="364"/>
      <c r="J152" s="364"/>
      <c r="K152" s="364"/>
      <c r="L152" s="364"/>
      <c r="M152" s="364"/>
      <c r="N152" s="364"/>
      <c r="O152" s="364"/>
      <c r="P152" s="364"/>
      <c r="Q152" s="364"/>
      <c r="R152" s="364"/>
      <c r="S152" s="364"/>
      <c r="T152" s="365"/>
      <c r="U152" s="366" t="str">
        <f>IFERROR(IF(VLOOKUP(K152,'Reference Records'!$C$68:$D$81,2,FALSE)=0,"",VLOOKUP(K152,'Reference Records'!$C$68:$D$81,2,FALSE)),"")</f>
        <v/>
      </c>
      <c r="V152" s="362" t="str">
        <f>IFERROR(IF(VLOOKUP(E152,'Reference Records'!$C$68:$D$81,2,FALSE)=0,"",VLOOKUP(E152,'Reference Records'!$C$68:$D$81,2,FALSE)),"")</f>
        <v/>
      </c>
      <c r="W152" s="362" t="str">
        <f t="shared" si="9"/>
        <v/>
      </c>
      <c r="X152" s="362" t="str">
        <f t="shared" si="10"/>
        <v/>
      </c>
      <c r="Y152" s="362" t="b">
        <f t="shared" si="11"/>
        <v>0</v>
      </c>
      <c r="Z152" s="362" t="b">
        <f t="shared" si="12"/>
        <v>1</v>
      </c>
      <c r="AA152" s="362" t="str">
        <f>IFERROR(VLOOKUP(K152,'Reference Records'!$C$84:$E$148,3,FALSE),"")</f>
        <v/>
      </c>
      <c r="AB152" s="362" t="s">
        <v>451</v>
      </c>
      <c r="AC152" s="58"/>
    </row>
    <row r="153" spans="1:29" ht="47.1" customHeight="1" x14ac:dyDescent="0.25">
      <c r="A153" s="335">
        <v>27</v>
      </c>
      <c r="B153" s="359"/>
      <c r="C153" s="359"/>
      <c r="D153" s="359"/>
      <c r="E153" s="363"/>
      <c r="F153" s="364"/>
      <c r="G153" s="364"/>
      <c r="H153" s="364"/>
      <c r="I153" s="364"/>
      <c r="J153" s="364"/>
      <c r="K153" s="364"/>
      <c r="L153" s="364"/>
      <c r="M153" s="364"/>
      <c r="N153" s="364"/>
      <c r="O153" s="364"/>
      <c r="P153" s="364"/>
      <c r="Q153" s="364"/>
      <c r="R153" s="364"/>
      <c r="S153" s="364"/>
      <c r="T153" s="365"/>
      <c r="U153" s="366" t="str">
        <f>IFERROR(IF(VLOOKUP(K153,'Reference Records'!$C$68:$D$81,2,FALSE)=0,"",VLOOKUP(K153,'Reference Records'!$C$68:$D$81,2,FALSE)),"")</f>
        <v/>
      </c>
      <c r="V153" s="362" t="str">
        <f>IFERROR(IF(VLOOKUP(E153,'Reference Records'!$C$68:$D$81,2,FALSE)=0,"",VLOOKUP(E153,'Reference Records'!$C$68:$D$81,2,FALSE)),"")</f>
        <v/>
      </c>
      <c r="W153" s="362" t="str">
        <f t="shared" si="9"/>
        <v/>
      </c>
      <c r="X153" s="362" t="str">
        <f t="shared" si="10"/>
        <v/>
      </c>
      <c r="Y153" s="362" t="b">
        <f t="shared" si="11"/>
        <v>0</v>
      </c>
      <c r="Z153" s="362" t="b">
        <f t="shared" si="12"/>
        <v>1</v>
      </c>
      <c r="AA153" s="362" t="str">
        <f>IFERROR(VLOOKUP(K153,'Reference Records'!$C$84:$E$148,3,FALSE),"")</f>
        <v/>
      </c>
      <c r="AB153" s="362" t="s">
        <v>452</v>
      </c>
      <c r="AC153" s="58"/>
    </row>
    <row r="154" spans="1:29" ht="47.1" customHeight="1" x14ac:dyDescent="0.25">
      <c r="A154" s="335">
        <v>28</v>
      </c>
      <c r="B154" s="359"/>
      <c r="C154" s="359"/>
      <c r="D154" s="359"/>
      <c r="E154" s="363"/>
      <c r="F154" s="364"/>
      <c r="G154" s="364"/>
      <c r="H154" s="364"/>
      <c r="I154" s="364"/>
      <c r="J154" s="364"/>
      <c r="K154" s="364"/>
      <c r="L154" s="364"/>
      <c r="M154" s="364"/>
      <c r="N154" s="364"/>
      <c r="O154" s="364"/>
      <c r="P154" s="364"/>
      <c r="Q154" s="364"/>
      <c r="R154" s="364"/>
      <c r="S154" s="364"/>
      <c r="T154" s="365"/>
      <c r="U154" s="366" t="str">
        <f>IFERROR(IF(VLOOKUP(K154,'Reference Records'!$C$68:$D$81,2,FALSE)=0,"",VLOOKUP(K154,'Reference Records'!$C$68:$D$81,2,FALSE)),"")</f>
        <v/>
      </c>
      <c r="V154" s="362" t="str">
        <f>IFERROR(IF(VLOOKUP(E154,'Reference Records'!$C$68:$D$81,2,FALSE)=0,"",VLOOKUP(E154,'Reference Records'!$C$68:$D$81,2,FALSE)),"")</f>
        <v/>
      </c>
      <c r="W154" s="362" t="str">
        <f t="shared" si="9"/>
        <v/>
      </c>
      <c r="X154" s="362" t="str">
        <f t="shared" si="10"/>
        <v/>
      </c>
      <c r="Y154" s="362" t="b">
        <f t="shared" si="11"/>
        <v>0</v>
      </c>
      <c r="Z154" s="362" t="b">
        <f t="shared" si="12"/>
        <v>1</v>
      </c>
      <c r="AA154" s="362" t="str">
        <f>IFERROR(VLOOKUP(K154,'Reference Records'!$C$84:$E$148,3,FALSE),"")</f>
        <v/>
      </c>
      <c r="AB154" s="362" t="s">
        <v>453</v>
      </c>
      <c r="AC154" s="58"/>
    </row>
    <row r="155" spans="1:29" ht="47.1" customHeight="1" x14ac:dyDescent="0.25">
      <c r="A155" s="335">
        <v>29</v>
      </c>
      <c r="B155" s="359"/>
      <c r="C155" s="359"/>
      <c r="D155" s="359"/>
      <c r="E155" s="363"/>
      <c r="F155" s="364"/>
      <c r="G155" s="364"/>
      <c r="H155" s="364"/>
      <c r="I155" s="364"/>
      <c r="J155" s="364"/>
      <c r="K155" s="364"/>
      <c r="L155" s="364"/>
      <c r="M155" s="364"/>
      <c r="N155" s="364"/>
      <c r="O155" s="364"/>
      <c r="P155" s="364"/>
      <c r="Q155" s="364"/>
      <c r="R155" s="364"/>
      <c r="S155" s="364"/>
      <c r="T155" s="365"/>
      <c r="U155" s="366" t="str">
        <f>IFERROR(IF(VLOOKUP(K155,'Reference Records'!$C$68:$D$81,2,FALSE)=0,"",VLOOKUP(K155,'Reference Records'!$C$68:$D$81,2,FALSE)),"")</f>
        <v/>
      </c>
      <c r="V155" s="362" t="str">
        <f>IFERROR(IF(VLOOKUP(E155,'Reference Records'!$C$68:$D$81,2,FALSE)=0,"",VLOOKUP(E155,'Reference Records'!$C$68:$D$81,2,FALSE)),"")</f>
        <v/>
      </c>
      <c r="W155" s="362" t="str">
        <f t="shared" si="9"/>
        <v/>
      </c>
      <c r="X155" s="362" t="str">
        <f t="shared" si="10"/>
        <v/>
      </c>
      <c r="Y155" s="362" t="b">
        <f t="shared" si="11"/>
        <v>0</v>
      </c>
      <c r="Z155" s="362" t="b">
        <f t="shared" si="12"/>
        <v>1</v>
      </c>
      <c r="AA155" s="362" t="str">
        <f>IFERROR(VLOOKUP(K155,'Reference Records'!$C$84:$E$148,3,FALSE),"")</f>
        <v/>
      </c>
      <c r="AB155" s="362" t="s">
        <v>454</v>
      </c>
      <c r="AC155" s="58"/>
    </row>
    <row r="156" spans="1:29" ht="47.1" customHeight="1" x14ac:dyDescent="0.25">
      <c r="A156" s="335">
        <v>30</v>
      </c>
      <c r="B156" s="359"/>
      <c r="C156" s="359"/>
      <c r="D156" s="359"/>
      <c r="E156" s="363"/>
      <c r="F156" s="364"/>
      <c r="G156" s="364"/>
      <c r="H156" s="364"/>
      <c r="I156" s="364"/>
      <c r="J156" s="364"/>
      <c r="K156" s="364"/>
      <c r="L156" s="364"/>
      <c r="M156" s="364"/>
      <c r="N156" s="364"/>
      <c r="O156" s="364"/>
      <c r="P156" s="364"/>
      <c r="Q156" s="364"/>
      <c r="R156" s="364"/>
      <c r="S156" s="364"/>
      <c r="T156" s="365"/>
      <c r="U156" s="366" t="str">
        <f>IFERROR(IF(VLOOKUP(K156,'Reference Records'!$C$68:$D$81,2,FALSE)=0,"",VLOOKUP(K156,'Reference Records'!$C$68:$D$81,2,FALSE)),"")</f>
        <v/>
      </c>
      <c r="V156" s="362" t="str">
        <f>IFERROR(IF(VLOOKUP(E156,'Reference Records'!$C$68:$D$81,2,FALSE)=0,"",VLOOKUP(E156,'Reference Records'!$C$68:$D$81,2,FALSE)),"")</f>
        <v/>
      </c>
      <c r="W156" s="362" t="str">
        <f t="shared" si="9"/>
        <v/>
      </c>
      <c r="X156" s="362" t="str">
        <f t="shared" si="10"/>
        <v/>
      </c>
      <c r="Y156" s="362" t="b">
        <f t="shared" si="11"/>
        <v>0</v>
      </c>
      <c r="Z156" s="362" t="b">
        <f t="shared" si="12"/>
        <v>1</v>
      </c>
      <c r="AA156" s="362" t="str">
        <f>IFERROR(VLOOKUP(K156,'Reference Records'!$C$84:$E$148,3,FALSE),"")</f>
        <v/>
      </c>
      <c r="AB156" s="362" t="s">
        <v>455</v>
      </c>
      <c r="AC156" s="58"/>
    </row>
    <row r="157" spans="1:29" ht="47.1" customHeight="1" x14ac:dyDescent="0.25">
      <c r="A157" s="335">
        <v>31</v>
      </c>
      <c r="B157" s="359"/>
      <c r="C157" s="359"/>
      <c r="D157" s="359"/>
      <c r="E157" s="363"/>
      <c r="F157" s="364"/>
      <c r="G157" s="364"/>
      <c r="H157" s="364"/>
      <c r="I157" s="364"/>
      <c r="J157" s="364"/>
      <c r="K157" s="364"/>
      <c r="L157" s="364"/>
      <c r="M157" s="364"/>
      <c r="N157" s="364"/>
      <c r="O157" s="364"/>
      <c r="P157" s="364"/>
      <c r="Q157" s="364"/>
      <c r="R157" s="364"/>
      <c r="S157" s="364"/>
      <c r="T157" s="365"/>
      <c r="U157" s="366" t="str">
        <f>IFERROR(IF(VLOOKUP(K157,'Reference Records'!$C$68:$D$81,2,FALSE)=0,"",VLOOKUP(K157,'Reference Records'!$C$68:$D$81,2,FALSE)),"")</f>
        <v/>
      </c>
      <c r="V157" s="362" t="str">
        <f>IFERROR(IF(VLOOKUP(E157,'Reference Records'!$C$68:$D$81,2,FALSE)=0,"",VLOOKUP(E157,'Reference Records'!$C$68:$D$81,2,FALSE)),"")</f>
        <v/>
      </c>
      <c r="W157" s="362" t="str">
        <f t="shared" si="9"/>
        <v/>
      </c>
      <c r="X157" s="362" t="str">
        <f t="shared" si="10"/>
        <v/>
      </c>
      <c r="Y157" s="362" t="b">
        <f t="shared" si="11"/>
        <v>0</v>
      </c>
      <c r="Z157" s="362" t="b">
        <f t="shared" si="12"/>
        <v>1</v>
      </c>
      <c r="AA157" s="362" t="str">
        <f>IFERROR(VLOOKUP(K157,'Reference Records'!$C$84:$E$148,3,FALSE),"")</f>
        <v/>
      </c>
      <c r="AB157" s="362" t="s">
        <v>456</v>
      </c>
      <c r="AC157" s="58"/>
    </row>
    <row r="158" spans="1:29" ht="47.1" customHeight="1" x14ac:dyDescent="0.25">
      <c r="A158" s="335">
        <v>32</v>
      </c>
      <c r="B158" s="359"/>
      <c r="C158" s="359"/>
      <c r="D158" s="359"/>
      <c r="E158" s="363"/>
      <c r="F158" s="364"/>
      <c r="G158" s="364"/>
      <c r="H158" s="364"/>
      <c r="I158" s="364"/>
      <c r="J158" s="364"/>
      <c r="K158" s="364"/>
      <c r="L158" s="364"/>
      <c r="M158" s="364"/>
      <c r="N158" s="364"/>
      <c r="O158" s="364"/>
      <c r="P158" s="364"/>
      <c r="Q158" s="364"/>
      <c r="R158" s="364"/>
      <c r="S158" s="364"/>
      <c r="T158" s="365"/>
      <c r="U158" s="366" t="str">
        <f>IFERROR(IF(VLOOKUP(K158,'Reference Records'!$C$68:$D$81,2,FALSE)=0,"",VLOOKUP(K158,'Reference Records'!$C$68:$D$81,2,FALSE)),"")</f>
        <v/>
      </c>
      <c r="V158" s="362" t="str">
        <f>IFERROR(IF(VLOOKUP(E158,'Reference Records'!$C$68:$D$81,2,FALSE)=0,"",VLOOKUP(E158,'Reference Records'!$C$68:$D$81,2,FALSE)),"")</f>
        <v/>
      </c>
      <c r="W158" s="362" t="str">
        <f t="shared" si="9"/>
        <v/>
      </c>
      <c r="X158" s="362" t="str">
        <f t="shared" si="10"/>
        <v/>
      </c>
      <c r="Y158" s="362" t="b">
        <f t="shared" si="11"/>
        <v>0</v>
      </c>
      <c r="Z158" s="362" t="b">
        <f t="shared" si="12"/>
        <v>1</v>
      </c>
      <c r="AA158" s="362" t="str">
        <f>IFERROR(VLOOKUP(K158,'Reference Records'!$C$84:$E$148,3,FALSE),"")</f>
        <v/>
      </c>
      <c r="AB158" s="362" t="s">
        <v>457</v>
      </c>
      <c r="AC158" s="58"/>
    </row>
    <row r="159" spans="1:29" ht="47.1" customHeight="1" x14ac:dyDescent="0.25">
      <c r="A159" s="335">
        <v>33</v>
      </c>
      <c r="B159" s="359"/>
      <c r="C159" s="359"/>
      <c r="D159" s="359"/>
      <c r="E159" s="363"/>
      <c r="F159" s="364"/>
      <c r="G159" s="364"/>
      <c r="H159" s="364"/>
      <c r="I159" s="364"/>
      <c r="J159" s="364"/>
      <c r="K159" s="364"/>
      <c r="L159" s="364"/>
      <c r="M159" s="364"/>
      <c r="N159" s="364"/>
      <c r="O159" s="364"/>
      <c r="P159" s="364"/>
      <c r="Q159" s="364"/>
      <c r="R159" s="364"/>
      <c r="S159" s="364"/>
      <c r="T159" s="365"/>
      <c r="U159" s="366" t="str">
        <f>IFERROR(IF(VLOOKUP(K159,'Reference Records'!$C$68:$D$81,2,FALSE)=0,"",VLOOKUP(K159,'Reference Records'!$C$68:$D$81,2,FALSE)),"")</f>
        <v/>
      </c>
      <c r="V159" s="362" t="str">
        <f>IFERROR(IF(VLOOKUP(E159,'Reference Records'!$C$68:$D$81,2,FALSE)=0,"",VLOOKUP(E159,'Reference Records'!$C$68:$D$81,2,FALSE)),"")</f>
        <v/>
      </c>
      <c r="W159" s="362" t="str">
        <f t="shared" si="9"/>
        <v/>
      </c>
      <c r="X159" s="362" t="str">
        <f t="shared" si="10"/>
        <v/>
      </c>
      <c r="Y159" s="362" t="b">
        <f t="shared" si="11"/>
        <v>0</v>
      </c>
      <c r="Z159" s="362" t="b">
        <f t="shared" si="12"/>
        <v>1</v>
      </c>
      <c r="AA159" s="362" t="str">
        <f>IFERROR(VLOOKUP(K159,'Reference Records'!$C$84:$E$148,3,FALSE),"")</f>
        <v/>
      </c>
      <c r="AB159" s="362" t="s">
        <v>458</v>
      </c>
      <c r="AC159" s="58"/>
    </row>
    <row r="160" spans="1:29" ht="47.1" customHeight="1" x14ac:dyDescent="0.25">
      <c r="A160" s="335">
        <v>34</v>
      </c>
      <c r="B160" s="359"/>
      <c r="C160" s="359"/>
      <c r="D160" s="359"/>
      <c r="E160" s="363"/>
      <c r="F160" s="364"/>
      <c r="G160" s="364"/>
      <c r="H160" s="364"/>
      <c r="I160" s="364"/>
      <c r="J160" s="364"/>
      <c r="K160" s="364"/>
      <c r="L160" s="364"/>
      <c r="M160" s="364"/>
      <c r="N160" s="364"/>
      <c r="O160" s="364"/>
      <c r="P160" s="364"/>
      <c r="Q160" s="364"/>
      <c r="R160" s="364"/>
      <c r="S160" s="364"/>
      <c r="T160" s="365"/>
      <c r="U160" s="366" t="str">
        <f>IFERROR(IF(VLOOKUP(K160,'Reference Records'!$C$68:$D$81,2,FALSE)=0,"",VLOOKUP(K160,'Reference Records'!$C$68:$D$81,2,FALSE)),"")</f>
        <v/>
      </c>
      <c r="V160" s="362" t="str">
        <f>IFERROR(IF(VLOOKUP(E160,'Reference Records'!$C$68:$D$81,2,FALSE)=0,"",VLOOKUP(E160,'Reference Records'!$C$68:$D$81,2,FALSE)),"")</f>
        <v/>
      </c>
      <c r="W160" s="362" t="str">
        <f t="shared" si="9"/>
        <v/>
      </c>
      <c r="X160" s="362" t="str">
        <f t="shared" si="10"/>
        <v/>
      </c>
      <c r="Y160" s="362" t="b">
        <f t="shared" si="11"/>
        <v>0</v>
      </c>
      <c r="Z160" s="362" t="b">
        <f t="shared" si="12"/>
        <v>1</v>
      </c>
      <c r="AA160" s="362" t="str">
        <f>IFERROR(VLOOKUP(K160,'Reference Records'!$C$84:$E$148,3,FALSE),"")</f>
        <v/>
      </c>
      <c r="AB160" s="362" t="s">
        <v>459</v>
      </c>
      <c r="AC160" s="58"/>
    </row>
    <row r="161" spans="1:29" ht="47.1" customHeight="1" x14ac:dyDescent="0.25">
      <c r="A161" s="335">
        <v>35</v>
      </c>
      <c r="B161" s="359"/>
      <c r="C161" s="359"/>
      <c r="D161" s="359"/>
      <c r="E161" s="363"/>
      <c r="F161" s="364"/>
      <c r="G161" s="364"/>
      <c r="H161" s="364"/>
      <c r="I161" s="364"/>
      <c r="J161" s="364"/>
      <c r="K161" s="364"/>
      <c r="L161" s="364"/>
      <c r="M161" s="364"/>
      <c r="N161" s="364"/>
      <c r="O161" s="364"/>
      <c r="P161" s="364"/>
      <c r="Q161" s="364"/>
      <c r="R161" s="364"/>
      <c r="S161" s="364"/>
      <c r="T161" s="365"/>
      <c r="U161" s="366" t="str">
        <f>IFERROR(IF(VLOOKUP(K161,'Reference Records'!$C$68:$D$81,2,FALSE)=0,"",VLOOKUP(K161,'Reference Records'!$C$68:$D$81,2,FALSE)),"")</f>
        <v/>
      </c>
      <c r="V161" s="362" t="str">
        <f>IFERROR(IF(VLOOKUP(E161,'Reference Records'!$C$68:$D$81,2,FALSE)=0,"",VLOOKUP(E161,'Reference Records'!$C$68:$D$81,2,FALSE)),"")</f>
        <v/>
      </c>
      <c r="W161" s="362" t="str">
        <f t="shared" si="9"/>
        <v/>
      </c>
      <c r="X161" s="362" t="str">
        <f t="shared" si="10"/>
        <v/>
      </c>
      <c r="Y161" s="362" t="b">
        <f t="shared" si="11"/>
        <v>0</v>
      </c>
      <c r="Z161" s="362" t="b">
        <f t="shared" si="12"/>
        <v>1</v>
      </c>
      <c r="AA161" s="362" t="str">
        <f>IFERROR(VLOOKUP(K161,'Reference Records'!$C$84:$E$148,3,FALSE),"")</f>
        <v/>
      </c>
      <c r="AB161" s="362" t="s">
        <v>460</v>
      </c>
      <c r="AC161" s="58"/>
    </row>
    <row r="162" spans="1:29" ht="47.1" customHeight="1" x14ac:dyDescent="0.25">
      <c r="A162" s="335">
        <v>36</v>
      </c>
      <c r="B162" s="359"/>
      <c r="C162" s="359"/>
      <c r="D162" s="359"/>
      <c r="E162" s="363"/>
      <c r="F162" s="364"/>
      <c r="G162" s="364"/>
      <c r="H162" s="364"/>
      <c r="I162" s="364"/>
      <c r="J162" s="364"/>
      <c r="K162" s="364"/>
      <c r="L162" s="364"/>
      <c r="M162" s="364"/>
      <c r="N162" s="364"/>
      <c r="O162" s="364"/>
      <c r="P162" s="364"/>
      <c r="Q162" s="364"/>
      <c r="R162" s="364"/>
      <c r="S162" s="364"/>
      <c r="T162" s="365"/>
      <c r="U162" s="366" t="str">
        <f>IFERROR(IF(VLOOKUP(K162,'Reference Records'!$C$68:$D$81,2,FALSE)=0,"",VLOOKUP(K162,'Reference Records'!$C$68:$D$81,2,FALSE)),"")</f>
        <v/>
      </c>
      <c r="V162" s="362" t="str">
        <f>IFERROR(IF(VLOOKUP(E162,'Reference Records'!$C$68:$D$81,2,FALSE)=0,"",VLOOKUP(E162,'Reference Records'!$C$68:$D$81,2,FALSE)),"")</f>
        <v/>
      </c>
      <c r="W162" s="362" t="str">
        <f t="shared" si="9"/>
        <v/>
      </c>
      <c r="X162" s="362" t="str">
        <f t="shared" si="10"/>
        <v/>
      </c>
      <c r="Y162" s="362" t="b">
        <f t="shared" si="11"/>
        <v>0</v>
      </c>
      <c r="Z162" s="362" t="b">
        <f t="shared" si="12"/>
        <v>1</v>
      </c>
      <c r="AA162" s="362" t="str">
        <f>IFERROR(VLOOKUP(K162,'Reference Records'!$C$84:$E$148,3,FALSE),"")</f>
        <v/>
      </c>
      <c r="AB162" s="362" t="s">
        <v>461</v>
      </c>
      <c r="AC162" s="58"/>
    </row>
    <row r="163" spans="1:29" ht="47.1" customHeight="1" x14ac:dyDescent="0.25">
      <c r="A163" s="335">
        <v>37</v>
      </c>
      <c r="B163" s="359"/>
      <c r="C163" s="359"/>
      <c r="D163" s="359"/>
      <c r="E163" s="363"/>
      <c r="F163" s="364"/>
      <c r="G163" s="364"/>
      <c r="H163" s="364"/>
      <c r="I163" s="364"/>
      <c r="J163" s="364"/>
      <c r="K163" s="364"/>
      <c r="L163" s="364"/>
      <c r="M163" s="364"/>
      <c r="N163" s="364"/>
      <c r="O163" s="364"/>
      <c r="P163" s="364"/>
      <c r="Q163" s="364"/>
      <c r="R163" s="364"/>
      <c r="S163" s="364"/>
      <c r="T163" s="365"/>
      <c r="U163" s="366" t="str">
        <f>IFERROR(IF(VLOOKUP(K163,'Reference Records'!$C$68:$D$81,2,FALSE)=0,"",VLOOKUP(K163,'Reference Records'!$C$68:$D$81,2,FALSE)),"")</f>
        <v/>
      </c>
      <c r="V163" s="362" t="str">
        <f>IFERROR(IF(VLOOKUP(E163,'Reference Records'!$C$68:$D$81,2,FALSE)=0,"",VLOOKUP(E163,'Reference Records'!$C$68:$D$81,2,FALSE)),"")</f>
        <v/>
      </c>
      <c r="W163" s="362" t="str">
        <f t="shared" si="9"/>
        <v/>
      </c>
      <c r="X163" s="362" t="str">
        <f t="shared" si="10"/>
        <v/>
      </c>
      <c r="Y163" s="362" t="b">
        <f t="shared" si="11"/>
        <v>0</v>
      </c>
      <c r="Z163" s="362" t="b">
        <f t="shared" si="12"/>
        <v>1</v>
      </c>
      <c r="AA163" s="362" t="str">
        <f>IFERROR(VLOOKUP(K163,'Reference Records'!$C$84:$E$148,3,FALSE),"")</f>
        <v/>
      </c>
      <c r="AB163" s="362" t="s">
        <v>462</v>
      </c>
      <c r="AC163" s="58"/>
    </row>
    <row r="164" spans="1:29" ht="47.1" customHeight="1" x14ac:dyDescent="0.25">
      <c r="A164" s="335">
        <v>38</v>
      </c>
      <c r="B164" s="359"/>
      <c r="C164" s="359"/>
      <c r="D164" s="359"/>
      <c r="E164" s="363"/>
      <c r="F164" s="364"/>
      <c r="G164" s="364"/>
      <c r="H164" s="364"/>
      <c r="I164" s="364"/>
      <c r="J164" s="364"/>
      <c r="K164" s="364"/>
      <c r="L164" s="364"/>
      <c r="M164" s="364"/>
      <c r="N164" s="364"/>
      <c r="O164" s="364"/>
      <c r="P164" s="364"/>
      <c r="Q164" s="364"/>
      <c r="R164" s="364"/>
      <c r="S164" s="364"/>
      <c r="T164" s="365"/>
      <c r="U164" s="366" t="str">
        <f>IFERROR(IF(VLOOKUP(K164,'Reference Records'!$C$68:$D$81,2,FALSE)=0,"",VLOOKUP(K164,'Reference Records'!$C$68:$D$81,2,FALSE)),"")</f>
        <v/>
      </c>
      <c r="V164" s="362" t="str">
        <f>IFERROR(IF(VLOOKUP(E164,'Reference Records'!$C$68:$D$81,2,FALSE)=0,"",VLOOKUP(E164,'Reference Records'!$C$68:$D$81,2,FALSE)),"")</f>
        <v/>
      </c>
      <c r="W164" s="362" t="str">
        <f t="shared" si="9"/>
        <v/>
      </c>
      <c r="X164" s="362" t="str">
        <f t="shared" si="10"/>
        <v/>
      </c>
      <c r="Y164" s="362" t="b">
        <f t="shared" si="11"/>
        <v>0</v>
      </c>
      <c r="Z164" s="362" t="b">
        <f t="shared" si="12"/>
        <v>1</v>
      </c>
      <c r="AA164" s="362" t="str">
        <f>IFERROR(VLOOKUP(K164,'Reference Records'!$C$84:$E$148,3,FALSE),"")</f>
        <v/>
      </c>
      <c r="AB164" s="362" t="s">
        <v>463</v>
      </c>
      <c r="AC164" s="58"/>
    </row>
    <row r="165" spans="1:29" ht="47.1" customHeight="1" x14ac:dyDescent="0.25">
      <c r="A165" s="335">
        <v>39</v>
      </c>
      <c r="B165" s="359"/>
      <c r="C165" s="359"/>
      <c r="D165" s="359"/>
      <c r="E165" s="363"/>
      <c r="F165" s="364"/>
      <c r="G165" s="364"/>
      <c r="H165" s="364"/>
      <c r="I165" s="364"/>
      <c r="J165" s="364"/>
      <c r="K165" s="364"/>
      <c r="L165" s="364"/>
      <c r="M165" s="364"/>
      <c r="N165" s="364"/>
      <c r="O165" s="364"/>
      <c r="P165" s="364"/>
      <c r="Q165" s="364"/>
      <c r="R165" s="364"/>
      <c r="S165" s="364"/>
      <c r="T165" s="365"/>
      <c r="U165" s="366" t="str">
        <f>IFERROR(IF(VLOOKUP(K165,'Reference Records'!$C$68:$D$81,2,FALSE)=0,"",VLOOKUP(K165,'Reference Records'!$C$68:$D$81,2,FALSE)),"")</f>
        <v/>
      </c>
      <c r="V165" s="362" t="str">
        <f>IFERROR(IF(VLOOKUP(E165,'Reference Records'!$C$68:$D$81,2,FALSE)=0,"",VLOOKUP(E165,'Reference Records'!$C$68:$D$81,2,FALSE)),"")</f>
        <v/>
      </c>
      <c r="W165" s="362" t="str">
        <f t="shared" si="9"/>
        <v/>
      </c>
      <c r="X165" s="362" t="str">
        <f t="shared" si="10"/>
        <v/>
      </c>
      <c r="Y165" s="362" t="b">
        <f t="shared" si="11"/>
        <v>0</v>
      </c>
      <c r="Z165" s="362" t="b">
        <f t="shared" si="12"/>
        <v>1</v>
      </c>
      <c r="AA165" s="362" t="str">
        <f>IFERROR(VLOOKUP(K165,'Reference Records'!$C$84:$E$148,3,FALSE),"")</f>
        <v/>
      </c>
      <c r="AB165" s="362" t="s">
        <v>464</v>
      </c>
      <c r="AC165" s="58"/>
    </row>
    <row r="166" spans="1:29" ht="47.1" customHeight="1" x14ac:dyDescent="0.25">
      <c r="A166" s="335">
        <v>40</v>
      </c>
      <c r="B166" s="359"/>
      <c r="C166" s="359"/>
      <c r="D166" s="359"/>
      <c r="E166" s="363"/>
      <c r="F166" s="364"/>
      <c r="G166" s="364"/>
      <c r="H166" s="364"/>
      <c r="I166" s="364"/>
      <c r="J166" s="364"/>
      <c r="K166" s="364"/>
      <c r="L166" s="364"/>
      <c r="M166" s="364"/>
      <c r="N166" s="364"/>
      <c r="O166" s="364"/>
      <c r="P166" s="364"/>
      <c r="Q166" s="364"/>
      <c r="R166" s="364"/>
      <c r="S166" s="364"/>
      <c r="T166" s="365"/>
      <c r="U166" s="366" t="str">
        <f>IFERROR(IF(VLOOKUP(K166,'Reference Records'!$C$68:$D$81,2,FALSE)=0,"",VLOOKUP(K166,'Reference Records'!$C$68:$D$81,2,FALSE)),"")</f>
        <v/>
      </c>
      <c r="V166" s="362" t="str">
        <f>IFERROR(IF(VLOOKUP(E166,'Reference Records'!$C$68:$D$81,2,FALSE)=0,"",VLOOKUP(E166,'Reference Records'!$C$68:$D$81,2,FALSE)),"")</f>
        <v/>
      </c>
      <c r="W166" s="362" t="str">
        <f t="shared" si="9"/>
        <v/>
      </c>
      <c r="X166" s="362" t="str">
        <f t="shared" si="10"/>
        <v/>
      </c>
      <c r="Y166" s="362" t="b">
        <f t="shared" si="11"/>
        <v>0</v>
      </c>
      <c r="Z166" s="362" t="b">
        <f t="shared" si="12"/>
        <v>1</v>
      </c>
      <c r="AA166" s="362" t="str">
        <f>IFERROR(VLOOKUP(K166,'Reference Records'!$C$84:$E$148,3,FALSE),"")</f>
        <v/>
      </c>
      <c r="AB166" s="362" t="s">
        <v>465</v>
      </c>
      <c r="AC166" s="58"/>
    </row>
    <row r="167" spans="1:29" ht="47.1" customHeight="1" x14ac:dyDescent="0.25">
      <c r="A167" s="335">
        <v>41</v>
      </c>
      <c r="B167" s="359"/>
      <c r="C167" s="359"/>
      <c r="D167" s="359"/>
      <c r="E167" s="363"/>
      <c r="F167" s="364"/>
      <c r="G167" s="364"/>
      <c r="H167" s="364"/>
      <c r="I167" s="364"/>
      <c r="J167" s="364"/>
      <c r="K167" s="364"/>
      <c r="L167" s="364"/>
      <c r="M167" s="364"/>
      <c r="N167" s="364"/>
      <c r="O167" s="364"/>
      <c r="P167" s="364"/>
      <c r="Q167" s="364"/>
      <c r="R167" s="364"/>
      <c r="S167" s="364"/>
      <c r="T167" s="365"/>
      <c r="U167" s="366" t="str">
        <f>IFERROR(IF(VLOOKUP(K167,'Reference Records'!$C$68:$D$81,2,FALSE)=0,"",VLOOKUP(K167,'Reference Records'!$C$68:$D$81,2,FALSE)),"")</f>
        <v/>
      </c>
      <c r="V167" s="362" t="str">
        <f>IFERROR(IF(VLOOKUP(E167,'Reference Records'!$C$68:$D$81,2,FALSE)=0,"",VLOOKUP(E167,'Reference Records'!$C$68:$D$81,2,FALSE)),"")</f>
        <v/>
      </c>
      <c r="W167" s="362" t="str">
        <f t="shared" si="9"/>
        <v/>
      </c>
      <c r="X167" s="362" t="str">
        <f t="shared" si="10"/>
        <v/>
      </c>
      <c r="Y167" s="362" t="b">
        <f t="shared" si="11"/>
        <v>0</v>
      </c>
      <c r="Z167" s="362" t="b">
        <f t="shared" si="12"/>
        <v>1</v>
      </c>
      <c r="AA167" s="362" t="str">
        <f>IFERROR(VLOOKUP(K167,'Reference Records'!$C$84:$E$148,3,FALSE),"")</f>
        <v/>
      </c>
      <c r="AB167" s="362" t="s">
        <v>466</v>
      </c>
      <c r="AC167" s="58"/>
    </row>
    <row r="168" spans="1:29" ht="47.1" customHeight="1" x14ac:dyDescent="0.25">
      <c r="A168" s="335">
        <v>42</v>
      </c>
      <c r="B168" s="359"/>
      <c r="C168" s="359"/>
      <c r="D168" s="359"/>
      <c r="E168" s="363"/>
      <c r="F168" s="364"/>
      <c r="G168" s="364"/>
      <c r="H168" s="364"/>
      <c r="I168" s="364"/>
      <c r="J168" s="364"/>
      <c r="K168" s="364"/>
      <c r="L168" s="364"/>
      <c r="M168" s="364"/>
      <c r="N168" s="364"/>
      <c r="O168" s="364"/>
      <c r="P168" s="364"/>
      <c r="Q168" s="364"/>
      <c r="R168" s="364"/>
      <c r="S168" s="364"/>
      <c r="T168" s="365"/>
      <c r="U168" s="366" t="str">
        <f>IFERROR(IF(VLOOKUP(K168,'Reference Records'!$C$68:$D$81,2,FALSE)=0,"",VLOOKUP(K168,'Reference Records'!$C$68:$D$81,2,FALSE)),"")</f>
        <v/>
      </c>
      <c r="V168" s="362" t="str">
        <f>IFERROR(IF(VLOOKUP(E168,'Reference Records'!$C$68:$D$81,2,FALSE)=0,"",VLOOKUP(E168,'Reference Records'!$C$68:$D$81,2,FALSE)),"")</f>
        <v/>
      </c>
      <c r="W168" s="362" t="str">
        <f t="shared" si="9"/>
        <v/>
      </c>
      <c r="X168" s="362" t="str">
        <f t="shared" si="10"/>
        <v/>
      </c>
      <c r="Y168" s="362" t="b">
        <f t="shared" si="11"/>
        <v>0</v>
      </c>
      <c r="Z168" s="362" t="b">
        <f t="shared" si="12"/>
        <v>1</v>
      </c>
      <c r="AA168" s="362" t="str">
        <f>IFERROR(VLOOKUP(K168,'Reference Records'!$C$84:$E$148,3,FALSE),"")</f>
        <v/>
      </c>
      <c r="AB168" s="362" t="s">
        <v>467</v>
      </c>
      <c r="AC168" s="58"/>
    </row>
    <row r="169" spans="1:29" ht="47.1" customHeight="1" x14ac:dyDescent="0.25">
      <c r="A169" s="335">
        <v>43</v>
      </c>
      <c r="B169" s="359"/>
      <c r="C169" s="359"/>
      <c r="D169" s="359"/>
      <c r="E169" s="363"/>
      <c r="F169" s="364"/>
      <c r="G169" s="364"/>
      <c r="H169" s="364"/>
      <c r="I169" s="364"/>
      <c r="J169" s="364"/>
      <c r="K169" s="364"/>
      <c r="L169" s="364"/>
      <c r="M169" s="364"/>
      <c r="N169" s="364"/>
      <c r="O169" s="364"/>
      <c r="P169" s="364"/>
      <c r="Q169" s="364"/>
      <c r="R169" s="364"/>
      <c r="S169" s="364"/>
      <c r="T169" s="365"/>
      <c r="U169" s="366" t="str">
        <f>IFERROR(IF(VLOOKUP(K169,'Reference Records'!$C$68:$D$81,2,FALSE)=0,"",VLOOKUP(K169,'Reference Records'!$C$68:$D$81,2,FALSE)),"")</f>
        <v/>
      </c>
      <c r="V169" s="362" t="str">
        <f>IFERROR(IF(VLOOKUP(E169,'Reference Records'!$C$68:$D$81,2,FALSE)=0,"",VLOOKUP(E169,'Reference Records'!$C$68:$D$81,2,FALSE)),"")</f>
        <v/>
      </c>
      <c r="W169" s="362" t="str">
        <f t="shared" si="9"/>
        <v/>
      </c>
      <c r="X169" s="362" t="str">
        <f t="shared" si="10"/>
        <v/>
      </c>
      <c r="Y169" s="362" t="b">
        <f t="shared" si="11"/>
        <v>0</v>
      </c>
      <c r="Z169" s="362" t="b">
        <f t="shared" si="12"/>
        <v>1</v>
      </c>
      <c r="AA169" s="362" t="str">
        <f>IFERROR(VLOOKUP(K169,'Reference Records'!$C$84:$E$148,3,FALSE),"")</f>
        <v/>
      </c>
      <c r="AB169" s="362" t="s">
        <v>468</v>
      </c>
      <c r="AC169" s="58"/>
    </row>
    <row r="170" spans="1:29" ht="47.1" customHeight="1" x14ac:dyDescent="0.25">
      <c r="A170" s="335">
        <v>44</v>
      </c>
      <c r="B170" s="359"/>
      <c r="C170" s="359"/>
      <c r="D170" s="359"/>
      <c r="E170" s="363"/>
      <c r="F170" s="364"/>
      <c r="G170" s="364"/>
      <c r="H170" s="364"/>
      <c r="I170" s="364"/>
      <c r="J170" s="364"/>
      <c r="K170" s="364"/>
      <c r="L170" s="364"/>
      <c r="M170" s="364"/>
      <c r="N170" s="364"/>
      <c r="O170" s="364"/>
      <c r="P170" s="364"/>
      <c r="Q170" s="364"/>
      <c r="R170" s="364"/>
      <c r="S170" s="364"/>
      <c r="T170" s="365"/>
      <c r="U170" s="366" t="str">
        <f>IFERROR(IF(VLOOKUP(K170,'Reference Records'!$C$68:$D$81,2,FALSE)=0,"",VLOOKUP(K170,'Reference Records'!$C$68:$D$81,2,FALSE)),"")</f>
        <v/>
      </c>
      <c r="V170" s="362" t="str">
        <f>IFERROR(IF(VLOOKUP(E170,'Reference Records'!$C$68:$D$81,2,FALSE)=0,"",VLOOKUP(E170,'Reference Records'!$C$68:$D$81,2,FALSE)),"")</f>
        <v/>
      </c>
      <c r="W170" s="362" t="str">
        <f t="shared" si="9"/>
        <v/>
      </c>
      <c r="X170" s="362" t="str">
        <f t="shared" si="10"/>
        <v/>
      </c>
      <c r="Y170" s="362" t="b">
        <f t="shared" si="11"/>
        <v>0</v>
      </c>
      <c r="Z170" s="362" t="b">
        <f t="shared" si="12"/>
        <v>1</v>
      </c>
      <c r="AA170" s="362" t="str">
        <f>IFERROR(VLOOKUP(K170,'Reference Records'!$C$84:$E$148,3,FALSE),"")</f>
        <v/>
      </c>
      <c r="AB170" s="362" t="s">
        <v>469</v>
      </c>
      <c r="AC170" s="58"/>
    </row>
    <row r="171" spans="1:29" ht="47.1" customHeight="1" x14ac:dyDescent="0.25">
      <c r="A171" s="335">
        <v>45</v>
      </c>
      <c r="B171" s="359"/>
      <c r="C171" s="359"/>
      <c r="D171" s="359"/>
      <c r="E171" s="363"/>
      <c r="F171" s="364"/>
      <c r="G171" s="364"/>
      <c r="H171" s="364"/>
      <c r="I171" s="364"/>
      <c r="J171" s="364"/>
      <c r="K171" s="364"/>
      <c r="L171" s="364"/>
      <c r="M171" s="364"/>
      <c r="N171" s="364"/>
      <c r="O171" s="364"/>
      <c r="P171" s="364"/>
      <c r="Q171" s="364"/>
      <c r="R171" s="364"/>
      <c r="S171" s="364"/>
      <c r="T171" s="365"/>
      <c r="U171" s="366" t="str">
        <f>IFERROR(IF(VLOOKUP(K171,'Reference Records'!$C$68:$D$81,2,FALSE)=0,"",VLOOKUP(K171,'Reference Records'!$C$68:$D$81,2,FALSE)),"")</f>
        <v/>
      </c>
      <c r="V171" s="362" t="str">
        <f>IFERROR(IF(VLOOKUP(E171,'Reference Records'!$C$68:$D$81,2,FALSE)=0,"",VLOOKUP(E171,'Reference Records'!$C$68:$D$81,2,FALSE)),"")</f>
        <v/>
      </c>
      <c r="W171" s="362" t="str">
        <f t="shared" si="9"/>
        <v/>
      </c>
      <c r="X171" s="362" t="str">
        <f t="shared" si="10"/>
        <v/>
      </c>
      <c r="Y171" s="362" t="b">
        <f t="shared" si="11"/>
        <v>0</v>
      </c>
      <c r="Z171" s="362" t="b">
        <f t="shared" si="12"/>
        <v>1</v>
      </c>
      <c r="AA171" s="362" t="str">
        <f>IFERROR(VLOOKUP(K171,'Reference Records'!$C$84:$E$148,3,FALSE),"")</f>
        <v/>
      </c>
      <c r="AB171" s="362" t="s">
        <v>470</v>
      </c>
      <c r="AC171" s="58"/>
    </row>
    <row r="172" spans="1:29" ht="47.1" customHeight="1" x14ac:dyDescent="0.25">
      <c r="A172" s="335">
        <v>46</v>
      </c>
      <c r="B172" s="359"/>
      <c r="C172" s="359"/>
      <c r="D172" s="359"/>
      <c r="E172" s="363"/>
      <c r="F172" s="364"/>
      <c r="G172" s="364"/>
      <c r="H172" s="364"/>
      <c r="I172" s="364"/>
      <c r="J172" s="364"/>
      <c r="K172" s="364"/>
      <c r="L172" s="364"/>
      <c r="M172" s="364"/>
      <c r="N172" s="364"/>
      <c r="O172" s="364"/>
      <c r="P172" s="364"/>
      <c r="Q172" s="364"/>
      <c r="R172" s="364"/>
      <c r="S172" s="364"/>
      <c r="T172" s="365"/>
      <c r="U172" s="366" t="str">
        <f>IFERROR(IF(VLOOKUP(K172,'Reference Records'!$C$68:$D$81,2,FALSE)=0,"",VLOOKUP(K172,'Reference Records'!$C$68:$D$81,2,FALSE)),"")</f>
        <v/>
      </c>
      <c r="V172" s="362" t="str">
        <f>IFERROR(IF(VLOOKUP(E172,'Reference Records'!$C$68:$D$81,2,FALSE)=0,"",VLOOKUP(E172,'Reference Records'!$C$68:$D$81,2,FALSE)),"")</f>
        <v/>
      </c>
      <c r="W172" s="362" t="str">
        <f t="shared" si="9"/>
        <v/>
      </c>
      <c r="X172" s="362" t="str">
        <f t="shared" si="10"/>
        <v/>
      </c>
      <c r="Y172" s="362" t="b">
        <f t="shared" si="11"/>
        <v>0</v>
      </c>
      <c r="Z172" s="362" t="b">
        <f t="shared" si="12"/>
        <v>1</v>
      </c>
      <c r="AA172" s="362" t="str">
        <f>IFERROR(VLOOKUP(K172,'Reference Records'!$C$84:$E$148,3,FALSE),"")</f>
        <v/>
      </c>
      <c r="AB172" s="362" t="s">
        <v>471</v>
      </c>
      <c r="AC172" s="58"/>
    </row>
    <row r="173" spans="1:29" ht="47.1" customHeight="1" x14ac:dyDescent="0.25">
      <c r="A173" s="335">
        <v>47</v>
      </c>
      <c r="B173" s="359"/>
      <c r="C173" s="359"/>
      <c r="D173" s="359"/>
      <c r="E173" s="363"/>
      <c r="F173" s="364"/>
      <c r="G173" s="364"/>
      <c r="H173" s="364"/>
      <c r="I173" s="364"/>
      <c r="J173" s="364"/>
      <c r="K173" s="364"/>
      <c r="L173" s="364"/>
      <c r="M173" s="364"/>
      <c r="N173" s="364"/>
      <c r="O173" s="364"/>
      <c r="P173" s="364"/>
      <c r="Q173" s="364"/>
      <c r="R173" s="364"/>
      <c r="S173" s="364"/>
      <c r="T173" s="365"/>
      <c r="U173" s="366" t="str">
        <f>IFERROR(IF(VLOOKUP(K173,'Reference Records'!$C$68:$D$81,2,FALSE)=0,"",VLOOKUP(K173,'Reference Records'!$C$68:$D$81,2,FALSE)),"")</f>
        <v/>
      </c>
      <c r="V173" s="362" t="str">
        <f>IFERROR(IF(VLOOKUP(E173,'Reference Records'!$C$68:$D$81,2,FALSE)=0,"",VLOOKUP(E173,'Reference Records'!$C$68:$D$81,2,FALSE)),"")</f>
        <v/>
      </c>
      <c r="W173" s="362" t="str">
        <f t="shared" si="9"/>
        <v/>
      </c>
      <c r="X173" s="362" t="str">
        <f t="shared" si="10"/>
        <v/>
      </c>
      <c r="Y173" s="362" t="b">
        <f t="shared" si="11"/>
        <v>0</v>
      </c>
      <c r="Z173" s="362" t="b">
        <f t="shared" si="12"/>
        <v>1</v>
      </c>
      <c r="AA173" s="362" t="str">
        <f>IFERROR(VLOOKUP(K173,'Reference Records'!$C$84:$E$148,3,FALSE),"")</f>
        <v/>
      </c>
      <c r="AB173" s="362" t="s">
        <v>472</v>
      </c>
      <c r="AC173" s="58"/>
    </row>
    <row r="174" spans="1:29" ht="47.1" customHeight="1" x14ac:dyDescent="0.25">
      <c r="A174" s="335">
        <v>48</v>
      </c>
      <c r="B174" s="359"/>
      <c r="C174" s="359"/>
      <c r="D174" s="359"/>
      <c r="E174" s="363"/>
      <c r="F174" s="364"/>
      <c r="G174" s="364"/>
      <c r="H174" s="364"/>
      <c r="I174" s="364"/>
      <c r="J174" s="364"/>
      <c r="K174" s="364"/>
      <c r="L174" s="364"/>
      <c r="M174" s="364"/>
      <c r="N174" s="364"/>
      <c r="O174" s="364"/>
      <c r="P174" s="364"/>
      <c r="Q174" s="364"/>
      <c r="R174" s="364"/>
      <c r="S174" s="364"/>
      <c r="T174" s="365"/>
      <c r="U174" s="366" t="str">
        <f>IFERROR(IF(VLOOKUP(K174,'Reference Records'!$C$68:$D$81,2,FALSE)=0,"",VLOOKUP(K174,'Reference Records'!$C$68:$D$81,2,FALSE)),"")</f>
        <v/>
      </c>
      <c r="V174" s="362" t="str">
        <f>IFERROR(IF(VLOOKUP(E174,'Reference Records'!$C$68:$D$81,2,FALSE)=0,"",VLOOKUP(E174,'Reference Records'!$C$68:$D$81,2,FALSE)),"")</f>
        <v/>
      </c>
      <c r="W174" s="362" t="str">
        <f t="shared" si="9"/>
        <v/>
      </c>
      <c r="X174" s="362" t="str">
        <f t="shared" si="10"/>
        <v/>
      </c>
      <c r="Y174" s="362" t="b">
        <f t="shared" si="11"/>
        <v>0</v>
      </c>
      <c r="Z174" s="362" t="b">
        <f t="shared" si="12"/>
        <v>1</v>
      </c>
      <c r="AA174" s="362" t="str">
        <f>IFERROR(VLOOKUP(K174,'Reference Records'!$C$84:$E$148,3,FALSE),"")</f>
        <v/>
      </c>
      <c r="AB174" s="362" t="s">
        <v>473</v>
      </c>
      <c r="AC174" s="58"/>
    </row>
    <row r="175" spans="1:29" ht="47.1" customHeight="1" x14ac:dyDescent="0.25">
      <c r="A175" s="335">
        <v>49</v>
      </c>
      <c r="B175" s="359"/>
      <c r="C175" s="359"/>
      <c r="D175" s="359"/>
      <c r="E175" s="363"/>
      <c r="F175" s="364"/>
      <c r="G175" s="364"/>
      <c r="H175" s="364"/>
      <c r="I175" s="364"/>
      <c r="J175" s="364"/>
      <c r="K175" s="364"/>
      <c r="L175" s="364"/>
      <c r="M175" s="364"/>
      <c r="N175" s="364"/>
      <c r="O175" s="364"/>
      <c r="P175" s="364"/>
      <c r="Q175" s="364"/>
      <c r="R175" s="364"/>
      <c r="S175" s="364"/>
      <c r="T175" s="365"/>
      <c r="U175" s="366" t="str">
        <f>IFERROR(IF(VLOOKUP(K175,'Reference Records'!$C$68:$D$81,2,FALSE)=0,"",VLOOKUP(K175,'Reference Records'!$C$68:$D$81,2,FALSE)),"")</f>
        <v/>
      </c>
      <c r="V175" s="362" t="str">
        <f>IFERROR(IF(VLOOKUP(E175,'Reference Records'!$C$68:$D$81,2,FALSE)=0,"",VLOOKUP(E175,'Reference Records'!$C$68:$D$81,2,FALSE)),"")</f>
        <v/>
      </c>
      <c r="W175" s="362" t="str">
        <f t="shared" si="9"/>
        <v/>
      </c>
      <c r="X175" s="362" t="str">
        <f t="shared" si="10"/>
        <v/>
      </c>
      <c r="Y175" s="362" t="b">
        <f t="shared" si="11"/>
        <v>0</v>
      </c>
      <c r="Z175" s="362" t="b">
        <f t="shared" si="12"/>
        <v>1</v>
      </c>
      <c r="AA175" s="362" t="str">
        <f>IFERROR(VLOOKUP(K175,'Reference Records'!$C$84:$E$148,3,FALSE),"")</f>
        <v/>
      </c>
      <c r="AB175" s="362" t="s">
        <v>474</v>
      </c>
      <c r="AC175" s="58"/>
    </row>
    <row r="176" spans="1:29" ht="47.1" customHeight="1" x14ac:dyDescent="0.25">
      <c r="A176" s="335">
        <v>50</v>
      </c>
      <c r="B176" s="359"/>
      <c r="C176" s="359"/>
      <c r="D176" s="359"/>
      <c r="E176" s="367"/>
      <c r="F176" s="368"/>
      <c r="G176" s="368"/>
      <c r="H176" s="368"/>
      <c r="I176" s="368"/>
      <c r="J176" s="368"/>
      <c r="K176" s="368"/>
      <c r="L176" s="368"/>
      <c r="M176" s="368"/>
      <c r="N176" s="368"/>
      <c r="O176" s="368"/>
      <c r="P176" s="368"/>
      <c r="Q176" s="368"/>
      <c r="R176" s="368"/>
      <c r="S176" s="368"/>
      <c r="T176" s="369"/>
      <c r="U176" s="370" t="str">
        <f>IFERROR(IF(VLOOKUP(K176,'Reference Records'!$C$68:$D$81,2,FALSE)=0,"",VLOOKUP(K176,'Reference Records'!$C$68:$D$81,2,FALSE)),"")</f>
        <v/>
      </c>
      <c r="V176" s="362" t="str">
        <f>IFERROR(IF(VLOOKUP(E176,'Reference Records'!$C$68:$D$81,2,FALSE)=0,"",VLOOKUP(E176,'Reference Records'!$C$68:$D$81,2,FALSE)),"")</f>
        <v/>
      </c>
      <c r="W176" s="362" t="str">
        <f t="shared" si="9"/>
        <v/>
      </c>
      <c r="X176" s="362" t="str">
        <f t="shared" si="10"/>
        <v/>
      </c>
      <c r="Y176" s="362" t="b">
        <f t="shared" si="11"/>
        <v>0</v>
      </c>
      <c r="Z176" s="362" t="b">
        <f t="shared" si="12"/>
        <v>1</v>
      </c>
      <c r="AA176" s="362" t="str">
        <f>IFERROR(VLOOKUP(K176,'Reference Records'!$C$84:$E$148,3,FALSE),"")</f>
        <v/>
      </c>
      <c r="AB176" s="362" t="s">
        <v>475</v>
      </c>
      <c r="AC176" s="58"/>
    </row>
    <row r="177" spans="1:29" ht="2.1" customHeight="1" thickBot="1" x14ac:dyDescent="0.3">
      <c r="A177" s="140"/>
      <c r="B177" s="141"/>
      <c r="C177" s="141"/>
      <c r="D177" s="141"/>
      <c r="E177" s="141"/>
      <c r="F177" s="141"/>
      <c r="G177" s="141"/>
      <c r="H177" s="141"/>
      <c r="I177" s="141"/>
      <c r="J177" s="141"/>
      <c r="K177" s="141"/>
      <c r="L177" s="141"/>
      <c r="M177" s="141"/>
      <c r="N177" s="141"/>
      <c r="O177" s="141"/>
      <c r="P177" s="141"/>
      <c r="Q177" s="141"/>
      <c r="R177" s="141"/>
      <c r="S177" s="141"/>
      <c r="T177" s="141"/>
      <c r="U177" s="77"/>
      <c r="V177" s="142"/>
      <c r="W177" s="142"/>
      <c r="X177" s="142"/>
      <c r="Y177" s="142"/>
      <c r="Z177" s="142"/>
      <c r="AA177" s="77"/>
      <c r="AB177" s="77"/>
      <c r="AC177" s="68"/>
    </row>
    <row r="185" spans="1:29" x14ac:dyDescent="0.25">
      <c r="A185" s="78" t="s">
        <v>144</v>
      </c>
      <c r="B185" s="78"/>
      <c r="C185" s="78"/>
      <c r="D185" s="78"/>
    </row>
  </sheetData>
  <sheetProtection algorithmName="SHA-512" hashValue="KGs23Ymw6Z+RyeVi4QYIXBPaVIiEhm5Zh/YG917pJiLjp2GOobAOHdS/b42CqDLgxLhd0BMw7R2/3vICihNURw==" saltValue="/eaHgb1NZP0yNoaDTMJzgw==" spinCount="100000" sheet="1" objects="1" scenarios="1" formatRows="0" sort="0" autoFilter="0"/>
  <mergeCells count="13">
    <mergeCell ref="A124:T124"/>
    <mergeCell ref="A123:T123"/>
    <mergeCell ref="Y56:Y57"/>
    <mergeCell ref="A55:E55"/>
    <mergeCell ref="A97:E97"/>
    <mergeCell ref="A73:E73"/>
    <mergeCell ref="Y74:Y89"/>
    <mergeCell ref="A41:E41"/>
    <mergeCell ref="A1:T1"/>
    <mergeCell ref="A2:T2"/>
    <mergeCell ref="A13:A14"/>
    <mergeCell ref="V4:W5"/>
    <mergeCell ref="K9:K10"/>
  </mergeCells>
  <conditionalFormatting sqref="A43:E49">
    <cfRule type="expression" dxfId="66" priority="5">
      <formula>$A43&gt;$E$8</formula>
    </cfRule>
  </conditionalFormatting>
  <conditionalFormatting sqref="E8 E10">
    <cfRule type="expression" dxfId="65" priority="4">
      <formula>$E$8&gt;$E$10</formula>
    </cfRule>
  </conditionalFormatting>
  <conditionalFormatting sqref="E99:E115">
    <cfRule type="expression" dxfId="64" priority="3">
      <formula>COUNTIF($E$99:$E$115,$E99)&gt;1</formula>
    </cfRule>
  </conditionalFormatting>
  <conditionalFormatting sqref="E25:E34 K25:K34">
    <cfRule type="expression" dxfId="63" priority="2">
      <formula>AND($E25&lt;&gt;"",$K25&lt;&gt;"")</formula>
    </cfRule>
  </conditionalFormatting>
  <dataValidations count="20">
    <dataValidation type="list" allowBlank="1" showInputMessage="1" showErrorMessage="1" sqref="F126:J176">
      <formula1>$E$99:$E$122</formula1>
    </dataValidation>
    <dataValidation type="list" allowBlank="1" showInputMessage="1" showErrorMessage="1" sqref="J99:J114 H99:H114 F99:F114">
      <formula1>INDIRECT("Module[Name]")</formula1>
    </dataValidation>
    <dataValidation type="list" allowBlank="1" showInputMessage="1" showErrorMessage="1" sqref="S126:S176">
      <formula1>OFFSET(INDIRECT("Intervention[#Headers]"),MATCH(AP126,INDIRECT("Intervention[Module]"),0),2,COUNTIF(INDIRECT("Intervention[Module]"),AP126),1)</formula1>
    </dataValidation>
    <dataValidation type="list" allowBlank="1" showInputMessage="1" showErrorMessage="1" sqref="R126:R176">
      <formula1>OFFSET(INDIRECT("Intervention[#Headers]"),MATCH(AP126,INDIRECT("Intervention[Module]"),0),2,COUNTIF(INDIRECT("Intervention[Module]"),AP126),1)</formula1>
    </dataValidation>
    <dataValidation type="list" allowBlank="1" showInputMessage="1" showErrorMessage="1" sqref="P126:Q176">
      <formula1>OFFSET(INDIRECT("Intervention[#Headers]"),MATCH(AP126,INDIRECT("Intervention[Module]"),0),2,COUNTIF(INDIRECT("Intervention[Module]"),AP126),1)</formula1>
    </dataValidation>
    <dataValidation type="list" allowBlank="1" showInputMessage="1" showErrorMessage="1" sqref="L126:M176">
      <formula1>OFFSET(INDIRECT("Intervention[#Headers]"),MATCH(AP126,INDIRECT("Intervention[Module]"),0),2,COUNTIF(INDIRECT("Intervention[Module]"),AP126),1)</formula1>
    </dataValidation>
    <dataValidation type="list" allowBlank="1" showInputMessage="1" showErrorMessage="1" sqref="N126:O176">
      <formula1>OFFSET(INDIRECT("Intervention[#Headers]"),MATCH(AP126,INDIRECT("Intervention[Module]"),0),2,COUNTIF(INDIRECT("Intervention[Module]"),AP126),1)</formula1>
    </dataValidation>
    <dataValidation type="list" allowBlank="1" showInputMessage="1" showErrorMessage="1" sqref="K126:K176">
      <formula1>OFFSET(INDIRECT("Intervention[#Headers]"),MATCH(V126,INDIRECT("Intervention[Module]"),0),2,COUNTIF(INDIRECT("Intervention[Module]"),V126),1)</formula1>
    </dataValidation>
    <dataValidation type="list" allowBlank="1" showInputMessage="1" showErrorMessage="1" sqref="E126:E176">
      <formula1>Modules</formula1>
    </dataValidation>
    <dataValidation type="custom" allowBlank="1" showInputMessage="1" showErrorMessage="1" errorTitle="Implementation Period Start Date" error="The Implementation Period Start should be the first day of the month" sqref="E7">
      <formula1>DAY(E7)=1</formula1>
    </dataValidation>
    <dataValidation type="custom" allowBlank="1" showInputMessage="1" showErrorMessage="1" sqref="K25:K34">
      <formula1>E25=""</formula1>
    </dataValidation>
    <dataValidation type="date" allowBlank="1" showInputMessage="1" showErrorMessage="1" errorTitle="X-Author for Excel" error="Please enter a valid date." promptTitle="X-Author for Excel" sqref="E8 A43:A48 E43:E48">
      <formula1>1</formula1>
      <formula2>767376</formula2>
    </dataValidation>
    <dataValidation type="decimal" allowBlank="1" showInputMessage="1" showErrorMessage="1" errorTitle="X-Author for Excel" error="Please enter a valid numeric value. Valid range for Programmatic Report Period Frequency is -1E+18 to 1E+18." promptTitle="X-Author for Excel" sqref="C8">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25:A34">
      <formula1>-1000000000000000000</formula1>
      <formula2>1000000000000000000</formula2>
    </dataValidation>
    <dataValidation type="list" allowBlank="1" showInputMessage="1" showErrorMessage="1" errorTitle="X-Author for Excel" error="Please select either TRUE or FALSE from the dropdown." promptTitle="X-Author for Excel" sqref="M25:M34 H43:H48 G57:G69 G75:G87 G99:G114 Y126:Z176">
      <formula1>"TRUE,FALSE"</formula1>
    </dataValidation>
    <dataValidation type="custom" allowBlank="1" showInputMessage="1" showErrorMessage="1" errorTitle="X-Author for Excel" error="Id and Lookup fields are not editable." promptTitle="X-Author for Excel" sqref="P25:Q34 I43:I48 H57:H69 H75:H87 I99:I114 X126:X176 AA126:AB176">
      <formula1>""</formula1>
    </dataValidation>
    <dataValidation type="decimal" allowBlank="1" showInputMessage="1" showErrorMessage="1" errorTitle="X-Author for Excel" error="Please enter a valid numeric value. Valid range for Goal Number is -1E+18 to 1E+18." promptTitle="X-Author for Excel" sqref="A57:A69">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5:A87">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99:A114">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6:A176">
      <formula1>-1000000000000000000</formula1>
      <formula2>1000000000000000000</formula2>
    </dataValidation>
  </dataValidations>
  <hyperlinks>
    <hyperlink ref="E14" location="_4f36af19_06bf_4c59_990d_586822b3d259" display="Objectives"/>
    <hyperlink ref="K13" location="_e49ca72f_320d_4468_afc1_5eb8b190d587" display="Reporting Periods "/>
    <hyperlink ref="T13" location="_0215c642_4079_4a66_b33f_02948e5b161c" display="Goals"/>
    <hyperlink ref="K14" location="_eabb6097_6646_49fe_9d42_cce1d696601b" display="Modules"/>
    <hyperlink ref="T14" location="_4ede0df7_bdae_485c_a6aa_cd381b32466f" display="Interventions"/>
    <hyperlink ref="E13" location="_8273a11c_a030_45ba_bf8f_2b577e1aa93b" display="Principal Recipients"/>
    <hyperlink ref="A185" location="'Overview - Section A'!A13" display="'Overview - Section A'!A13"/>
  </hyperlinks>
  <pageMargins left="0.7" right="0.7" top="0.75" bottom="0.75" header="0.3" footer="0.3"/>
  <pageSetup paperSize="8" scale="81" fitToHeight="0"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14:formula1>
            <xm:f>IF('Reference Records'!$B$152&lt;&gt;"",OFFSET('Account Role'!$C$3,1,0,MATCH("*",'Account Role'!$C$3:$C$8,-1)-1,1),OFFSET('Account Role'!$C$16,1,0,MATCH("*",'Account Role'!$C$16:$C$563,-1)-1,1))</xm:f>
          </x14:formula1>
          <xm:sqref>E25:E34</xm:sqref>
        </x14:dataValidation>
        <x14:dataValidation type="list" allowBlank="1" showInputMessage="1" showErrorMessage="1">
          <x14:formula1>
            <xm:f>'Account Role'!$C$2:$C$13</xm:f>
          </x14:formula1>
          <xm:sqref>J25:J34</xm:sqref>
        </x14:dataValidation>
        <x14:dataValidation type="list" allowBlank="1" showInputMessage="1" showErrorMessage="1">
          <x14:formula1>
            <xm:f>OFFSET('Reference Records'!$B$68,1,0,MATCH("*",'Reference Records'!$B$68:$B$81,-1)-1,1)</xm:f>
          </x14:formula1>
          <xm:sqref>E99:E114</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N110"/>
  <sheetViews>
    <sheetView showGridLines="0" view="pageBreakPreview" zoomScale="55" zoomScaleNormal="55" zoomScaleSheetLayoutView="55" zoomScalePageLayoutView="60" workbookViewId="0">
      <selection activeCell="A4" sqref="A4:XFD4"/>
    </sheetView>
  </sheetViews>
  <sheetFormatPr defaultColWidth="11" defaultRowHeight="12" x14ac:dyDescent="0.2"/>
  <cols>
    <col min="1" max="1" width="11.875" style="16" customWidth="1"/>
    <col min="2" max="3" width="30.625" style="16" customWidth="1"/>
    <col min="4" max="4" width="16.5" style="16" customWidth="1"/>
    <col min="5" max="5" width="14.625" style="16" customWidth="1"/>
    <col min="6" max="6" width="19.625" style="16" customWidth="1"/>
    <col min="7" max="7" width="17.875" style="16" customWidth="1"/>
    <col min="8" max="8" width="20.625" style="16" customWidth="1"/>
    <col min="9" max="9" width="22.625" style="16" hidden="1" customWidth="1"/>
    <col min="10" max="10" width="23.875" style="16" hidden="1" customWidth="1"/>
    <col min="11" max="11" width="25.125" style="16" hidden="1" customWidth="1"/>
    <col min="12" max="12" width="22" style="16" hidden="1" customWidth="1"/>
    <col min="13" max="13" width="23.125" style="16" hidden="1" customWidth="1"/>
    <col min="14" max="14" width="0.375" style="16" customWidth="1"/>
    <col min="15" max="15" width="20.625" style="16" customWidth="1"/>
    <col min="16" max="16" width="93.625" style="16" customWidth="1"/>
    <col min="17" max="25" width="10.125" style="16" hidden="1" customWidth="1"/>
    <col min="26" max="26" width="0.375" style="16" customWidth="1"/>
    <col min="27" max="27" width="10.125" style="16" customWidth="1"/>
    <col min="28" max="28" width="26.625" style="16" customWidth="1"/>
    <col min="29" max="29" width="0.875" style="16" customWidth="1"/>
    <col min="30" max="30" width="13.625" style="16" customWidth="1"/>
    <col min="31" max="31" width="12" style="17" customWidth="1"/>
    <col min="32" max="32" width="18.125" style="17" customWidth="1"/>
    <col min="33" max="34" width="15.875" style="17" customWidth="1"/>
    <col min="35" max="36" width="11" style="17" customWidth="1"/>
    <col min="37" max="40" width="11" style="17"/>
    <col min="41" max="16384" width="11" style="16"/>
  </cols>
  <sheetData>
    <row r="1" spans="1:28" ht="21.75" thickBot="1" x14ac:dyDescent="0.25">
      <c r="A1" s="448" t="s">
        <v>46</v>
      </c>
      <c r="B1" s="449"/>
      <c r="C1" s="449"/>
      <c r="D1" s="449"/>
      <c r="E1" s="449"/>
      <c r="F1" s="449"/>
      <c r="G1" s="449"/>
      <c r="H1" s="449"/>
      <c r="I1" s="449"/>
      <c r="J1" s="449"/>
      <c r="K1" s="449"/>
      <c r="L1" s="449"/>
      <c r="M1" s="449"/>
      <c r="N1" s="449"/>
      <c r="O1" s="449"/>
      <c r="P1" s="449"/>
      <c r="Q1" s="449"/>
      <c r="R1" s="21"/>
      <c r="S1" s="21"/>
      <c r="T1" s="21"/>
      <c r="U1" s="21"/>
      <c r="V1" s="21"/>
      <c r="W1" s="22"/>
      <c r="X1" s="20"/>
      <c r="Y1" s="20"/>
    </row>
    <row r="2" spans="1:28" ht="41.1" customHeight="1" thickBot="1" x14ac:dyDescent="0.25">
      <c r="A2" s="445" t="s">
        <v>48</v>
      </c>
      <c r="B2" s="446"/>
      <c r="C2" s="446"/>
      <c r="D2" s="446"/>
      <c r="E2" s="446"/>
      <c r="F2" s="446"/>
      <c r="G2" s="446"/>
      <c r="H2" s="446"/>
      <c r="I2" s="446"/>
      <c r="J2" s="446"/>
      <c r="K2" s="446"/>
      <c r="L2" s="446"/>
      <c r="M2" s="446"/>
      <c r="N2" s="446"/>
      <c r="O2" s="446"/>
      <c r="P2" s="446"/>
      <c r="Q2" s="447"/>
      <c r="R2" s="24"/>
      <c r="S2" s="24"/>
      <c r="T2" s="24"/>
      <c r="U2" s="24"/>
      <c r="V2" s="24"/>
      <c r="W2" s="25"/>
      <c r="X2" s="20"/>
      <c r="Y2" s="20"/>
    </row>
    <row r="4" spans="1:28" ht="51" hidden="1" customHeight="1" thickBot="1" x14ac:dyDescent="0.25">
      <c r="A4" s="49" t="s">
        <v>38</v>
      </c>
      <c r="B4" s="35" t="s">
        <v>15</v>
      </c>
      <c r="C4" s="48" t="s">
        <v>29</v>
      </c>
      <c r="Q4" s="17"/>
    </row>
    <row r="5" spans="1:28" x14ac:dyDescent="0.2">
      <c r="Q5" s="17"/>
    </row>
    <row r="6" spans="1:28" ht="12.75" thickBot="1" x14ac:dyDescent="0.25">
      <c r="Q6" s="17"/>
    </row>
    <row r="7" spans="1:28" ht="28.5" customHeight="1" thickBot="1" x14ac:dyDescent="0.25">
      <c r="A7" s="431" t="s">
        <v>15</v>
      </c>
      <c r="B7" s="428"/>
      <c r="C7" s="428"/>
      <c r="D7" s="428"/>
      <c r="E7" s="428"/>
      <c r="F7" s="428"/>
      <c r="G7" s="428"/>
      <c r="H7" s="428"/>
      <c r="I7" s="428"/>
      <c r="J7" s="428"/>
      <c r="K7" s="428"/>
      <c r="L7" s="428"/>
      <c r="M7" s="428"/>
      <c r="N7" s="428"/>
      <c r="O7" s="428"/>
      <c r="P7" s="428"/>
      <c r="Q7" s="36"/>
      <c r="R7" s="21"/>
      <c r="S7" s="21"/>
      <c r="T7" s="21"/>
      <c r="U7" s="21"/>
      <c r="V7" s="21"/>
      <c r="W7" s="21"/>
      <c r="X7" s="21"/>
      <c r="Y7" s="21"/>
      <c r="Z7" s="22"/>
    </row>
    <row r="8" spans="1:28" ht="50.25" customHeight="1" x14ac:dyDescent="0.2">
      <c r="A8" s="307" t="s">
        <v>22</v>
      </c>
      <c r="B8" s="307" t="s">
        <v>85</v>
      </c>
      <c r="C8" s="307" t="s">
        <v>10</v>
      </c>
      <c r="D8" s="307" t="s">
        <v>33</v>
      </c>
      <c r="E8" s="307" t="s">
        <v>34</v>
      </c>
      <c r="F8" s="307" t="s">
        <v>18</v>
      </c>
      <c r="G8" s="307" t="s">
        <v>19</v>
      </c>
      <c r="H8" s="308" t="s">
        <v>21</v>
      </c>
      <c r="I8" s="307"/>
      <c r="J8" s="307"/>
      <c r="K8" s="307"/>
      <c r="L8" s="307"/>
      <c r="M8" s="307"/>
      <c r="N8" s="307"/>
      <c r="O8" s="308" t="s">
        <v>11</v>
      </c>
      <c r="P8" s="308" t="s">
        <v>9</v>
      </c>
      <c r="Q8" s="309"/>
      <c r="R8" s="309" t="s">
        <v>171</v>
      </c>
      <c r="S8" s="309" t="s">
        <v>105</v>
      </c>
      <c r="T8" s="309" t="s">
        <v>64</v>
      </c>
      <c r="U8" s="309" t="s">
        <v>21</v>
      </c>
      <c r="V8" s="310" t="s">
        <v>172</v>
      </c>
      <c r="W8" s="310" t="s">
        <v>66</v>
      </c>
      <c r="X8" s="310" t="s">
        <v>189</v>
      </c>
      <c r="Y8" s="311" t="s">
        <v>212</v>
      </c>
      <c r="Z8" s="160"/>
      <c r="AA8" s="169"/>
      <c r="AB8" s="170"/>
    </row>
    <row r="9" spans="1:28" ht="60" hidden="1" x14ac:dyDescent="0.2">
      <c r="A9" s="312" t="s">
        <v>91</v>
      </c>
      <c r="B9" s="313" t="s">
        <v>78</v>
      </c>
      <c r="C9" s="314" t="s">
        <v>53</v>
      </c>
      <c r="D9" s="315" t="s">
        <v>54</v>
      </c>
      <c r="E9" s="315" t="s">
        <v>55</v>
      </c>
      <c r="F9" s="315" t="s">
        <v>56</v>
      </c>
      <c r="G9" s="316" t="str">
        <f>IFERROR(IF(VLOOKUP(B9,'Reference Records'!$C$4:$D$13,2,FALSE)=0,"",VLOOKUP(B9,'Reference Records'!$C$4:$D$13,2,FALSE)),"")</f>
        <v/>
      </c>
      <c r="H9" s="317"/>
      <c r="I9" s="317"/>
      <c r="J9" s="317"/>
      <c r="K9" s="317"/>
      <c r="L9" s="317"/>
      <c r="M9" s="317"/>
      <c r="N9" s="317"/>
      <c r="O9" s="318"/>
      <c r="P9" s="314" t="s">
        <v>57</v>
      </c>
      <c r="Q9" s="309"/>
      <c r="R9" s="309" t="str">
        <f>IF(G9&lt;&gt;"",B9&amp;C9,"")</f>
        <v/>
      </c>
      <c r="S9" s="309" t="b">
        <f>IFERROR(TRUE,TRUE)</f>
        <v>1</v>
      </c>
      <c r="T9" s="309" t="b">
        <f>IFERROR(IF(OR(B9&lt;&gt;"",C9&lt;&gt;""),TRUE,FALSE),FALSE)</f>
        <v>1</v>
      </c>
      <c r="U9" s="319" t="str">
        <f>IFERROR(VLOOKUP(H9,'Overview - Section A'!$N$25:$Q$36,4,FALSE),"")</f>
        <v/>
      </c>
      <c r="V9" s="310" t="str">
        <f>B9&amp;C9</f>
        <v>[Impact Indicator Name][Custom Impact Indicator]</v>
      </c>
      <c r="W9" s="310" t="s">
        <v>65</v>
      </c>
      <c r="X9" s="310" t="str">
        <f>IFERROR(VLOOKUP(B9,'Reference Records'!$C$4:$G$13,5,FALSE),"")</f>
        <v/>
      </c>
      <c r="Y9" s="310" t="str">
        <f>IFERROR(IF('Reference Records'!$B$152&lt;&gt;"",VLOOKUP(O9,'Reference Records'!$B$152:$C$152,2,FALSE),VLOOKUP(O9,'Reference Records'!$A$157:$C$1002,3,FALSE)),"")</f>
        <v/>
      </c>
      <c r="Z9" s="160"/>
      <c r="AA9" s="169"/>
      <c r="AB9" s="170"/>
    </row>
    <row r="10" spans="1:28" ht="132" x14ac:dyDescent="0.2">
      <c r="A10" s="312">
        <v>1</v>
      </c>
      <c r="B10" s="313" t="s">
        <v>1976</v>
      </c>
      <c r="C10" s="314"/>
      <c r="D10" s="315" t="s">
        <v>3720</v>
      </c>
      <c r="E10" s="315" t="s">
        <v>257</v>
      </c>
      <c r="F10" s="315" t="s">
        <v>3721</v>
      </c>
      <c r="G10" s="316" t="str">
        <f>IFERROR(IF(VLOOKUP(B10,'Reference Records'!$C$4:$D$13,2,FALSE)=0,"",VLOOKUP(B10,'Reference Records'!$C$4:$D$13,2,FALSE)),"")</f>
        <v/>
      </c>
      <c r="H10" s="317" t="s">
        <v>2367</v>
      </c>
      <c r="I10" s="317"/>
      <c r="J10" s="317"/>
      <c r="K10" s="317"/>
      <c r="L10" s="317"/>
      <c r="M10" s="317"/>
      <c r="N10" s="317"/>
      <c r="O10" s="318" t="s">
        <v>280</v>
      </c>
      <c r="P10" s="314" t="s">
        <v>3730</v>
      </c>
      <c r="Q10" s="309"/>
      <c r="R10" s="309" t="str">
        <f t="shared" ref="R10:R24" si="0">IF(G10&lt;&gt;"",B10&amp;C10,"")</f>
        <v/>
      </c>
      <c r="S10" s="309" t="b">
        <f t="shared" ref="S10:S24" si="1">IFERROR(TRUE,TRUE)</f>
        <v>1</v>
      </c>
      <c r="T10" s="309" t="b">
        <f t="shared" ref="T10:T24" si="2">IFERROR(IF(OR(B10&lt;&gt;"",C10&lt;&gt;""),TRUE,FALSE),FALSE)</f>
        <v>1</v>
      </c>
      <c r="U10" s="319" t="str">
        <f>IFERROR(VLOOKUP(H10,'Overview - Section A'!$N$25:$Q$36,4,FALSE),"")</f>
        <v>a12g0000007dxWSAAY</v>
      </c>
      <c r="V10" s="310" t="str">
        <f t="shared" ref="V10:V24" si="3">B10&amp;C10</f>
        <v>TB I-4(M): RR-TB and/or MDR-TB prevalence among new TB patients: Proportion of new TB cases with RR-TB and/or MDR-TB</v>
      </c>
      <c r="W10" s="310" t="s">
        <v>282</v>
      </c>
      <c r="X10" s="310" t="str">
        <f>IFERROR(VLOOKUP(B10,'Reference Records'!$C$4:$G$13,5,FALSE),"")</f>
        <v>a1J36000002m4EbEAI</v>
      </c>
      <c r="Y10" s="310" t="str">
        <f>IFERROR(IF('Reference Records'!$B$152&lt;&gt;"",VLOOKUP(O10,'Reference Records'!$B$152:$C$152,2,FALSE),VLOOKUP(O10,'Reference Records'!$A$157:$C$1002,3,FALSE)),"")</f>
        <v>a1A360000013M0KEAU</v>
      </c>
      <c r="Z10" s="160"/>
      <c r="AA10" s="169"/>
      <c r="AB10" s="170"/>
    </row>
    <row r="11" spans="1:28" ht="148.5" customHeight="1" x14ac:dyDescent="0.2">
      <c r="A11" s="312">
        <v>2</v>
      </c>
      <c r="B11" s="313" t="s">
        <v>1982</v>
      </c>
      <c r="C11" s="314"/>
      <c r="D11" s="315" t="s">
        <v>3722</v>
      </c>
      <c r="E11" s="315" t="s">
        <v>257</v>
      </c>
      <c r="F11" s="315" t="s">
        <v>3721</v>
      </c>
      <c r="G11" s="316" t="str">
        <f>IFERROR(IF(VLOOKUP(B11,'Reference Records'!$C$4:$D$13,2,FALSE)=0,"",VLOOKUP(B11,'Reference Records'!$C$4:$D$13,2,FALSE)),"")</f>
        <v/>
      </c>
      <c r="H11" s="317" t="s">
        <v>2367</v>
      </c>
      <c r="I11" s="317"/>
      <c r="J11" s="317"/>
      <c r="K11" s="317"/>
      <c r="L11" s="317"/>
      <c r="M11" s="317"/>
      <c r="N11" s="317"/>
      <c r="O11" s="318" t="s">
        <v>280</v>
      </c>
      <c r="P11" s="314" t="s">
        <v>3757</v>
      </c>
      <c r="Q11" s="309"/>
      <c r="R11" s="309" t="str">
        <f t="shared" si="0"/>
        <v/>
      </c>
      <c r="S11" s="309" t="b">
        <f t="shared" si="1"/>
        <v>1</v>
      </c>
      <c r="T11" s="309" t="b">
        <f t="shared" si="2"/>
        <v>1</v>
      </c>
      <c r="U11" s="319" t="str">
        <f>IFERROR(VLOOKUP(H11,'Overview - Section A'!$N$25:$Q$36,4,FALSE),"")</f>
        <v>a12g0000007dxWSAAY</v>
      </c>
      <c r="V11" s="310" t="str">
        <f t="shared" si="3"/>
        <v>TB I-2: TB incidence rate per 100,000 population</v>
      </c>
      <c r="W11" s="310" t="s">
        <v>283</v>
      </c>
      <c r="X11" s="310" t="str">
        <f>IFERROR(VLOOKUP(B11,'Reference Records'!$C$4:$G$13,5,FALSE),"")</f>
        <v>a1J36000002m4EjEAI</v>
      </c>
      <c r="Y11" s="310" t="str">
        <f>IFERROR(IF('Reference Records'!$B$152&lt;&gt;"",VLOOKUP(O11,'Reference Records'!$B$152:$C$152,2,FALSE),VLOOKUP(O11,'Reference Records'!$A$157:$C$1002,3,FALSE)),"")</f>
        <v>a1A360000013M0KEAU</v>
      </c>
      <c r="Z11" s="160"/>
      <c r="AA11" s="169"/>
      <c r="AB11" s="170"/>
    </row>
    <row r="12" spans="1:28" ht="173.25" customHeight="1" x14ac:dyDescent="0.2">
      <c r="A12" s="312">
        <v>3</v>
      </c>
      <c r="B12" s="313" t="s">
        <v>1985</v>
      </c>
      <c r="C12" s="314"/>
      <c r="D12" s="315" t="s">
        <v>3723</v>
      </c>
      <c r="E12" s="315" t="s">
        <v>257</v>
      </c>
      <c r="F12" s="315" t="s">
        <v>3721</v>
      </c>
      <c r="G12" s="316" t="str">
        <f>IFERROR(IF(VLOOKUP(B12,'Reference Records'!$C$4:$D$13,2,FALSE)=0,"",VLOOKUP(B12,'Reference Records'!$C$4:$D$13,2,FALSE)),"")</f>
        <v/>
      </c>
      <c r="H12" s="317" t="s">
        <v>2367</v>
      </c>
      <c r="I12" s="317"/>
      <c r="J12" s="317"/>
      <c r="K12" s="317"/>
      <c r="L12" s="317"/>
      <c r="M12" s="317"/>
      <c r="N12" s="317"/>
      <c r="O12" s="318" t="s">
        <v>280</v>
      </c>
      <c r="P12" s="314" t="s">
        <v>3756</v>
      </c>
      <c r="Q12" s="309"/>
      <c r="R12" s="309" t="str">
        <f t="shared" si="0"/>
        <v/>
      </c>
      <c r="S12" s="309" t="b">
        <f t="shared" si="1"/>
        <v>1</v>
      </c>
      <c r="T12" s="309" t="b">
        <f t="shared" si="2"/>
        <v>1</v>
      </c>
      <c r="U12" s="319" t="str">
        <f>IFERROR(VLOOKUP(H12,'Overview - Section A'!$N$25:$Q$36,4,FALSE),"")</f>
        <v>a12g0000007dxWSAAY</v>
      </c>
      <c r="V12" s="310" t="str">
        <f t="shared" si="3"/>
        <v>TB I-3(M): TB mortality rate per 100,000 population</v>
      </c>
      <c r="W12" s="310" t="s">
        <v>284</v>
      </c>
      <c r="X12" s="310" t="str">
        <f>IFERROR(VLOOKUP(B12,'Reference Records'!$C$4:$G$13,5,FALSE),"")</f>
        <v>a1J36000002m4EkEAI</v>
      </c>
      <c r="Y12" s="310" t="str">
        <f>IFERROR(IF('Reference Records'!$B$152&lt;&gt;"",VLOOKUP(O12,'Reference Records'!$B$152:$C$152,2,FALSE),VLOOKUP(O12,'Reference Records'!$A$157:$C$1002,3,FALSE)),"")</f>
        <v>a1A360000013M0KEAU</v>
      </c>
      <c r="Z12" s="160"/>
      <c r="AA12" s="169"/>
      <c r="AB12" s="170"/>
    </row>
    <row r="13" spans="1:28" ht="24" hidden="1" x14ac:dyDescent="0.2">
      <c r="A13" s="312">
        <v>4</v>
      </c>
      <c r="B13" s="313"/>
      <c r="C13" s="314"/>
      <c r="D13" s="315"/>
      <c r="E13" s="315"/>
      <c r="F13" s="315"/>
      <c r="G13" s="316" t="str">
        <f>IFERROR(IF(VLOOKUP(B13,'Reference Records'!$C$4:$D$13,2,FALSE)=0,"",VLOOKUP(B13,'Reference Records'!$C$4:$D$13,2,FALSE)),"")</f>
        <v/>
      </c>
      <c r="H13" s="317"/>
      <c r="I13" s="317"/>
      <c r="J13" s="317"/>
      <c r="K13" s="317"/>
      <c r="L13" s="317"/>
      <c r="M13" s="317"/>
      <c r="N13" s="317"/>
      <c r="O13" s="318"/>
      <c r="P13" s="314"/>
      <c r="Q13" s="309"/>
      <c r="R13" s="309" t="str">
        <f t="shared" si="0"/>
        <v/>
      </c>
      <c r="S13" s="309" t="b">
        <f t="shared" si="1"/>
        <v>1</v>
      </c>
      <c r="T13" s="309" t="b">
        <f t="shared" si="2"/>
        <v>0</v>
      </c>
      <c r="U13" s="319" t="str">
        <f>IFERROR(VLOOKUP(H13,'Overview - Section A'!$N$25:$Q$36,4,FALSE),"")</f>
        <v/>
      </c>
      <c r="V13" s="310" t="str">
        <f t="shared" si="3"/>
        <v/>
      </c>
      <c r="W13" s="310" t="s">
        <v>285</v>
      </c>
      <c r="X13" s="310" t="str">
        <f>IFERROR(VLOOKUP(B13,'Reference Records'!$C$4:$G$13,5,FALSE),"")</f>
        <v/>
      </c>
      <c r="Y13" s="310" t="str">
        <f>IFERROR(IF('Reference Records'!$B$152&lt;&gt;"",VLOOKUP(O13,'Reference Records'!$B$152:$C$152,2,FALSE),VLOOKUP(O13,'Reference Records'!$A$157:$C$1002,3,FALSE)),"")</f>
        <v/>
      </c>
      <c r="Z13" s="160"/>
      <c r="AA13" s="169"/>
      <c r="AB13" s="170"/>
    </row>
    <row r="14" spans="1:28" ht="24" hidden="1" x14ac:dyDescent="0.2">
      <c r="A14" s="312">
        <v>5</v>
      </c>
      <c r="B14" s="313"/>
      <c r="C14" s="314"/>
      <c r="D14" s="315"/>
      <c r="E14" s="315"/>
      <c r="F14" s="315"/>
      <c r="G14" s="316" t="str">
        <f>IFERROR(IF(VLOOKUP(B14,'Reference Records'!$C$4:$D$13,2,FALSE)=0,"",VLOOKUP(B14,'Reference Records'!$C$4:$D$13,2,FALSE)),"")</f>
        <v/>
      </c>
      <c r="H14" s="317"/>
      <c r="I14" s="317"/>
      <c r="J14" s="317"/>
      <c r="K14" s="317"/>
      <c r="L14" s="317"/>
      <c r="M14" s="317"/>
      <c r="N14" s="317"/>
      <c r="O14" s="318"/>
      <c r="P14" s="314"/>
      <c r="Q14" s="309"/>
      <c r="R14" s="309" t="str">
        <f t="shared" si="0"/>
        <v/>
      </c>
      <c r="S14" s="309" t="b">
        <f t="shared" si="1"/>
        <v>1</v>
      </c>
      <c r="T14" s="309" t="b">
        <f t="shared" si="2"/>
        <v>0</v>
      </c>
      <c r="U14" s="319" t="str">
        <f>IFERROR(VLOOKUP(H14,'Overview - Section A'!$N$25:$Q$36,4,FALSE),"")</f>
        <v/>
      </c>
      <c r="V14" s="310" t="str">
        <f t="shared" si="3"/>
        <v/>
      </c>
      <c r="W14" s="310" t="s">
        <v>286</v>
      </c>
      <c r="X14" s="310" t="str">
        <f>IFERROR(VLOOKUP(B14,'Reference Records'!$C$4:$G$13,5,FALSE),"")</f>
        <v/>
      </c>
      <c r="Y14" s="310" t="str">
        <f>IFERROR(IF('Reference Records'!$B$152&lt;&gt;"",VLOOKUP(O14,'Reference Records'!$B$152:$C$152,2,FALSE),VLOOKUP(O14,'Reference Records'!$A$157:$C$1002,3,FALSE)),"")</f>
        <v/>
      </c>
      <c r="Z14" s="160"/>
      <c r="AA14" s="169"/>
      <c r="AB14" s="170"/>
    </row>
    <row r="15" spans="1:28" ht="24" hidden="1" x14ac:dyDescent="0.2">
      <c r="A15" s="312">
        <v>6</v>
      </c>
      <c r="B15" s="313"/>
      <c r="C15" s="314"/>
      <c r="D15" s="315"/>
      <c r="E15" s="315"/>
      <c r="F15" s="315"/>
      <c r="G15" s="316" t="str">
        <f>IFERROR(IF(VLOOKUP(B15,'Reference Records'!$C$4:$D$13,2,FALSE)=0,"",VLOOKUP(B15,'Reference Records'!$C$4:$D$13,2,FALSE)),"")</f>
        <v/>
      </c>
      <c r="H15" s="317"/>
      <c r="I15" s="317"/>
      <c r="J15" s="317"/>
      <c r="K15" s="317"/>
      <c r="L15" s="317"/>
      <c r="M15" s="317"/>
      <c r="N15" s="317"/>
      <c r="O15" s="318"/>
      <c r="P15" s="314"/>
      <c r="Q15" s="309"/>
      <c r="R15" s="309" t="str">
        <f t="shared" si="0"/>
        <v/>
      </c>
      <c r="S15" s="309" t="b">
        <f t="shared" si="1"/>
        <v>1</v>
      </c>
      <c r="T15" s="309" t="b">
        <f t="shared" si="2"/>
        <v>0</v>
      </c>
      <c r="U15" s="319" t="str">
        <f>IFERROR(VLOOKUP(H15,'Overview - Section A'!$N$25:$Q$36,4,FALSE),"")</f>
        <v/>
      </c>
      <c r="V15" s="310" t="str">
        <f t="shared" si="3"/>
        <v/>
      </c>
      <c r="W15" s="310" t="s">
        <v>287</v>
      </c>
      <c r="X15" s="310" t="str">
        <f>IFERROR(VLOOKUP(B15,'Reference Records'!$C$4:$G$13,5,FALSE),"")</f>
        <v/>
      </c>
      <c r="Y15" s="310" t="str">
        <f>IFERROR(IF('Reference Records'!$B$152&lt;&gt;"",VLOOKUP(O15,'Reference Records'!$B$152:$C$152,2,FALSE),VLOOKUP(O15,'Reference Records'!$A$157:$C$1002,3,FALSE)),"")</f>
        <v/>
      </c>
      <c r="Z15" s="160"/>
      <c r="AA15" s="169"/>
      <c r="AB15" s="170"/>
    </row>
    <row r="16" spans="1:28" ht="24" hidden="1" x14ac:dyDescent="0.2">
      <c r="A16" s="312">
        <v>7</v>
      </c>
      <c r="B16" s="313"/>
      <c r="C16" s="314"/>
      <c r="D16" s="315"/>
      <c r="E16" s="315"/>
      <c r="F16" s="315"/>
      <c r="G16" s="316" t="str">
        <f>IFERROR(IF(VLOOKUP(B16,'Reference Records'!$C$4:$D$13,2,FALSE)=0,"",VLOOKUP(B16,'Reference Records'!$C$4:$D$13,2,FALSE)),"")</f>
        <v/>
      </c>
      <c r="H16" s="317"/>
      <c r="I16" s="317"/>
      <c r="J16" s="317"/>
      <c r="K16" s="317"/>
      <c r="L16" s="317"/>
      <c r="M16" s="317"/>
      <c r="N16" s="317"/>
      <c r="O16" s="318"/>
      <c r="P16" s="314"/>
      <c r="Q16" s="309"/>
      <c r="R16" s="309" t="str">
        <f t="shared" si="0"/>
        <v/>
      </c>
      <c r="S16" s="309" t="b">
        <f t="shared" si="1"/>
        <v>1</v>
      </c>
      <c r="T16" s="309" t="b">
        <f t="shared" si="2"/>
        <v>0</v>
      </c>
      <c r="U16" s="319" t="str">
        <f>IFERROR(VLOOKUP(H16,'Overview - Section A'!$N$25:$Q$36,4,FALSE),"")</f>
        <v/>
      </c>
      <c r="V16" s="310" t="str">
        <f t="shared" si="3"/>
        <v/>
      </c>
      <c r="W16" s="310" t="s">
        <v>288</v>
      </c>
      <c r="X16" s="310" t="str">
        <f>IFERROR(VLOOKUP(B16,'Reference Records'!$C$4:$G$13,5,FALSE),"")</f>
        <v/>
      </c>
      <c r="Y16" s="310" t="str">
        <f>IFERROR(IF('Reference Records'!$B$152&lt;&gt;"",VLOOKUP(O16,'Reference Records'!$B$152:$C$152,2,FALSE),VLOOKUP(O16,'Reference Records'!$A$157:$C$1002,3,FALSE)),"")</f>
        <v/>
      </c>
      <c r="Z16" s="160"/>
      <c r="AA16" s="169"/>
      <c r="AB16" s="170"/>
    </row>
    <row r="17" spans="1:28" ht="24" hidden="1" x14ac:dyDescent="0.2">
      <c r="A17" s="312">
        <v>8</v>
      </c>
      <c r="B17" s="313"/>
      <c r="C17" s="314"/>
      <c r="D17" s="315"/>
      <c r="E17" s="315"/>
      <c r="F17" s="315"/>
      <c r="G17" s="316" t="str">
        <f>IFERROR(IF(VLOOKUP(B17,'Reference Records'!$C$4:$D$13,2,FALSE)=0,"",VLOOKUP(B17,'Reference Records'!$C$4:$D$13,2,FALSE)),"")</f>
        <v/>
      </c>
      <c r="H17" s="317"/>
      <c r="I17" s="317"/>
      <c r="J17" s="317"/>
      <c r="K17" s="317"/>
      <c r="L17" s="317"/>
      <c r="M17" s="317"/>
      <c r="N17" s="317"/>
      <c r="O17" s="318"/>
      <c r="P17" s="314"/>
      <c r="Q17" s="309"/>
      <c r="R17" s="309" t="str">
        <f t="shared" si="0"/>
        <v/>
      </c>
      <c r="S17" s="309" t="b">
        <f t="shared" si="1"/>
        <v>1</v>
      </c>
      <c r="T17" s="309" t="b">
        <f t="shared" si="2"/>
        <v>0</v>
      </c>
      <c r="U17" s="319" t="str">
        <f>IFERROR(VLOOKUP(H17,'Overview - Section A'!$N$25:$Q$36,4,FALSE),"")</f>
        <v/>
      </c>
      <c r="V17" s="310" t="str">
        <f t="shared" si="3"/>
        <v/>
      </c>
      <c r="W17" s="310" t="s">
        <v>289</v>
      </c>
      <c r="X17" s="310" t="str">
        <f>IFERROR(VLOOKUP(B17,'Reference Records'!$C$4:$G$13,5,FALSE),"")</f>
        <v/>
      </c>
      <c r="Y17" s="310" t="str">
        <f>IFERROR(IF('Reference Records'!$B$152&lt;&gt;"",VLOOKUP(O17,'Reference Records'!$B$152:$C$152,2,FALSE),VLOOKUP(O17,'Reference Records'!$A$157:$C$1002,3,FALSE)),"")</f>
        <v/>
      </c>
      <c r="Z17" s="160"/>
      <c r="AA17" s="169"/>
      <c r="AB17" s="170"/>
    </row>
    <row r="18" spans="1:28" ht="24" hidden="1" x14ac:dyDescent="0.2">
      <c r="A18" s="312">
        <v>9</v>
      </c>
      <c r="B18" s="313"/>
      <c r="C18" s="314"/>
      <c r="D18" s="315"/>
      <c r="E18" s="315"/>
      <c r="F18" s="315"/>
      <c r="G18" s="316" t="str">
        <f>IFERROR(IF(VLOOKUP(B18,'Reference Records'!$C$4:$D$13,2,FALSE)=0,"",VLOOKUP(B18,'Reference Records'!$C$4:$D$13,2,FALSE)),"")</f>
        <v/>
      </c>
      <c r="H18" s="317"/>
      <c r="I18" s="317"/>
      <c r="J18" s="317"/>
      <c r="K18" s="317"/>
      <c r="L18" s="317"/>
      <c r="M18" s="317"/>
      <c r="N18" s="317"/>
      <c r="O18" s="318"/>
      <c r="P18" s="314"/>
      <c r="Q18" s="309"/>
      <c r="R18" s="309" t="str">
        <f t="shared" si="0"/>
        <v/>
      </c>
      <c r="S18" s="309" t="b">
        <f t="shared" si="1"/>
        <v>1</v>
      </c>
      <c r="T18" s="309" t="b">
        <f t="shared" si="2"/>
        <v>0</v>
      </c>
      <c r="U18" s="319" t="str">
        <f>IFERROR(VLOOKUP(H18,'Overview - Section A'!$N$25:$Q$36,4,FALSE),"")</f>
        <v/>
      </c>
      <c r="V18" s="310" t="str">
        <f t="shared" si="3"/>
        <v/>
      </c>
      <c r="W18" s="310" t="s">
        <v>290</v>
      </c>
      <c r="X18" s="310" t="str">
        <f>IFERROR(VLOOKUP(B18,'Reference Records'!$C$4:$G$13,5,FALSE),"")</f>
        <v/>
      </c>
      <c r="Y18" s="310" t="str">
        <f>IFERROR(IF('Reference Records'!$B$152&lt;&gt;"",VLOOKUP(O18,'Reference Records'!$B$152:$C$152,2,FALSE),VLOOKUP(O18,'Reference Records'!$A$157:$C$1002,3,FALSE)),"")</f>
        <v/>
      </c>
      <c r="Z18" s="160"/>
      <c r="AA18" s="169"/>
      <c r="AB18" s="170"/>
    </row>
    <row r="19" spans="1:28" ht="24" hidden="1" x14ac:dyDescent="0.2">
      <c r="A19" s="312">
        <v>10</v>
      </c>
      <c r="B19" s="313"/>
      <c r="C19" s="314"/>
      <c r="D19" s="315"/>
      <c r="E19" s="315"/>
      <c r="F19" s="315"/>
      <c r="G19" s="316" t="str">
        <f>IFERROR(IF(VLOOKUP(B19,'Reference Records'!$C$4:$D$13,2,FALSE)=0,"",VLOOKUP(B19,'Reference Records'!$C$4:$D$13,2,FALSE)),"")</f>
        <v/>
      </c>
      <c r="H19" s="317"/>
      <c r="I19" s="317"/>
      <c r="J19" s="317"/>
      <c r="K19" s="317"/>
      <c r="L19" s="317"/>
      <c r="M19" s="317"/>
      <c r="N19" s="317"/>
      <c r="O19" s="318"/>
      <c r="P19" s="314"/>
      <c r="Q19" s="309"/>
      <c r="R19" s="309" t="str">
        <f t="shared" si="0"/>
        <v/>
      </c>
      <c r="S19" s="309" t="b">
        <f t="shared" si="1"/>
        <v>1</v>
      </c>
      <c r="T19" s="309" t="b">
        <f t="shared" si="2"/>
        <v>0</v>
      </c>
      <c r="U19" s="319" t="str">
        <f>IFERROR(VLOOKUP(H19,'Overview - Section A'!$N$25:$Q$36,4,FALSE),"")</f>
        <v/>
      </c>
      <c r="V19" s="310" t="str">
        <f t="shared" si="3"/>
        <v/>
      </c>
      <c r="W19" s="310" t="s">
        <v>291</v>
      </c>
      <c r="X19" s="310" t="str">
        <f>IFERROR(VLOOKUP(B19,'Reference Records'!$C$4:$G$13,5,FALSE),"")</f>
        <v/>
      </c>
      <c r="Y19" s="310" t="str">
        <f>IFERROR(IF('Reference Records'!$B$152&lt;&gt;"",VLOOKUP(O19,'Reference Records'!$B$152:$C$152,2,FALSE),VLOOKUP(O19,'Reference Records'!$A$157:$C$1002,3,FALSE)),"")</f>
        <v/>
      </c>
      <c r="Z19" s="160"/>
      <c r="AA19" s="169"/>
      <c r="AB19" s="170"/>
    </row>
    <row r="20" spans="1:28" ht="24" hidden="1" x14ac:dyDescent="0.2">
      <c r="A20" s="312">
        <v>11</v>
      </c>
      <c r="B20" s="313"/>
      <c r="C20" s="314"/>
      <c r="D20" s="315"/>
      <c r="E20" s="315"/>
      <c r="F20" s="315"/>
      <c r="G20" s="316" t="str">
        <f>IFERROR(IF(VLOOKUP(B20,'Reference Records'!$C$4:$D$13,2,FALSE)=0,"",VLOOKUP(B20,'Reference Records'!$C$4:$D$13,2,FALSE)),"")</f>
        <v/>
      </c>
      <c r="H20" s="317"/>
      <c r="I20" s="317"/>
      <c r="J20" s="317"/>
      <c r="K20" s="317"/>
      <c r="L20" s="317"/>
      <c r="M20" s="317"/>
      <c r="N20" s="317"/>
      <c r="O20" s="318"/>
      <c r="P20" s="314"/>
      <c r="Q20" s="309"/>
      <c r="R20" s="309" t="str">
        <f t="shared" si="0"/>
        <v/>
      </c>
      <c r="S20" s="309" t="b">
        <f t="shared" si="1"/>
        <v>1</v>
      </c>
      <c r="T20" s="309" t="b">
        <f t="shared" si="2"/>
        <v>0</v>
      </c>
      <c r="U20" s="319" t="str">
        <f>IFERROR(VLOOKUP(H20,'Overview - Section A'!$N$25:$Q$36,4,FALSE),"")</f>
        <v/>
      </c>
      <c r="V20" s="310" t="str">
        <f t="shared" si="3"/>
        <v/>
      </c>
      <c r="W20" s="310" t="s">
        <v>292</v>
      </c>
      <c r="X20" s="310" t="str">
        <f>IFERROR(VLOOKUP(B20,'Reference Records'!$C$4:$G$13,5,FALSE),"")</f>
        <v/>
      </c>
      <c r="Y20" s="310" t="str">
        <f>IFERROR(IF('Reference Records'!$B$152&lt;&gt;"",VLOOKUP(O20,'Reference Records'!$B$152:$C$152,2,FALSE),VLOOKUP(O20,'Reference Records'!$A$157:$C$1002,3,FALSE)),"")</f>
        <v/>
      </c>
      <c r="Z20" s="160"/>
      <c r="AA20" s="169"/>
      <c r="AB20" s="170"/>
    </row>
    <row r="21" spans="1:28" ht="24" hidden="1" x14ac:dyDescent="0.2">
      <c r="A21" s="312">
        <v>12</v>
      </c>
      <c r="B21" s="313"/>
      <c r="C21" s="314"/>
      <c r="D21" s="315"/>
      <c r="E21" s="315"/>
      <c r="F21" s="315"/>
      <c r="G21" s="316" t="str">
        <f>IFERROR(IF(VLOOKUP(B21,'Reference Records'!$C$4:$D$13,2,FALSE)=0,"",VLOOKUP(B21,'Reference Records'!$C$4:$D$13,2,FALSE)),"")</f>
        <v/>
      </c>
      <c r="H21" s="317"/>
      <c r="I21" s="317"/>
      <c r="J21" s="317"/>
      <c r="K21" s="317"/>
      <c r="L21" s="317"/>
      <c r="M21" s="317"/>
      <c r="N21" s="317"/>
      <c r="O21" s="318"/>
      <c r="P21" s="314"/>
      <c r="Q21" s="309"/>
      <c r="R21" s="309" t="str">
        <f t="shared" si="0"/>
        <v/>
      </c>
      <c r="S21" s="309" t="b">
        <f t="shared" si="1"/>
        <v>1</v>
      </c>
      <c r="T21" s="309" t="b">
        <f t="shared" si="2"/>
        <v>0</v>
      </c>
      <c r="U21" s="319" t="str">
        <f>IFERROR(VLOOKUP(H21,'Overview - Section A'!$N$25:$Q$36,4,FALSE),"")</f>
        <v/>
      </c>
      <c r="V21" s="310" t="str">
        <f t="shared" si="3"/>
        <v/>
      </c>
      <c r="W21" s="310" t="s">
        <v>293</v>
      </c>
      <c r="X21" s="310" t="str">
        <f>IFERROR(VLOOKUP(B21,'Reference Records'!$C$4:$G$13,5,FALSE),"")</f>
        <v/>
      </c>
      <c r="Y21" s="310" t="str">
        <f>IFERROR(IF('Reference Records'!$B$152&lt;&gt;"",VLOOKUP(O21,'Reference Records'!$B$152:$C$152,2,FALSE),VLOOKUP(O21,'Reference Records'!$A$157:$C$1002,3,FALSE)),"")</f>
        <v/>
      </c>
      <c r="Z21" s="160"/>
      <c r="AA21" s="169"/>
      <c r="AB21" s="170"/>
    </row>
    <row r="22" spans="1:28" ht="24" hidden="1" x14ac:dyDescent="0.2">
      <c r="A22" s="312">
        <v>13</v>
      </c>
      <c r="B22" s="313"/>
      <c r="C22" s="314"/>
      <c r="D22" s="315"/>
      <c r="E22" s="315"/>
      <c r="F22" s="315"/>
      <c r="G22" s="316" t="str">
        <f>IFERROR(IF(VLOOKUP(B22,'Reference Records'!$C$4:$D$13,2,FALSE)=0,"",VLOOKUP(B22,'Reference Records'!$C$4:$D$13,2,FALSE)),"")</f>
        <v/>
      </c>
      <c r="H22" s="317"/>
      <c r="I22" s="317"/>
      <c r="J22" s="317"/>
      <c r="K22" s="317"/>
      <c r="L22" s="317"/>
      <c r="M22" s="317"/>
      <c r="N22" s="317"/>
      <c r="O22" s="318"/>
      <c r="P22" s="314"/>
      <c r="Q22" s="309"/>
      <c r="R22" s="309" t="str">
        <f t="shared" si="0"/>
        <v/>
      </c>
      <c r="S22" s="309" t="b">
        <f t="shared" si="1"/>
        <v>1</v>
      </c>
      <c r="T22" s="309" t="b">
        <f t="shared" si="2"/>
        <v>0</v>
      </c>
      <c r="U22" s="319" t="str">
        <f>IFERROR(VLOOKUP(H22,'Overview - Section A'!$N$25:$Q$36,4,FALSE),"")</f>
        <v/>
      </c>
      <c r="V22" s="310" t="str">
        <f t="shared" si="3"/>
        <v/>
      </c>
      <c r="W22" s="310" t="s">
        <v>294</v>
      </c>
      <c r="X22" s="310" t="str">
        <f>IFERROR(VLOOKUP(B22,'Reference Records'!$C$4:$G$13,5,FALSE),"")</f>
        <v/>
      </c>
      <c r="Y22" s="310" t="str">
        <f>IFERROR(IF('Reference Records'!$B$152&lt;&gt;"",VLOOKUP(O22,'Reference Records'!$B$152:$C$152,2,FALSE),VLOOKUP(O22,'Reference Records'!$A$157:$C$1002,3,FALSE)),"")</f>
        <v/>
      </c>
      <c r="Z22" s="160"/>
      <c r="AA22" s="169"/>
      <c r="AB22" s="170"/>
    </row>
    <row r="23" spans="1:28" ht="24" hidden="1" x14ac:dyDescent="0.2">
      <c r="A23" s="312">
        <v>14</v>
      </c>
      <c r="B23" s="313"/>
      <c r="C23" s="314"/>
      <c r="D23" s="315"/>
      <c r="E23" s="315"/>
      <c r="F23" s="315"/>
      <c r="G23" s="316" t="str">
        <f>IFERROR(IF(VLOOKUP(B23,'Reference Records'!$C$4:$D$13,2,FALSE)=0,"",VLOOKUP(B23,'Reference Records'!$C$4:$D$13,2,FALSE)),"")</f>
        <v/>
      </c>
      <c r="H23" s="317"/>
      <c r="I23" s="317"/>
      <c r="J23" s="317"/>
      <c r="K23" s="317"/>
      <c r="L23" s="317"/>
      <c r="M23" s="317"/>
      <c r="N23" s="317"/>
      <c r="O23" s="318"/>
      <c r="P23" s="314"/>
      <c r="Q23" s="309"/>
      <c r="R23" s="309" t="str">
        <f t="shared" si="0"/>
        <v/>
      </c>
      <c r="S23" s="309" t="b">
        <f t="shared" si="1"/>
        <v>1</v>
      </c>
      <c r="T23" s="309" t="b">
        <f t="shared" si="2"/>
        <v>0</v>
      </c>
      <c r="U23" s="319" t="str">
        <f>IFERROR(VLOOKUP(H23,'Overview - Section A'!$N$25:$Q$36,4,FALSE),"")</f>
        <v/>
      </c>
      <c r="V23" s="310" t="str">
        <f t="shared" si="3"/>
        <v/>
      </c>
      <c r="W23" s="310" t="s">
        <v>295</v>
      </c>
      <c r="X23" s="310" t="str">
        <f>IFERROR(VLOOKUP(B23,'Reference Records'!$C$4:$G$13,5,FALSE),"")</f>
        <v/>
      </c>
      <c r="Y23" s="310" t="str">
        <f>IFERROR(IF('Reference Records'!$B$152&lt;&gt;"",VLOOKUP(O23,'Reference Records'!$B$152:$C$152,2,FALSE),VLOOKUP(O23,'Reference Records'!$A$157:$C$1002,3,FALSE)),"")</f>
        <v/>
      </c>
      <c r="Z23" s="160"/>
      <c r="AA23" s="169"/>
      <c r="AB23" s="170"/>
    </row>
    <row r="24" spans="1:28" ht="24" hidden="1" x14ac:dyDescent="0.2">
      <c r="A24" s="312">
        <v>15</v>
      </c>
      <c r="B24" s="313"/>
      <c r="C24" s="314"/>
      <c r="D24" s="315"/>
      <c r="E24" s="315"/>
      <c r="F24" s="315"/>
      <c r="G24" s="316" t="str">
        <f>IFERROR(IF(VLOOKUP(B24,'Reference Records'!$C$4:$D$13,2,FALSE)=0,"",VLOOKUP(B24,'Reference Records'!$C$4:$D$13,2,FALSE)),"")</f>
        <v/>
      </c>
      <c r="H24" s="317"/>
      <c r="I24" s="317"/>
      <c r="J24" s="317"/>
      <c r="K24" s="317"/>
      <c r="L24" s="317"/>
      <c r="M24" s="317"/>
      <c r="N24" s="317"/>
      <c r="O24" s="318"/>
      <c r="P24" s="314"/>
      <c r="Q24" s="309"/>
      <c r="R24" s="309" t="str">
        <f t="shared" si="0"/>
        <v/>
      </c>
      <c r="S24" s="309" t="b">
        <f t="shared" si="1"/>
        <v>1</v>
      </c>
      <c r="T24" s="309" t="b">
        <f t="shared" si="2"/>
        <v>0</v>
      </c>
      <c r="U24" s="319" t="str">
        <f>IFERROR(VLOOKUP(H24,'Overview - Section A'!$N$25:$Q$36,4,FALSE),"")</f>
        <v/>
      </c>
      <c r="V24" s="310" t="str">
        <f t="shared" si="3"/>
        <v/>
      </c>
      <c r="W24" s="310" t="s">
        <v>296</v>
      </c>
      <c r="X24" s="310" t="str">
        <f>IFERROR(VLOOKUP(B24,'Reference Records'!$C$4:$G$13,5,FALSE),"")</f>
        <v/>
      </c>
      <c r="Y24" s="310" t="str">
        <f>IFERROR(IF('Reference Records'!$B$152&lt;&gt;"",VLOOKUP(O24,'Reference Records'!$B$152:$C$152,2,FALSE),VLOOKUP(O24,'Reference Records'!$A$157:$C$1002,3,FALSE)),"")</f>
        <v/>
      </c>
      <c r="Z24" s="160"/>
      <c r="AA24" s="169"/>
      <c r="AB24" s="170"/>
    </row>
    <row r="25" spans="1:28" ht="2.4500000000000002" customHeight="1" thickBot="1" x14ac:dyDescent="0.25">
      <c r="A25" s="37"/>
      <c r="B25" s="38"/>
      <c r="C25" s="39"/>
      <c r="D25" s="39"/>
      <c r="E25" s="39"/>
      <c r="F25" s="39"/>
      <c r="G25" s="40"/>
      <c r="H25" s="40"/>
      <c r="I25" s="40"/>
      <c r="J25" s="40"/>
      <c r="K25" s="40"/>
      <c r="L25" s="40"/>
      <c r="M25" s="40"/>
      <c r="N25" s="40"/>
      <c r="O25" s="41"/>
      <c r="P25" s="39"/>
      <c r="Q25" s="39"/>
      <c r="R25" s="24"/>
      <c r="S25" s="24"/>
      <c r="T25" s="24"/>
      <c r="U25" s="24"/>
      <c r="V25" s="39"/>
      <c r="W25" s="39"/>
      <c r="X25" s="39"/>
      <c r="Y25" s="39"/>
      <c r="Z25" s="42"/>
      <c r="AA25" s="169"/>
      <c r="AB25" s="170"/>
    </row>
    <row r="26" spans="1:28" ht="12.75" thickBot="1" x14ac:dyDescent="0.25">
      <c r="B26" s="47"/>
      <c r="C26" s="18"/>
      <c r="D26" s="26"/>
      <c r="E26" s="26"/>
      <c r="F26" s="26"/>
      <c r="G26" s="26"/>
      <c r="H26" s="26"/>
      <c r="I26" s="26"/>
      <c r="J26" s="26"/>
      <c r="K26" s="26"/>
      <c r="L26" s="26"/>
      <c r="M26" s="26"/>
      <c r="N26" s="26"/>
      <c r="O26" s="26"/>
      <c r="P26" s="19"/>
      <c r="Q26" s="19"/>
      <c r="R26" s="19"/>
      <c r="AA26" s="170"/>
      <c r="AB26" s="170"/>
    </row>
    <row r="27" spans="1:28" ht="27.75" customHeight="1" thickBot="1" x14ac:dyDescent="0.25">
      <c r="A27" s="450" t="s">
        <v>29</v>
      </c>
      <c r="B27" s="451"/>
      <c r="C27" s="451"/>
      <c r="D27" s="451"/>
      <c r="E27" s="451"/>
      <c r="F27" s="451"/>
      <c r="G27" s="451"/>
      <c r="H27" s="451"/>
      <c r="I27" s="43"/>
      <c r="J27" s="43"/>
      <c r="K27" s="43"/>
      <c r="L27" s="43"/>
      <c r="M27" s="43"/>
      <c r="N27" s="44"/>
    </row>
    <row r="28" spans="1:28" ht="45.6" customHeight="1" x14ac:dyDescent="0.2">
      <c r="A28" s="371" t="s">
        <v>22</v>
      </c>
      <c r="B28" s="371" t="s">
        <v>133</v>
      </c>
      <c r="C28" s="371" t="s">
        <v>153</v>
      </c>
      <c r="D28" s="371" t="s">
        <v>6</v>
      </c>
      <c r="E28" s="371" t="s">
        <v>7</v>
      </c>
      <c r="F28" s="371" t="s">
        <v>8</v>
      </c>
      <c r="G28" s="371" t="s">
        <v>28</v>
      </c>
      <c r="H28" s="371" t="s">
        <v>156</v>
      </c>
      <c r="I28" s="372" t="s">
        <v>187</v>
      </c>
      <c r="J28" s="373" t="s">
        <v>66</v>
      </c>
      <c r="K28" s="373" t="s">
        <v>64</v>
      </c>
      <c r="L28" s="373" t="s">
        <v>105</v>
      </c>
      <c r="M28" s="373" t="s">
        <v>66</v>
      </c>
      <c r="N28" s="45"/>
      <c r="O28" s="170"/>
      <c r="P28" s="170"/>
    </row>
    <row r="29" spans="1:28" ht="47.25" hidden="1" x14ac:dyDescent="0.2">
      <c r="A29" s="374" t="s">
        <v>91</v>
      </c>
      <c r="B29" s="324" t="str">
        <f>IF(A29=A28,"",VLOOKUP(A29,$A$9:$V$26,22,FALSE))</f>
        <v>[Impact Indicator Name][Custom Impact Indicator]</v>
      </c>
      <c r="C29" s="325" t="str">
        <f>TEXT(IFERROR(INDEX('Overview - Section A'!$A$42:$A$49,MATCH(J29,'Overview - Section A'!$I$42:$I$49,0)),""),"YYYY")</f>
        <v/>
      </c>
      <c r="D29" s="326" t="s">
        <v>58</v>
      </c>
      <c r="E29" s="326" t="s">
        <v>59</v>
      </c>
      <c r="F29" s="327" t="str">
        <f>IFERROR(IF(E29&lt;&gt;"",(D29/E29)*100,""),"")</f>
        <v/>
      </c>
      <c r="G29" s="328" t="s">
        <v>60</v>
      </c>
      <c r="H29" s="327" t="s">
        <v>155</v>
      </c>
      <c r="I29" s="375" t="str">
        <f>VLOOKUP(A29,$A$9:$V$26,22,FALSE)</f>
        <v>[Impact Indicator Name][Custom Impact Indicator]</v>
      </c>
      <c r="J29" s="376" t="s">
        <v>65</v>
      </c>
      <c r="K29" s="375" t="b">
        <f>IFERROR(IF(I29&lt;&gt;"",TRUE,FALSE),FALSE)</f>
        <v>1</v>
      </c>
      <c r="L29" s="375" t="b">
        <f>IFERROR(TRUE,FALSE)</f>
        <v>1</v>
      </c>
      <c r="M29" s="375" t="s">
        <v>65</v>
      </c>
      <c r="N29" s="46"/>
      <c r="O29" s="170"/>
      <c r="P29" s="170"/>
    </row>
    <row r="30" spans="1:28" ht="93" customHeight="1" x14ac:dyDescent="0.2">
      <c r="A30" s="374">
        <v>1</v>
      </c>
      <c r="B30" s="324" t="str">
        <f t="shared" ref="B30:B93" si="4">IF(A30=A29,"",VLOOKUP(A30,$A$9:$V$26,22,FALSE))</f>
        <v>TB I-4(M): RR-TB and/or MDR-TB prevalence among new TB patients: Proportion of new TB cases with RR-TB and/or MDR-TB</v>
      </c>
      <c r="C30" s="325" t="str">
        <f>TEXT(IFERROR(INDEX('Overview - Section A'!$A$42:$A$49,MATCH(J30,'Overview - Section A'!$I$42:$I$49,0)),""),"YYYY")</f>
        <v>2018</v>
      </c>
      <c r="D30" s="326">
        <v>7034</v>
      </c>
      <c r="E30" s="326">
        <v>289583</v>
      </c>
      <c r="F30" s="327">
        <f t="shared" ref="F30:F93" si="5">IFERROR(IF(E30&lt;&gt;"",(D30/E30)*100,""),"")</f>
        <v>2.429009990227327</v>
      </c>
      <c r="G30" s="328">
        <v>43830</v>
      </c>
      <c r="H30" s="327"/>
      <c r="I30" s="375" t="str">
        <f t="shared" ref="I30:I93" si="6">VLOOKUP(A30,$A$9:$V$26,22,FALSE)</f>
        <v>TB I-4(M): RR-TB and/or MDR-TB prevalence among new TB patients: Proportion of new TB cases with RR-TB and/or MDR-TB</v>
      </c>
      <c r="J30" s="376" t="s">
        <v>297</v>
      </c>
      <c r="K30" s="375" t="b">
        <f t="shared" ref="K30:K93" si="7">IFERROR(IF(I30&lt;&gt;"",TRUE,FALSE),FALSE)</f>
        <v>1</v>
      </c>
      <c r="L30" s="375" t="b">
        <f t="shared" ref="L30:L93" si="8">IFERROR(TRUE,FALSE)</f>
        <v>1</v>
      </c>
      <c r="M30" s="375" t="s">
        <v>476</v>
      </c>
      <c r="N30" s="46"/>
      <c r="O30" s="424"/>
      <c r="P30" s="170"/>
    </row>
    <row r="31" spans="1:28" ht="50.25" customHeight="1" x14ac:dyDescent="0.2">
      <c r="A31" s="374">
        <v>1</v>
      </c>
      <c r="B31" s="324" t="str">
        <f t="shared" si="4"/>
        <v/>
      </c>
      <c r="C31" s="325" t="str">
        <f>TEXT(IFERROR(INDEX('Overview - Section A'!$A$42:$A$49,MATCH(J31,'Overview - Section A'!$I$42:$I$49,0)),""),"YYYY")</f>
        <v>2019</v>
      </c>
      <c r="D31" s="326">
        <v>8524</v>
      </c>
      <c r="E31" s="326">
        <v>288676</v>
      </c>
      <c r="F31" s="327">
        <f t="shared" si="5"/>
        <v>2.9527913647133812</v>
      </c>
      <c r="G31" s="328">
        <v>44196</v>
      </c>
      <c r="H31" s="327"/>
      <c r="I31" s="375" t="str">
        <f t="shared" si="6"/>
        <v>TB I-4(M): RR-TB and/or MDR-TB prevalence among new TB patients: Proportion of new TB cases with RR-TB and/or MDR-TB</v>
      </c>
      <c r="J31" s="376" t="s">
        <v>299</v>
      </c>
      <c r="K31" s="375" t="b">
        <f t="shared" si="7"/>
        <v>1</v>
      </c>
      <c r="L31" s="375" t="b">
        <f t="shared" si="8"/>
        <v>1</v>
      </c>
      <c r="M31" s="375" t="s">
        <v>477</v>
      </c>
      <c r="N31" s="46"/>
      <c r="O31" s="170"/>
      <c r="P31" s="170"/>
    </row>
    <row r="32" spans="1:28" ht="41.25" customHeight="1" x14ac:dyDescent="0.2">
      <c r="A32" s="374">
        <v>1</v>
      </c>
      <c r="B32" s="324" t="str">
        <f t="shared" si="4"/>
        <v/>
      </c>
      <c r="C32" s="325" t="str">
        <f>TEXT(IFERROR(INDEX('Overview - Section A'!$A$42:$A$49,MATCH(J32,'Overview - Section A'!$I$42:$I$49,0)),""),"YYYY")</f>
        <v>2020</v>
      </c>
      <c r="D32" s="326">
        <v>10305</v>
      </c>
      <c r="E32" s="326">
        <v>279983</v>
      </c>
      <c r="F32" s="327">
        <f t="shared" si="5"/>
        <v>3.6805806066796913</v>
      </c>
      <c r="G32" s="328">
        <v>44561</v>
      </c>
      <c r="H32" s="327"/>
      <c r="I32" s="375" t="str">
        <f t="shared" si="6"/>
        <v>TB I-4(M): RR-TB and/or MDR-TB prevalence among new TB patients: Proportion of new TB cases with RR-TB and/or MDR-TB</v>
      </c>
      <c r="J32" s="376" t="s">
        <v>301</v>
      </c>
      <c r="K32" s="375" t="b">
        <f t="shared" si="7"/>
        <v>1</v>
      </c>
      <c r="L32" s="375" t="b">
        <f t="shared" si="8"/>
        <v>1</v>
      </c>
      <c r="M32" s="375" t="s">
        <v>478</v>
      </c>
      <c r="N32" s="46"/>
      <c r="O32" s="170"/>
      <c r="P32" s="170"/>
    </row>
    <row r="33" spans="1:16" ht="60" hidden="1" x14ac:dyDescent="0.2">
      <c r="A33" s="374">
        <v>1</v>
      </c>
      <c r="B33" s="324" t="str">
        <f t="shared" si="4"/>
        <v/>
      </c>
      <c r="C33" s="325" t="str">
        <f>TEXT(IFERROR(INDEX('Overview - Section A'!$A$42:$A$49,MATCH(J33,'Overview - Section A'!$I$42:$I$49,0)),""),"YYYY")</f>
        <v>2021</v>
      </c>
      <c r="D33" s="326"/>
      <c r="E33" s="326"/>
      <c r="F33" s="327" t="str">
        <f t="shared" si="5"/>
        <v/>
      </c>
      <c r="G33" s="328"/>
      <c r="H33" s="327"/>
      <c r="I33" s="375" t="str">
        <f t="shared" si="6"/>
        <v>TB I-4(M): RR-TB and/or MDR-TB prevalence among new TB patients: Proportion of new TB cases with RR-TB and/or MDR-TB</v>
      </c>
      <c r="J33" s="376" t="s">
        <v>303</v>
      </c>
      <c r="K33" s="375" t="b">
        <f t="shared" si="7"/>
        <v>1</v>
      </c>
      <c r="L33" s="375" t="b">
        <f t="shared" si="8"/>
        <v>1</v>
      </c>
      <c r="M33" s="375" t="s">
        <v>479</v>
      </c>
      <c r="N33" s="46"/>
      <c r="O33" s="170"/>
      <c r="P33" s="170"/>
    </row>
    <row r="34" spans="1:16" ht="21.75" customHeight="1" x14ac:dyDescent="0.2">
      <c r="A34" s="374">
        <v>1</v>
      </c>
      <c r="B34" s="324" t="str">
        <f t="shared" si="4"/>
        <v/>
      </c>
      <c r="C34" s="325" t="str">
        <f>TEXT(IFERROR(INDEX('Overview - Section A'!$A$42:$A$49,MATCH(J34,'Overview - Section A'!$I$42:$I$49,0)),""),"YYYY")</f>
        <v>2022</v>
      </c>
      <c r="D34" s="326"/>
      <c r="E34" s="326"/>
      <c r="F34" s="327" t="str">
        <f t="shared" si="5"/>
        <v/>
      </c>
      <c r="G34" s="328"/>
      <c r="H34" s="327"/>
      <c r="I34" s="375" t="str">
        <f t="shared" si="6"/>
        <v>TB I-4(M): RR-TB and/or MDR-TB prevalence among new TB patients: Proportion of new TB cases with RR-TB and/or MDR-TB</v>
      </c>
      <c r="J34" s="376" t="s">
        <v>305</v>
      </c>
      <c r="K34" s="375" t="b">
        <f t="shared" si="7"/>
        <v>1</v>
      </c>
      <c r="L34" s="375" t="b">
        <f t="shared" si="8"/>
        <v>1</v>
      </c>
      <c r="M34" s="375" t="s">
        <v>480</v>
      </c>
      <c r="N34" s="46"/>
      <c r="O34" s="170"/>
      <c r="P34" s="170"/>
    </row>
    <row r="35" spans="1:16" ht="31.5" x14ac:dyDescent="0.2">
      <c r="A35" s="374">
        <v>2</v>
      </c>
      <c r="B35" s="324" t="str">
        <f t="shared" si="4"/>
        <v>TB I-2: TB incidence rate per 100,000 population</v>
      </c>
      <c r="C35" s="325" t="str">
        <f>TEXT(IFERROR(INDEX('Overview - Section A'!$A$42:$A$49,MATCH(J35,'Overview - Section A'!$I$42:$I$49,0)),""),"YYYY")</f>
        <v>2018</v>
      </c>
      <c r="D35" s="326">
        <v>296.38887729366434</v>
      </c>
      <c r="E35" s="326"/>
      <c r="F35" s="327" t="str">
        <f>IFERROR(IF(E35&lt;&gt;"",(D35/E35)*100,""),"")</f>
        <v/>
      </c>
      <c r="G35" s="328">
        <v>43830</v>
      </c>
      <c r="H35" s="327"/>
      <c r="I35" s="375" t="str">
        <f t="shared" si="6"/>
        <v>TB I-2: TB incidence rate per 100,000 population</v>
      </c>
      <c r="J35" s="376" t="s">
        <v>297</v>
      </c>
      <c r="K35" s="375" t="b">
        <f t="shared" si="7"/>
        <v>1</v>
      </c>
      <c r="L35" s="375" t="b">
        <f t="shared" si="8"/>
        <v>1</v>
      </c>
      <c r="M35" s="375" t="s">
        <v>481</v>
      </c>
      <c r="N35" s="46"/>
      <c r="O35" s="170"/>
      <c r="P35" s="170"/>
    </row>
    <row r="36" spans="1:16" ht="24" x14ac:dyDescent="0.2">
      <c r="A36" s="374">
        <v>2</v>
      </c>
      <c r="B36" s="324" t="str">
        <f t="shared" si="4"/>
        <v/>
      </c>
      <c r="C36" s="325" t="str">
        <f>TEXT(IFERROR(INDEX('Overview - Section A'!$A$42:$A$49,MATCH(J36,'Overview - Section A'!$I$42:$I$49,0)),""),"YYYY")</f>
        <v>2019</v>
      </c>
      <c r="D36" s="326">
        <v>285.31655636070832</v>
      </c>
      <c r="E36" s="326"/>
      <c r="F36" s="327" t="str">
        <f t="shared" si="5"/>
        <v/>
      </c>
      <c r="G36" s="328">
        <v>44196</v>
      </c>
      <c r="H36" s="327"/>
      <c r="I36" s="375" t="str">
        <f t="shared" si="6"/>
        <v>TB I-2: TB incidence rate per 100,000 population</v>
      </c>
      <c r="J36" s="376" t="s">
        <v>299</v>
      </c>
      <c r="K36" s="375" t="b">
        <f t="shared" si="7"/>
        <v>1</v>
      </c>
      <c r="L36" s="375" t="b">
        <f t="shared" si="8"/>
        <v>1</v>
      </c>
      <c r="M36" s="375" t="s">
        <v>482</v>
      </c>
      <c r="N36" s="46"/>
      <c r="O36" s="170"/>
      <c r="P36" s="170"/>
    </row>
    <row r="37" spans="1:16" ht="24" x14ac:dyDescent="0.2">
      <c r="A37" s="374">
        <v>2</v>
      </c>
      <c r="B37" s="324" t="str">
        <f t="shared" si="4"/>
        <v/>
      </c>
      <c r="C37" s="325" t="str">
        <f>TEXT(IFERROR(INDEX('Overview - Section A'!$A$42:$A$49,MATCH(J37,'Overview - Section A'!$I$42:$I$49,0)),""),"YYYY")</f>
        <v>2020</v>
      </c>
      <c r="D37" s="326">
        <v>272.8379224969778</v>
      </c>
      <c r="E37" s="326"/>
      <c r="F37" s="327" t="str">
        <f t="shared" si="5"/>
        <v/>
      </c>
      <c r="G37" s="328">
        <v>44561</v>
      </c>
      <c r="H37" s="327"/>
      <c r="I37" s="375" t="str">
        <f t="shared" si="6"/>
        <v>TB I-2: TB incidence rate per 100,000 population</v>
      </c>
      <c r="J37" s="376" t="s">
        <v>301</v>
      </c>
      <c r="K37" s="375" t="b">
        <f t="shared" si="7"/>
        <v>1</v>
      </c>
      <c r="L37" s="375" t="b">
        <f t="shared" si="8"/>
        <v>1</v>
      </c>
      <c r="M37" s="375" t="s">
        <v>483</v>
      </c>
      <c r="N37" s="46"/>
      <c r="O37" s="170"/>
      <c r="P37" s="170"/>
    </row>
    <row r="38" spans="1:16" ht="24" x14ac:dyDescent="0.2">
      <c r="A38" s="374">
        <v>2</v>
      </c>
      <c r="B38" s="324" t="str">
        <f t="shared" si="4"/>
        <v/>
      </c>
      <c r="C38" s="325" t="str">
        <f>TEXT(IFERROR(INDEX('Overview - Section A'!$A$42:$A$49,MATCH(J38,'Overview - Section A'!$I$42:$I$49,0)),""),"YYYY")</f>
        <v>2021</v>
      </c>
      <c r="D38" s="326"/>
      <c r="E38" s="326"/>
      <c r="F38" s="327" t="str">
        <f t="shared" si="5"/>
        <v/>
      </c>
      <c r="G38" s="328"/>
      <c r="H38" s="327"/>
      <c r="I38" s="375" t="str">
        <f t="shared" si="6"/>
        <v>TB I-2: TB incidence rate per 100,000 population</v>
      </c>
      <c r="J38" s="376" t="s">
        <v>303</v>
      </c>
      <c r="K38" s="375" t="b">
        <f t="shared" si="7"/>
        <v>1</v>
      </c>
      <c r="L38" s="375" t="b">
        <f t="shared" si="8"/>
        <v>1</v>
      </c>
      <c r="M38" s="375" t="s">
        <v>484</v>
      </c>
      <c r="N38" s="46"/>
      <c r="O38" s="170"/>
      <c r="P38" s="170"/>
    </row>
    <row r="39" spans="1:16" ht="24" hidden="1" x14ac:dyDescent="0.2">
      <c r="A39" s="374">
        <v>2</v>
      </c>
      <c r="B39" s="324" t="str">
        <f t="shared" si="4"/>
        <v/>
      </c>
      <c r="C39" s="325" t="str">
        <f>TEXT(IFERROR(INDEX('Overview - Section A'!$A$42:$A$49,MATCH(J39,'Overview - Section A'!$I$42:$I$49,0)),""),"YYYY")</f>
        <v>2022</v>
      </c>
      <c r="D39" s="326"/>
      <c r="E39" s="326"/>
      <c r="F39" s="327" t="str">
        <f t="shared" si="5"/>
        <v/>
      </c>
      <c r="G39" s="328"/>
      <c r="H39" s="327"/>
      <c r="I39" s="375" t="str">
        <f t="shared" si="6"/>
        <v>TB I-2: TB incidence rate per 100,000 population</v>
      </c>
      <c r="J39" s="376" t="s">
        <v>305</v>
      </c>
      <c r="K39" s="375" t="b">
        <f t="shared" si="7"/>
        <v>1</v>
      </c>
      <c r="L39" s="375" t="b">
        <f t="shared" si="8"/>
        <v>1</v>
      </c>
      <c r="M39" s="375" t="s">
        <v>485</v>
      </c>
      <c r="N39" s="46"/>
      <c r="O39" s="170"/>
      <c r="P39" s="170"/>
    </row>
    <row r="40" spans="1:16" ht="31.5" x14ac:dyDescent="0.2">
      <c r="A40" s="374">
        <v>3</v>
      </c>
      <c r="B40" s="324" t="str">
        <f t="shared" si="4"/>
        <v>TB I-3(M): TB mortality rate per 100,000 population</v>
      </c>
      <c r="C40" s="325" t="str">
        <f>TEXT(IFERROR(INDEX('Overview - Section A'!$A$42:$A$49,MATCH(J40,'Overview - Section A'!$I$42:$I$49,0)),""),"YYYY")</f>
        <v>2018</v>
      </c>
      <c r="D40" s="326">
        <v>6.437232759154436</v>
      </c>
      <c r="E40" s="326"/>
      <c r="F40" s="327"/>
      <c r="G40" s="328">
        <v>43830</v>
      </c>
      <c r="H40" s="327"/>
      <c r="I40" s="375" t="str">
        <f t="shared" si="6"/>
        <v>TB I-3(M): TB mortality rate per 100,000 population</v>
      </c>
      <c r="J40" s="376" t="s">
        <v>297</v>
      </c>
      <c r="K40" s="375" t="b">
        <f t="shared" si="7"/>
        <v>1</v>
      </c>
      <c r="L40" s="375" t="b">
        <f t="shared" si="8"/>
        <v>1</v>
      </c>
      <c r="M40" s="375" t="s">
        <v>486</v>
      </c>
      <c r="N40" s="46"/>
      <c r="O40" s="424"/>
      <c r="P40" s="170"/>
    </row>
    <row r="41" spans="1:16" ht="24" x14ac:dyDescent="0.2">
      <c r="A41" s="374">
        <v>3</v>
      </c>
      <c r="B41" s="324" t="str">
        <f t="shared" si="4"/>
        <v/>
      </c>
      <c r="C41" s="325" t="str">
        <f>TEXT(IFERROR(INDEX('Overview - Section A'!$A$42:$A$49,MATCH(J41,'Overview - Section A'!$I$42:$I$49,0)),""),"YYYY")</f>
        <v>2019</v>
      </c>
      <c r="D41" s="326">
        <v>5.6947955331967055</v>
      </c>
      <c r="E41" s="326"/>
      <c r="F41" s="327"/>
      <c r="G41" s="328">
        <v>44196</v>
      </c>
      <c r="H41" s="327"/>
      <c r="I41" s="375" t="str">
        <f t="shared" si="6"/>
        <v>TB I-3(M): TB mortality rate per 100,000 population</v>
      </c>
      <c r="J41" s="376" t="s">
        <v>299</v>
      </c>
      <c r="K41" s="375" t="b">
        <f t="shared" si="7"/>
        <v>1</v>
      </c>
      <c r="L41" s="375" t="b">
        <f t="shared" si="8"/>
        <v>1</v>
      </c>
      <c r="M41" s="375" t="s">
        <v>487</v>
      </c>
      <c r="N41" s="46"/>
      <c r="O41" s="170"/>
      <c r="P41" s="170"/>
    </row>
    <row r="42" spans="1:16" ht="24" x14ac:dyDescent="0.2">
      <c r="A42" s="374">
        <v>3</v>
      </c>
      <c r="B42" s="324" t="str">
        <f t="shared" si="4"/>
        <v/>
      </c>
      <c r="C42" s="325" t="str">
        <f>TEXT(IFERROR(INDEX('Overview - Section A'!$A$42:$A$49,MATCH(J42,'Overview - Section A'!$I$42:$I$49,0)),""),"YYYY")</f>
        <v>2020</v>
      </c>
      <c r="D42" s="326">
        <v>5.005097869081629</v>
      </c>
      <c r="E42" s="326"/>
      <c r="F42" s="327"/>
      <c r="G42" s="328">
        <v>44561</v>
      </c>
      <c r="H42" s="327"/>
      <c r="I42" s="375" t="str">
        <f t="shared" si="6"/>
        <v>TB I-3(M): TB mortality rate per 100,000 population</v>
      </c>
      <c r="J42" s="376" t="s">
        <v>301</v>
      </c>
      <c r="K42" s="375" t="b">
        <f t="shared" si="7"/>
        <v>1</v>
      </c>
      <c r="L42" s="375" t="b">
        <f t="shared" si="8"/>
        <v>1</v>
      </c>
      <c r="M42" s="375" t="s">
        <v>488</v>
      </c>
      <c r="N42" s="46"/>
      <c r="O42" s="170"/>
      <c r="P42" s="170"/>
    </row>
    <row r="43" spans="1:16" ht="24" x14ac:dyDescent="0.2">
      <c r="A43" s="374">
        <v>3</v>
      </c>
      <c r="B43" s="324" t="str">
        <f t="shared" si="4"/>
        <v/>
      </c>
      <c r="C43" s="325" t="str">
        <f>TEXT(IFERROR(INDEX('Overview - Section A'!$A$42:$A$49,MATCH(J43,'Overview - Section A'!$I$42:$I$49,0)),""),"YYYY")</f>
        <v>2021</v>
      </c>
      <c r="D43" s="326"/>
      <c r="E43" s="326"/>
      <c r="F43" s="327" t="str">
        <f t="shared" si="5"/>
        <v/>
      </c>
      <c r="G43" s="328"/>
      <c r="H43" s="327"/>
      <c r="I43" s="375" t="str">
        <f t="shared" si="6"/>
        <v>TB I-3(M): TB mortality rate per 100,000 population</v>
      </c>
      <c r="J43" s="376" t="s">
        <v>303</v>
      </c>
      <c r="K43" s="375" t="b">
        <f t="shared" si="7"/>
        <v>1</v>
      </c>
      <c r="L43" s="375" t="b">
        <f t="shared" si="8"/>
        <v>1</v>
      </c>
      <c r="M43" s="375" t="s">
        <v>489</v>
      </c>
      <c r="N43" s="46"/>
      <c r="O43" s="170"/>
      <c r="P43" s="170"/>
    </row>
    <row r="44" spans="1:16" ht="24" x14ac:dyDescent="0.2">
      <c r="A44" s="374">
        <v>3</v>
      </c>
      <c r="B44" s="324" t="str">
        <f t="shared" si="4"/>
        <v/>
      </c>
      <c r="C44" s="325" t="str">
        <f>TEXT(IFERROR(INDEX('Overview - Section A'!$A$42:$A$49,MATCH(J44,'Overview - Section A'!$I$42:$I$49,0)),""),"YYYY")</f>
        <v>2022</v>
      </c>
      <c r="D44" s="326"/>
      <c r="E44" s="326"/>
      <c r="F44" s="327" t="str">
        <f t="shared" si="5"/>
        <v/>
      </c>
      <c r="G44" s="328"/>
      <c r="H44" s="327"/>
      <c r="I44" s="375" t="str">
        <f t="shared" si="6"/>
        <v>TB I-3(M): TB mortality rate per 100,000 population</v>
      </c>
      <c r="J44" s="376" t="s">
        <v>305</v>
      </c>
      <c r="K44" s="375" t="b">
        <f t="shared" si="7"/>
        <v>1</v>
      </c>
      <c r="L44" s="375" t="b">
        <f t="shared" si="8"/>
        <v>1</v>
      </c>
      <c r="M44" s="375" t="s">
        <v>490</v>
      </c>
      <c r="N44" s="46"/>
      <c r="O44" s="170"/>
      <c r="P44" s="170"/>
    </row>
    <row r="45" spans="1:16" ht="15.75" x14ac:dyDescent="0.2">
      <c r="A45" s="374">
        <v>4</v>
      </c>
      <c r="B45" s="324" t="str">
        <f t="shared" si="4"/>
        <v/>
      </c>
      <c r="C45" s="325" t="str">
        <f>TEXT(IFERROR(INDEX('Overview - Section A'!$A$42:$A$49,MATCH(J45,'Overview - Section A'!$I$42:$I$49,0)),""),"YYYY")</f>
        <v>2018</v>
      </c>
      <c r="D45" s="326"/>
      <c r="E45" s="326"/>
      <c r="F45" s="327" t="str">
        <f t="shared" si="5"/>
        <v/>
      </c>
      <c r="G45" s="328"/>
      <c r="H45" s="327"/>
      <c r="I45" s="375" t="str">
        <f t="shared" si="6"/>
        <v/>
      </c>
      <c r="J45" s="376" t="s">
        <v>297</v>
      </c>
      <c r="K45" s="375" t="b">
        <f t="shared" si="7"/>
        <v>0</v>
      </c>
      <c r="L45" s="375" t="b">
        <f t="shared" si="8"/>
        <v>1</v>
      </c>
      <c r="M45" s="375" t="s">
        <v>491</v>
      </c>
      <c r="N45" s="46"/>
      <c r="O45" s="170"/>
      <c r="P45" s="170"/>
    </row>
    <row r="46" spans="1:16" ht="15.75" x14ac:dyDescent="0.2">
      <c r="A46" s="374">
        <v>4</v>
      </c>
      <c r="B46" s="324" t="str">
        <f t="shared" si="4"/>
        <v/>
      </c>
      <c r="C46" s="325" t="str">
        <f>TEXT(IFERROR(INDEX('Overview - Section A'!$A$42:$A$49,MATCH(J46,'Overview - Section A'!$I$42:$I$49,0)),""),"YYYY")</f>
        <v>2019</v>
      </c>
      <c r="D46" s="326"/>
      <c r="E46" s="326"/>
      <c r="F46" s="327" t="str">
        <f t="shared" si="5"/>
        <v/>
      </c>
      <c r="G46" s="328"/>
      <c r="H46" s="327"/>
      <c r="I46" s="375" t="str">
        <f t="shared" si="6"/>
        <v/>
      </c>
      <c r="J46" s="376" t="s">
        <v>299</v>
      </c>
      <c r="K46" s="375" t="b">
        <f t="shared" si="7"/>
        <v>0</v>
      </c>
      <c r="L46" s="375" t="b">
        <f t="shared" si="8"/>
        <v>1</v>
      </c>
      <c r="M46" s="375" t="s">
        <v>492</v>
      </c>
      <c r="N46" s="46"/>
      <c r="O46" s="170"/>
      <c r="P46" s="170"/>
    </row>
    <row r="47" spans="1:16" ht="15.75" x14ac:dyDescent="0.2">
      <c r="A47" s="374">
        <v>4</v>
      </c>
      <c r="B47" s="324" t="str">
        <f t="shared" si="4"/>
        <v/>
      </c>
      <c r="C47" s="325" t="str">
        <f>TEXT(IFERROR(INDEX('Overview - Section A'!$A$42:$A$49,MATCH(J47,'Overview - Section A'!$I$42:$I$49,0)),""),"YYYY")</f>
        <v>2020</v>
      </c>
      <c r="D47" s="326"/>
      <c r="E47" s="326"/>
      <c r="F47" s="327" t="str">
        <f t="shared" si="5"/>
        <v/>
      </c>
      <c r="G47" s="328"/>
      <c r="H47" s="327"/>
      <c r="I47" s="375" t="str">
        <f t="shared" si="6"/>
        <v/>
      </c>
      <c r="J47" s="376" t="s">
        <v>301</v>
      </c>
      <c r="K47" s="375" t="b">
        <f t="shared" si="7"/>
        <v>0</v>
      </c>
      <c r="L47" s="375" t="b">
        <f t="shared" si="8"/>
        <v>1</v>
      </c>
      <c r="M47" s="375" t="s">
        <v>493</v>
      </c>
      <c r="N47" s="46"/>
      <c r="O47" s="170"/>
      <c r="P47" s="170"/>
    </row>
    <row r="48" spans="1:16" ht="15.75" x14ac:dyDescent="0.2">
      <c r="A48" s="374">
        <v>4</v>
      </c>
      <c r="B48" s="324" t="str">
        <f t="shared" si="4"/>
        <v/>
      </c>
      <c r="C48" s="325" t="str">
        <f>TEXT(IFERROR(INDEX('Overview - Section A'!$A$42:$A$49,MATCH(J48,'Overview - Section A'!$I$42:$I$49,0)),""),"YYYY")</f>
        <v>2021</v>
      </c>
      <c r="D48" s="326"/>
      <c r="E48" s="326"/>
      <c r="F48" s="327" t="str">
        <f t="shared" si="5"/>
        <v/>
      </c>
      <c r="G48" s="328"/>
      <c r="H48" s="327"/>
      <c r="I48" s="375" t="str">
        <f t="shared" si="6"/>
        <v/>
      </c>
      <c r="J48" s="376" t="s">
        <v>303</v>
      </c>
      <c r="K48" s="375" t="b">
        <f t="shared" si="7"/>
        <v>0</v>
      </c>
      <c r="L48" s="375" t="b">
        <f t="shared" si="8"/>
        <v>1</v>
      </c>
      <c r="M48" s="375" t="s">
        <v>494</v>
      </c>
      <c r="N48" s="46"/>
      <c r="O48" s="170"/>
      <c r="P48" s="170"/>
    </row>
    <row r="49" spans="1:16" ht="15.75" x14ac:dyDescent="0.2">
      <c r="A49" s="374">
        <v>4</v>
      </c>
      <c r="B49" s="324" t="str">
        <f t="shared" si="4"/>
        <v/>
      </c>
      <c r="C49" s="325" t="str">
        <f>TEXT(IFERROR(INDEX('Overview - Section A'!$A$42:$A$49,MATCH(J49,'Overview - Section A'!$I$42:$I$49,0)),""),"YYYY")</f>
        <v>2022</v>
      </c>
      <c r="D49" s="326"/>
      <c r="E49" s="326"/>
      <c r="F49" s="327" t="str">
        <f t="shared" si="5"/>
        <v/>
      </c>
      <c r="G49" s="328"/>
      <c r="H49" s="327"/>
      <c r="I49" s="375" t="str">
        <f t="shared" si="6"/>
        <v/>
      </c>
      <c r="J49" s="376" t="s">
        <v>305</v>
      </c>
      <c r="K49" s="375" t="b">
        <f t="shared" si="7"/>
        <v>0</v>
      </c>
      <c r="L49" s="375" t="b">
        <f t="shared" si="8"/>
        <v>1</v>
      </c>
      <c r="M49" s="375" t="s">
        <v>495</v>
      </c>
      <c r="N49" s="46"/>
      <c r="O49" s="170"/>
      <c r="P49" s="170"/>
    </row>
    <row r="50" spans="1:16" ht="15.75" x14ac:dyDescent="0.2">
      <c r="A50" s="374">
        <v>5</v>
      </c>
      <c r="B50" s="324" t="str">
        <f t="shared" si="4"/>
        <v/>
      </c>
      <c r="C50" s="325" t="str">
        <f>TEXT(IFERROR(INDEX('Overview - Section A'!$A$42:$A$49,MATCH(J50,'Overview - Section A'!$I$42:$I$49,0)),""),"YYYY")</f>
        <v>2018</v>
      </c>
      <c r="D50" s="326"/>
      <c r="E50" s="326"/>
      <c r="F50" s="327" t="str">
        <f t="shared" si="5"/>
        <v/>
      </c>
      <c r="G50" s="328"/>
      <c r="H50" s="327"/>
      <c r="I50" s="375" t="str">
        <f t="shared" si="6"/>
        <v/>
      </c>
      <c r="J50" s="376" t="s">
        <v>297</v>
      </c>
      <c r="K50" s="375" t="b">
        <f t="shared" si="7"/>
        <v>0</v>
      </c>
      <c r="L50" s="375" t="b">
        <f t="shared" si="8"/>
        <v>1</v>
      </c>
      <c r="M50" s="375" t="s">
        <v>496</v>
      </c>
      <c r="N50" s="46"/>
      <c r="O50" s="170"/>
      <c r="P50" s="170"/>
    </row>
    <row r="51" spans="1:16" ht="15.75" x14ac:dyDescent="0.2">
      <c r="A51" s="374">
        <v>5</v>
      </c>
      <c r="B51" s="324" t="str">
        <f t="shared" si="4"/>
        <v/>
      </c>
      <c r="C51" s="325" t="str">
        <f>TEXT(IFERROR(INDEX('Overview - Section A'!$A$42:$A$49,MATCH(J51,'Overview - Section A'!$I$42:$I$49,0)),""),"YYYY")</f>
        <v>2019</v>
      </c>
      <c r="D51" s="326"/>
      <c r="E51" s="326"/>
      <c r="F51" s="327" t="str">
        <f t="shared" si="5"/>
        <v/>
      </c>
      <c r="G51" s="328"/>
      <c r="H51" s="327"/>
      <c r="I51" s="375" t="str">
        <f t="shared" si="6"/>
        <v/>
      </c>
      <c r="J51" s="376" t="s">
        <v>299</v>
      </c>
      <c r="K51" s="375" t="b">
        <f t="shared" si="7"/>
        <v>0</v>
      </c>
      <c r="L51" s="375" t="b">
        <f t="shared" si="8"/>
        <v>1</v>
      </c>
      <c r="M51" s="375" t="s">
        <v>497</v>
      </c>
      <c r="N51" s="46"/>
      <c r="O51" s="170"/>
      <c r="P51" s="170"/>
    </row>
    <row r="52" spans="1:16" ht="15.75" x14ac:dyDescent="0.2">
      <c r="A52" s="374">
        <v>5</v>
      </c>
      <c r="B52" s="324" t="str">
        <f t="shared" si="4"/>
        <v/>
      </c>
      <c r="C52" s="325" t="str">
        <f>TEXT(IFERROR(INDEX('Overview - Section A'!$A$42:$A$49,MATCH(J52,'Overview - Section A'!$I$42:$I$49,0)),""),"YYYY")</f>
        <v>2020</v>
      </c>
      <c r="D52" s="326"/>
      <c r="E52" s="326"/>
      <c r="F52" s="327" t="str">
        <f t="shared" si="5"/>
        <v/>
      </c>
      <c r="G52" s="328"/>
      <c r="H52" s="327"/>
      <c r="I52" s="375" t="str">
        <f t="shared" si="6"/>
        <v/>
      </c>
      <c r="J52" s="376" t="s">
        <v>301</v>
      </c>
      <c r="K52" s="375" t="b">
        <f t="shared" si="7"/>
        <v>0</v>
      </c>
      <c r="L52" s="375" t="b">
        <f t="shared" si="8"/>
        <v>1</v>
      </c>
      <c r="M52" s="375" t="s">
        <v>498</v>
      </c>
      <c r="N52" s="46"/>
      <c r="O52" s="170"/>
      <c r="P52" s="170"/>
    </row>
    <row r="53" spans="1:16" ht="15.75" x14ac:dyDescent="0.2">
      <c r="A53" s="374">
        <v>5</v>
      </c>
      <c r="B53" s="324" t="str">
        <f t="shared" si="4"/>
        <v/>
      </c>
      <c r="C53" s="325" t="str">
        <f>TEXT(IFERROR(INDEX('Overview - Section A'!$A$42:$A$49,MATCH(J53,'Overview - Section A'!$I$42:$I$49,0)),""),"YYYY")</f>
        <v>2021</v>
      </c>
      <c r="D53" s="326"/>
      <c r="E53" s="326"/>
      <c r="F53" s="327" t="str">
        <f t="shared" si="5"/>
        <v/>
      </c>
      <c r="G53" s="328"/>
      <c r="H53" s="327"/>
      <c r="I53" s="375" t="str">
        <f t="shared" si="6"/>
        <v/>
      </c>
      <c r="J53" s="376" t="s">
        <v>303</v>
      </c>
      <c r="K53" s="375" t="b">
        <f t="shared" si="7"/>
        <v>0</v>
      </c>
      <c r="L53" s="375" t="b">
        <f t="shared" si="8"/>
        <v>1</v>
      </c>
      <c r="M53" s="375" t="s">
        <v>499</v>
      </c>
      <c r="N53" s="46"/>
      <c r="O53" s="170"/>
      <c r="P53" s="170"/>
    </row>
    <row r="54" spans="1:16" ht="15.75" x14ac:dyDescent="0.2">
      <c r="A54" s="374">
        <v>5</v>
      </c>
      <c r="B54" s="324" t="str">
        <f t="shared" si="4"/>
        <v/>
      </c>
      <c r="C54" s="325" t="str">
        <f>TEXT(IFERROR(INDEX('Overview - Section A'!$A$42:$A$49,MATCH(J54,'Overview - Section A'!$I$42:$I$49,0)),""),"YYYY")</f>
        <v>2022</v>
      </c>
      <c r="D54" s="326"/>
      <c r="E54" s="326"/>
      <c r="F54" s="327" t="str">
        <f t="shared" si="5"/>
        <v/>
      </c>
      <c r="G54" s="328"/>
      <c r="H54" s="327"/>
      <c r="I54" s="375" t="str">
        <f t="shared" si="6"/>
        <v/>
      </c>
      <c r="J54" s="376" t="s">
        <v>305</v>
      </c>
      <c r="K54" s="375" t="b">
        <f t="shared" si="7"/>
        <v>0</v>
      </c>
      <c r="L54" s="375" t="b">
        <f t="shared" si="8"/>
        <v>1</v>
      </c>
      <c r="M54" s="375" t="s">
        <v>500</v>
      </c>
      <c r="N54" s="46"/>
      <c r="O54" s="170"/>
      <c r="P54" s="170"/>
    </row>
    <row r="55" spans="1:16" ht="15.75" x14ac:dyDescent="0.2">
      <c r="A55" s="374">
        <v>6</v>
      </c>
      <c r="B55" s="324" t="str">
        <f t="shared" si="4"/>
        <v/>
      </c>
      <c r="C55" s="325" t="str">
        <f>TEXT(IFERROR(INDEX('Overview - Section A'!$A$42:$A$49,MATCH(J55,'Overview - Section A'!$I$42:$I$49,0)),""),"YYYY")</f>
        <v>2018</v>
      </c>
      <c r="D55" s="326"/>
      <c r="E55" s="326"/>
      <c r="F55" s="327" t="str">
        <f t="shared" si="5"/>
        <v/>
      </c>
      <c r="G55" s="328"/>
      <c r="H55" s="327"/>
      <c r="I55" s="375" t="str">
        <f t="shared" si="6"/>
        <v/>
      </c>
      <c r="J55" s="376" t="s">
        <v>297</v>
      </c>
      <c r="K55" s="375" t="b">
        <f t="shared" si="7"/>
        <v>0</v>
      </c>
      <c r="L55" s="375" t="b">
        <f t="shared" si="8"/>
        <v>1</v>
      </c>
      <c r="M55" s="375" t="s">
        <v>501</v>
      </c>
      <c r="N55" s="46"/>
      <c r="O55" s="170"/>
      <c r="P55" s="170"/>
    </row>
    <row r="56" spans="1:16" ht="15.75" x14ac:dyDescent="0.2">
      <c r="A56" s="374">
        <v>6</v>
      </c>
      <c r="B56" s="324" t="str">
        <f t="shared" si="4"/>
        <v/>
      </c>
      <c r="C56" s="325" t="str">
        <f>TEXT(IFERROR(INDEX('Overview - Section A'!$A$42:$A$49,MATCH(J56,'Overview - Section A'!$I$42:$I$49,0)),""),"YYYY")</f>
        <v>2019</v>
      </c>
      <c r="D56" s="326"/>
      <c r="E56" s="326"/>
      <c r="F56" s="327" t="str">
        <f t="shared" si="5"/>
        <v/>
      </c>
      <c r="G56" s="328"/>
      <c r="H56" s="327"/>
      <c r="I56" s="375" t="str">
        <f t="shared" si="6"/>
        <v/>
      </c>
      <c r="J56" s="376" t="s">
        <v>299</v>
      </c>
      <c r="K56" s="375" t="b">
        <f t="shared" si="7"/>
        <v>0</v>
      </c>
      <c r="L56" s="375" t="b">
        <f t="shared" si="8"/>
        <v>1</v>
      </c>
      <c r="M56" s="375" t="s">
        <v>502</v>
      </c>
      <c r="N56" s="46"/>
      <c r="O56" s="170"/>
      <c r="P56" s="170"/>
    </row>
    <row r="57" spans="1:16" ht="15.75" x14ac:dyDescent="0.2">
      <c r="A57" s="374">
        <v>6</v>
      </c>
      <c r="B57" s="324" t="str">
        <f t="shared" si="4"/>
        <v/>
      </c>
      <c r="C57" s="325" t="str">
        <f>TEXT(IFERROR(INDEX('Overview - Section A'!$A$42:$A$49,MATCH(J57,'Overview - Section A'!$I$42:$I$49,0)),""),"YYYY")</f>
        <v>2020</v>
      </c>
      <c r="D57" s="326"/>
      <c r="E57" s="326"/>
      <c r="F57" s="327" t="str">
        <f t="shared" si="5"/>
        <v/>
      </c>
      <c r="G57" s="328"/>
      <c r="H57" s="327"/>
      <c r="I57" s="375" t="str">
        <f t="shared" si="6"/>
        <v/>
      </c>
      <c r="J57" s="376" t="s">
        <v>301</v>
      </c>
      <c r="K57" s="375" t="b">
        <f t="shared" si="7"/>
        <v>0</v>
      </c>
      <c r="L57" s="375" t="b">
        <f t="shared" si="8"/>
        <v>1</v>
      </c>
      <c r="M57" s="375" t="s">
        <v>503</v>
      </c>
      <c r="N57" s="46"/>
      <c r="O57" s="170"/>
      <c r="P57" s="170"/>
    </row>
    <row r="58" spans="1:16" ht="15.75" x14ac:dyDescent="0.2">
      <c r="A58" s="374">
        <v>6</v>
      </c>
      <c r="B58" s="324" t="str">
        <f t="shared" si="4"/>
        <v/>
      </c>
      <c r="C58" s="325" t="str">
        <f>TEXT(IFERROR(INDEX('Overview - Section A'!$A$42:$A$49,MATCH(J58,'Overview - Section A'!$I$42:$I$49,0)),""),"YYYY")</f>
        <v>2021</v>
      </c>
      <c r="D58" s="326"/>
      <c r="E58" s="326"/>
      <c r="F58" s="327" t="str">
        <f t="shared" si="5"/>
        <v/>
      </c>
      <c r="G58" s="328"/>
      <c r="H58" s="327"/>
      <c r="I58" s="375" t="str">
        <f t="shared" si="6"/>
        <v/>
      </c>
      <c r="J58" s="376" t="s">
        <v>303</v>
      </c>
      <c r="K58" s="375" t="b">
        <f t="shared" si="7"/>
        <v>0</v>
      </c>
      <c r="L58" s="375" t="b">
        <f t="shared" si="8"/>
        <v>1</v>
      </c>
      <c r="M58" s="375" t="s">
        <v>504</v>
      </c>
      <c r="N58" s="46"/>
      <c r="O58" s="170"/>
      <c r="P58" s="170"/>
    </row>
    <row r="59" spans="1:16" ht="15.75" x14ac:dyDescent="0.2">
      <c r="A59" s="374">
        <v>6</v>
      </c>
      <c r="B59" s="324" t="str">
        <f t="shared" si="4"/>
        <v/>
      </c>
      <c r="C59" s="325" t="str">
        <f>TEXT(IFERROR(INDEX('Overview - Section A'!$A$42:$A$49,MATCH(J59,'Overview - Section A'!$I$42:$I$49,0)),""),"YYYY")</f>
        <v>2022</v>
      </c>
      <c r="D59" s="326"/>
      <c r="E59" s="326"/>
      <c r="F59" s="327" t="str">
        <f t="shared" si="5"/>
        <v/>
      </c>
      <c r="G59" s="328"/>
      <c r="H59" s="327"/>
      <c r="I59" s="375" t="str">
        <f t="shared" si="6"/>
        <v/>
      </c>
      <c r="J59" s="376" t="s">
        <v>305</v>
      </c>
      <c r="K59" s="375" t="b">
        <f t="shared" si="7"/>
        <v>0</v>
      </c>
      <c r="L59" s="375" t="b">
        <f t="shared" si="8"/>
        <v>1</v>
      </c>
      <c r="M59" s="375" t="s">
        <v>505</v>
      </c>
      <c r="N59" s="46"/>
      <c r="O59" s="170"/>
      <c r="P59" s="170"/>
    </row>
    <row r="60" spans="1:16" ht="15.75" x14ac:dyDescent="0.2">
      <c r="A60" s="374">
        <v>7</v>
      </c>
      <c r="B60" s="324" t="str">
        <f t="shared" si="4"/>
        <v/>
      </c>
      <c r="C60" s="325" t="str">
        <f>TEXT(IFERROR(INDEX('Overview - Section A'!$A$42:$A$49,MATCH(J60,'Overview - Section A'!$I$42:$I$49,0)),""),"YYYY")</f>
        <v>2018</v>
      </c>
      <c r="D60" s="326"/>
      <c r="E60" s="326"/>
      <c r="F60" s="327" t="str">
        <f t="shared" si="5"/>
        <v/>
      </c>
      <c r="G60" s="328"/>
      <c r="H60" s="327"/>
      <c r="I60" s="375" t="str">
        <f t="shared" si="6"/>
        <v/>
      </c>
      <c r="J60" s="376" t="s">
        <v>297</v>
      </c>
      <c r="K60" s="375" t="b">
        <f t="shared" si="7"/>
        <v>0</v>
      </c>
      <c r="L60" s="375" t="b">
        <f t="shared" si="8"/>
        <v>1</v>
      </c>
      <c r="M60" s="375" t="s">
        <v>506</v>
      </c>
      <c r="N60" s="46"/>
      <c r="O60" s="170"/>
      <c r="P60" s="170"/>
    </row>
    <row r="61" spans="1:16" ht="15.75" x14ac:dyDescent="0.2">
      <c r="A61" s="374">
        <v>7</v>
      </c>
      <c r="B61" s="324" t="str">
        <f t="shared" si="4"/>
        <v/>
      </c>
      <c r="C61" s="325" t="str">
        <f>TEXT(IFERROR(INDEX('Overview - Section A'!$A$42:$A$49,MATCH(J61,'Overview - Section A'!$I$42:$I$49,0)),""),"YYYY")</f>
        <v>2019</v>
      </c>
      <c r="D61" s="326"/>
      <c r="E61" s="326"/>
      <c r="F61" s="327" t="str">
        <f t="shared" si="5"/>
        <v/>
      </c>
      <c r="G61" s="328"/>
      <c r="H61" s="327"/>
      <c r="I61" s="375" t="str">
        <f t="shared" si="6"/>
        <v/>
      </c>
      <c r="J61" s="376" t="s">
        <v>299</v>
      </c>
      <c r="K61" s="375" t="b">
        <f t="shared" si="7"/>
        <v>0</v>
      </c>
      <c r="L61" s="375" t="b">
        <f t="shared" si="8"/>
        <v>1</v>
      </c>
      <c r="M61" s="375" t="s">
        <v>507</v>
      </c>
      <c r="N61" s="46"/>
      <c r="O61" s="170"/>
      <c r="P61" s="170"/>
    </row>
    <row r="62" spans="1:16" ht="15.75" x14ac:dyDescent="0.2">
      <c r="A62" s="374">
        <v>7</v>
      </c>
      <c r="B62" s="324" t="str">
        <f t="shared" si="4"/>
        <v/>
      </c>
      <c r="C62" s="325" t="str">
        <f>TEXT(IFERROR(INDEX('Overview - Section A'!$A$42:$A$49,MATCH(J62,'Overview - Section A'!$I$42:$I$49,0)),""),"YYYY")</f>
        <v>2020</v>
      </c>
      <c r="D62" s="326"/>
      <c r="E62" s="326"/>
      <c r="F62" s="327" t="str">
        <f t="shared" si="5"/>
        <v/>
      </c>
      <c r="G62" s="328"/>
      <c r="H62" s="327"/>
      <c r="I62" s="375" t="str">
        <f t="shared" si="6"/>
        <v/>
      </c>
      <c r="J62" s="376" t="s">
        <v>301</v>
      </c>
      <c r="K62" s="375" t="b">
        <f t="shared" si="7"/>
        <v>0</v>
      </c>
      <c r="L62" s="375" t="b">
        <f t="shared" si="8"/>
        <v>1</v>
      </c>
      <c r="M62" s="375" t="s">
        <v>508</v>
      </c>
      <c r="N62" s="46"/>
      <c r="O62" s="170"/>
      <c r="P62" s="170"/>
    </row>
    <row r="63" spans="1:16" ht="15.75" x14ac:dyDescent="0.2">
      <c r="A63" s="374">
        <v>7</v>
      </c>
      <c r="B63" s="324" t="str">
        <f t="shared" si="4"/>
        <v/>
      </c>
      <c r="C63" s="325" t="str">
        <f>TEXT(IFERROR(INDEX('Overview - Section A'!$A$42:$A$49,MATCH(J63,'Overview - Section A'!$I$42:$I$49,0)),""),"YYYY")</f>
        <v>2021</v>
      </c>
      <c r="D63" s="326"/>
      <c r="E63" s="326"/>
      <c r="F63" s="327" t="str">
        <f t="shared" si="5"/>
        <v/>
      </c>
      <c r="G63" s="328"/>
      <c r="H63" s="327"/>
      <c r="I63" s="375" t="str">
        <f t="shared" si="6"/>
        <v/>
      </c>
      <c r="J63" s="376" t="s">
        <v>303</v>
      </c>
      <c r="K63" s="375" t="b">
        <f t="shared" si="7"/>
        <v>0</v>
      </c>
      <c r="L63" s="375" t="b">
        <f t="shared" si="8"/>
        <v>1</v>
      </c>
      <c r="M63" s="375" t="s">
        <v>509</v>
      </c>
      <c r="N63" s="46"/>
      <c r="O63" s="170"/>
      <c r="P63" s="170"/>
    </row>
    <row r="64" spans="1:16" ht="15.75" x14ac:dyDescent="0.2">
      <c r="A64" s="374">
        <v>7</v>
      </c>
      <c r="B64" s="324" t="str">
        <f t="shared" si="4"/>
        <v/>
      </c>
      <c r="C64" s="325" t="str">
        <f>TEXT(IFERROR(INDEX('Overview - Section A'!$A$42:$A$49,MATCH(J64,'Overview - Section A'!$I$42:$I$49,0)),""),"YYYY")</f>
        <v>2022</v>
      </c>
      <c r="D64" s="326"/>
      <c r="E64" s="326"/>
      <c r="F64" s="327" t="str">
        <f t="shared" si="5"/>
        <v/>
      </c>
      <c r="G64" s="328"/>
      <c r="H64" s="327"/>
      <c r="I64" s="375" t="str">
        <f t="shared" si="6"/>
        <v/>
      </c>
      <c r="J64" s="376" t="s">
        <v>305</v>
      </c>
      <c r="K64" s="375" t="b">
        <f t="shared" si="7"/>
        <v>0</v>
      </c>
      <c r="L64" s="375" t="b">
        <f t="shared" si="8"/>
        <v>1</v>
      </c>
      <c r="M64" s="375" t="s">
        <v>510</v>
      </c>
      <c r="N64" s="46"/>
      <c r="O64" s="170"/>
      <c r="P64" s="170"/>
    </row>
    <row r="65" spans="1:16" ht="15.75" x14ac:dyDescent="0.2">
      <c r="A65" s="374">
        <v>8</v>
      </c>
      <c r="B65" s="324" t="str">
        <f t="shared" si="4"/>
        <v/>
      </c>
      <c r="C65" s="325" t="str">
        <f>TEXT(IFERROR(INDEX('Overview - Section A'!$A$42:$A$49,MATCH(J65,'Overview - Section A'!$I$42:$I$49,0)),""),"YYYY")</f>
        <v>2018</v>
      </c>
      <c r="D65" s="326"/>
      <c r="E65" s="326"/>
      <c r="F65" s="327" t="str">
        <f t="shared" si="5"/>
        <v/>
      </c>
      <c r="G65" s="328"/>
      <c r="H65" s="327"/>
      <c r="I65" s="375" t="str">
        <f t="shared" si="6"/>
        <v/>
      </c>
      <c r="J65" s="376" t="s">
        <v>297</v>
      </c>
      <c r="K65" s="375" t="b">
        <f t="shared" si="7"/>
        <v>0</v>
      </c>
      <c r="L65" s="375" t="b">
        <f t="shared" si="8"/>
        <v>1</v>
      </c>
      <c r="M65" s="375" t="s">
        <v>511</v>
      </c>
      <c r="N65" s="46"/>
      <c r="O65" s="170"/>
      <c r="P65" s="170"/>
    </row>
    <row r="66" spans="1:16" ht="15.75" x14ac:dyDescent="0.2">
      <c r="A66" s="374">
        <v>8</v>
      </c>
      <c r="B66" s="324" t="str">
        <f t="shared" si="4"/>
        <v/>
      </c>
      <c r="C66" s="325" t="str">
        <f>TEXT(IFERROR(INDEX('Overview - Section A'!$A$42:$A$49,MATCH(J66,'Overview - Section A'!$I$42:$I$49,0)),""),"YYYY")</f>
        <v>2019</v>
      </c>
      <c r="D66" s="326"/>
      <c r="E66" s="326"/>
      <c r="F66" s="327" t="str">
        <f t="shared" si="5"/>
        <v/>
      </c>
      <c r="G66" s="328"/>
      <c r="H66" s="327"/>
      <c r="I66" s="375" t="str">
        <f t="shared" si="6"/>
        <v/>
      </c>
      <c r="J66" s="376" t="s">
        <v>299</v>
      </c>
      <c r="K66" s="375" t="b">
        <f t="shared" si="7"/>
        <v>0</v>
      </c>
      <c r="L66" s="375" t="b">
        <f t="shared" si="8"/>
        <v>1</v>
      </c>
      <c r="M66" s="375" t="s">
        <v>512</v>
      </c>
      <c r="N66" s="46"/>
      <c r="O66" s="170"/>
      <c r="P66" s="170"/>
    </row>
    <row r="67" spans="1:16" ht="15.75" x14ac:dyDescent="0.2">
      <c r="A67" s="374">
        <v>8</v>
      </c>
      <c r="B67" s="324" t="str">
        <f t="shared" si="4"/>
        <v/>
      </c>
      <c r="C67" s="325" t="str">
        <f>TEXT(IFERROR(INDEX('Overview - Section A'!$A$42:$A$49,MATCH(J67,'Overview - Section A'!$I$42:$I$49,0)),""),"YYYY")</f>
        <v>2020</v>
      </c>
      <c r="D67" s="326"/>
      <c r="E67" s="326"/>
      <c r="F67" s="327" t="str">
        <f t="shared" si="5"/>
        <v/>
      </c>
      <c r="G67" s="328"/>
      <c r="H67" s="327"/>
      <c r="I67" s="375" t="str">
        <f t="shared" si="6"/>
        <v/>
      </c>
      <c r="J67" s="376" t="s">
        <v>301</v>
      </c>
      <c r="K67" s="375" t="b">
        <f t="shared" si="7"/>
        <v>0</v>
      </c>
      <c r="L67" s="375" t="b">
        <f t="shared" si="8"/>
        <v>1</v>
      </c>
      <c r="M67" s="375" t="s">
        <v>513</v>
      </c>
      <c r="N67" s="46"/>
      <c r="O67" s="170"/>
      <c r="P67" s="170"/>
    </row>
    <row r="68" spans="1:16" ht="15.75" x14ac:dyDescent="0.2">
      <c r="A68" s="374">
        <v>8</v>
      </c>
      <c r="B68" s="324" t="str">
        <f t="shared" si="4"/>
        <v/>
      </c>
      <c r="C68" s="325" t="str">
        <f>TEXT(IFERROR(INDEX('Overview - Section A'!$A$42:$A$49,MATCH(J68,'Overview - Section A'!$I$42:$I$49,0)),""),"YYYY")</f>
        <v>2021</v>
      </c>
      <c r="D68" s="326"/>
      <c r="E68" s="326"/>
      <c r="F68" s="327" t="str">
        <f t="shared" si="5"/>
        <v/>
      </c>
      <c r="G68" s="328"/>
      <c r="H68" s="327"/>
      <c r="I68" s="375" t="str">
        <f t="shared" si="6"/>
        <v/>
      </c>
      <c r="J68" s="376" t="s">
        <v>303</v>
      </c>
      <c r="K68" s="375" t="b">
        <f t="shared" si="7"/>
        <v>0</v>
      </c>
      <c r="L68" s="375" t="b">
        <f t="shared" si="8"/>
        <v>1</v>
      </c>
      <c r="M68" s="375" t="s">
        <v>514</v>
      </c>
      <c r="N68" s="46"/>
      <c r="O68" s="170"/>
      <c r="P68" s="170"/>
    </row>
    <row r="69" spans="1:16" ht="15.75" x14ac:dyDescent="0.2">
      <c r="A69" s="374">
        <v>8</v>
      </c>
      <c r="B69" s="324" t="str">
        <f t="shared" si="4"/>
        <v/>
      </c>
      <c r="C69" s="325" t="str">
        <f>TEXT(IFERROR(INDEX('Overview - Section A'!$A$42:$A$49,MATCH(J69,'Overview - Section A'!$I$42:$I$49,0)),""),"YYYY")</f>
        <v>2022</v>
      </c>
      <c r="D69" s="326"/>
      <c r="E69" s="326"/>
      <c r="F69" s="327" t="str">
        <f t="shared" si="5"/>
        <v/>
      </c>
      <c r="G69" s="328"/>
      <c r="H69" s="327"/>
      <c r="I69" s="375" t="str">
        <f t="shared" si="6"/>
        <v/>
      </c>
      <c r="J69" s="376" t="s">
        <v>305</v>
      </c>
      <c r="K69" s="375" t="b">
        <f t="shared" si="7"/>
        <v>0</v>
      </c>
      <c r="L69" s="375" t="b">
        <f t="shared" si="8"/>
        <v>1</v>
      </c>
      <c r="M69" s="375" t="s">
        <v>515</v>
      </c>
      <c r="N69" s="46"/>
      <c r="O69" s="170"/>
      <c r="P69" s="170"/>
    </row>
    <row r="70" spans="1:16" ht="15.75" x14ac:dyDescent="0.2">
      <c r="A70" s="374">
        <v>9</v>
      </c>
      <c r="B70" s="324" t="str">
        <f t="shared" si="4"/>
        <v/>
      </c>
      <c r="C70" s="325" t="str">
        <f>TEXT(IFERROR(INDEX('Overview - Section A'!$A$42:$A$49,MATCH(J70,'Overview - Section A'!$I$42:$I$49,0)),""),"YYYY")</f>
        <v>2018</v>
      </c>
      <c r="D70" s="326"/>
      <c r="E70" s="326"/>
      <c r="F70" s="327" t="str">
        <f t="shared" si="5"/>
        <v/>
      </c>
      <c r="G70" s="328"/>
      <c r="H70" s="327"/>
      <c r="I70" s="375" t="str">
        <f t="shared" si="6"/>
        <v/>
      </c>
      <c r="J70" s="376" t="s">
        <v>297</v>
      </c>
      <c r="K70" s="375" t="b">
        <f t="shared" si="7"/>
        <v>0</v>
      </c>
      <c r="L70" s="375" t="b">
        <f t="shared" si="8"/>
        <v>1</v>
      </c>
      <c r="M70" s="375" t="s">
        <v>516</v>
      </c>
      <c r="N70" s="46"/>
      <c r="O70" s="170"/>
      <c r="P70" s="170"/>
    </row>
    <row r="71" spans="1:16" ht="15.75" x14ac:dyDescent="0.2">
      <c r="A71" s="374">
        <v>9</v>
      </c>
      <c r="B71" s="324" t="str">
        <f t="shared" si="4"/>
        <v/>
      </c>
      <c r="C71" s="325" t="str">
        <f>TEXT(IFERROR(INDEX('Overview - Section A'!$A$42:$A$49,MATCH(J71,'Overview - Section A'!$I$42:$I$49,0)),""),"YYYY")</f>
        <v>2019</v>
      </c>
      <c r="D71" s="326"/>
      <c r="E71" s="326"/>
      <c r="F71" s="327" t="str">
        <f t="shared" si="5"/>
        <v/>
      </c>
      <c r="G71" s="328"/>
      <c r="H71" s="327"/>
      <c r="I71" s="375" t="str">
        <f t="shared" si="6"/>
        <v/>
      </c>
      <c r="J71" s="376" t="s">
        <v>299</v>
      </c>
      <c r="K71" s="375" t="b">
        <f t="shared" si="7"/>
        <v>0</v>
      </c>
      <c r="L71" s="375" t="b">
        <f t="shared" si="8"/>
        <v>1</v>
      </c>
      <c r="M71" s="375" t="s">
        <v>517</v>
      </c>
      <c r="N71" s="46"/>
      <c r="O71" s="170"/>
      <c r="P71" s="170"/>
    </row>
    <row r="72" spans="1:16" ht="15.75" x14ac:dyDescent="0.2">
      <c r="A72" s="374">
        <v>9</v>
      </c>
      <c r="B72" s="324" t="str">
        <f t="shared" si="4"/>
        <v/>
      </c>
      <c r="C72" s="325" t="str">
        <f>TEXT(IFERROR(INDEX('Overview - Section A'!$A$42:$A$49,MATCH(J72,'Overview - Section A'!$I$42:$I$49,0)),""),"YYYY")</f>
        <v>2020</v>
      </c>
      <c r="D72" s="326"/>
      <c r="E72" s="326"/>
      <c r="F72" s="327" t="str">
        <f t="shared" si="5"/>
        <v/>
      </c>
      <c r="G72" s="328"/>
      <c r="H72" s="327"/>
      <c r="I72" s="375" t="str">
        <f t="shared" si="6"/>
        <v/>
      </c>
      <c r="J72" s="376" t="s">
        <v>301</v>
      </c>
      <c r="K72" s="375" t="b">
        <f t="shared" si="7"/>
        <v>0</v>
      </c>
      <c r="L72" s="375" t="b">
        <f t="shared" si="8"/>
        <v>1</v>
      </c>
      <c r="M72" s="375" t="s">
        <v>518</v>
      </c>
      <c r="N72" s="46"/>
      <c r="O72" s="170"/>
      <c r="P72" s="170"/>
    </row>
    <row r="73" spans="1:16" ht="15.75" x14ac:dyDescent="0.2">
      <c r="A73" s="374">
        <v>9</v>
      </c>
      <c r="B73" s="324" t="str">
        <f t="shared" si="4"/>
        <v/>
      </c>
      <c r="C73" s="325" t="str">
        <f>TEXT(IFERROR(INDEX('Overview - Section A'!$A$42:$A$49,MATCH(J73,'Overview - Section A'!$I$42:$I$49,0)),""),"YYYY")</f>
        <v>2021</v>
      </c>
      <c r="D73" s="326"/>
      <c r="E73" s="326"/>
      <c r="F73" s="327" t="str">
        <f t="shared" si="5"/>
        <v/>
      </c>
      <c r="G73" s="328"/>
      <c r="H73" s="327"/>
      <c r="I73" s="375" t="str">
        <f t="shared" si="6"/>
        <v/>
      </c>
      <c r="J73" s="376" t="s">
        <v>303</v>
      </c>
      <c r="K73" s="375" t="b">
        <f t="shared" si="7"/>
        <v>0</v>
      </c>
      <c r="L73" s="375" t="b">
        <f t="shared" si="8"/>
        <v>1</v>
      </c>
      <c r="M73" s="375" t="s">
        <v>519</v>
      </c>
      <c r="N73" s="46"/>
      <c r="O73" s="170"/>
      <c r="P73" s="170"/>
    </row>
    <row r="74" spans="1:16" ht="15.75" x14ac:dyDescent="0.2">
      <c r="A74" s="374">
        <v>9</v>
      </c>
      <c r="B74" s="324" t="str">
        <f t="shared" si="4"/>
        <v/>
      </c>
      <c r="C74" s="325" t="str">
        <f>TEXT(IFERROR(INDEX('Overview - Section A'!$A$42:$A$49,MATCH(J74,'Overview - Section A'!$I$42:$I$49,0)),""),"YYYY")</f>
        <v>2022</v>
      </c>
      <c r="D74" s="326"/>
      <c r="E74" s="326"/>
      <c r="F74" s="327" t="str">
        <f t="shared" si="5"/>
        <v/>
      </c>
      <c r="G74" s="328"/>
      <c r="H74" s="327"/>
      <c r="I74" s="375" t="str">
        <f t="shared" si="6"/>
        <v/>
      </c>
      <c r="J74" s="376" t="s">
        <v>305</v>
      </c>
      <c r="K74" s="375" t="b">
        <f t="shared" si="7"/>
        <v>0</v>
      </c>
      <c r="L74" s="375" t="b">
        <f t="shared" si="8"/>
        <v>1</v>
      </c>
      <c r="M74" s="375" t="s">
        <v>520</v>
      </c>
      <c r="N74" s="46"/>
      <c r="O74" s="170"/>
      <c r="P74" s="170"/>
    </row>
    <row r="75" spans="1:16" ht="15.75" x14ac:dyDescent="0.2">
      <c r="A75" s="374">
        <v>10</v>
      </c>
      <c r="B75" s="324" t="str">
        <f t="shared" si="4"/>
        <v/>
      </c>
      <c r="C75" s="325" t="str">
        <f>TEXT(IFERROR(INDEX('Overview - Section A'!$A$42:$A$49,MATCH(J75,'Overview - Section A'!$I$42:$I$49,0)),""),"YYYY")</f>
        <v>2018</v>
      </c>
      <c r="D75" s="326"/>
      <c r="E75" s="326"/>
      <c r="F75" s="327" t="str">
        <f t="shared" si="5"/>
        <v/>
      </c>
      <c r="G75" s="328"/>
      <c r="H75" s="327"/>
      <c r="I75" s="375" t="str">
        <f t="shared" si="6"/>
        <v/>
      </c>
      <c r="J75" s="376" t="s">
        <v>297</v>
      </c>
      <c r="K75" s="375" t="b">
        <f t="shared" si="7"/>
        <v>0</v>
      </c>
      <c r="L75" s="375" t="b">
        <f t="shared" si="8"/>
        <v>1</v>
      </c>
      <c r="M75" s="375" t="s">
        <v>521</v>
      </c>
      <c r="N75" s="46"/>
      <c r="O75" s="170"/>
      <c r="P75" s="170"/>
    </row>
    <row r="76" spans="1:16" ht="15.75" x14ac:dyDescent="0.2">
      <c r="A76" s="374">
        <v>10</v>
      </c>
      <c r="B76" s="324" t="str">
        <f t="shared" si="4"/>
        <v/>
      </c>
      <c r="C76" s="325" t="str">
        <f>TEXT(IFERROR(INDEX('Overview - Section A'!$A$42:$A$49,MATCH(J76,'Overview - Section A'!$I$42:$I$49,0)),""),"YYYY")</f>
        <v>2019</v>
      </c>
      <c r="D76" s="326"/>
      <c r="E76" s="326"/>
      <c r="F76" s="327" t="str">
        <f t="shared" si="5"/>
        <v/>
      </c>
      <c r="G76" s="328"/>
      <c r="H76" s="327"/>
      <c r="I76" s="375" t="str">
        <f t="shared" si="6"/>
        <v/>
      </c>
      <c r="J76" s="376" t="s">
        <v>299</v>
      </c>
      <c r="K76" s="375" t="b">
        <f t="shared" si="7"/>
        <v>0</v>
      </c>
      <c r="L76" s="375" t="b">
        <f t="shared" si="8"/>
        <v>1</v>
      </c>
      <c r="M76" s="375" t="s">
        <v>522</v>
      </c>
      <c r="N76" s="46"/>
      <c r="O76" s="170"/>
      <c r="P76" s="170"/>
    </row>
    <row r="77" spans="1:16" ht="15.75" x14ac:dyDescent="0.2">
      <c r="A77" s="374">
        <v>10</v>
      </c>
      <c r="B77" s="324" t="str">
        <f t="shared" si="4"/>
        <v/>
      </c>
      <c r="C77" s="325" t="str">
        <f>TEXT(IFERROR(INDEX('Overview - Section A'!$A$42:$A$49,MATCH(J77,'Overview - Section A'!$I$42:$I$49,0)),""),"YYYY")</f>
        <v>2020</v>
      </c>
      <c r="D77" s="326"/>
      <c r="E77" s="326"/>
      <c r="F77" s="327" t="str">
        <f t="shared" si="5"/>
        <v/>
      </c>
      <c r="G77" s="328"/>
      <c r="H77" s="327"/>
      <c r="I77" s="375" t="str">
        <f t="shared" si="6"/>
        <v/>
      </c>
      <c r="J77" s="376" t="s">
        <v>301</v>
      </c>
      <c r="K77" s="375" t="b">
        <f t="shared" si="7"/>
        <v>0</v>
      </c>
      <c r="L77" s="375" t="b">
        <f t="shared" si="8"/>
        <v>1</v>
      </c>
      <c r="M77" s="375" t="s">
        <v>523</v>
      </c>
      <c r="N77" s="46"/>
      <c r="O77" s="170"/>
      <c r="P77" s="170"/>
    </row>
    <row r="78" spans="1:16" ht="15.75" x14ac:dyDescent="0.2">
      <c r="A78" s="374">
        <v>10</v>
      </c>
      <c r="B78" s="324" t="str">
        <f t="shared" si="4"/>
        <v/>
      </c>
      <c r="C78" s="325" t="str">
        <f>TEXT(IFERROR(INDEX('Overview - Section A'!$A$42:$A$49,MATCH(J78,'Overview - Section A'!$I$42:$I$49,0)),""),"YYYY")</f>
        <v>2021</v>
      </c>
      <c r="D78" s="326"/>
      <c r="E78" s="326"/>
      <c r="F78" s="327" t="str">
        <f t="shared" si="5"/>
        <v/>
      </c>
      <c r="G78" s="328"/>
      <c r="H78" s="327"/>
      <c r="I78" s="375" t="str">
        <f t="shared" si="6"/>
        <v/>
      </c>
      <c r="J78" s="376" t="s">
        <v>303</v>
      </c>
      <c r="K78" s="375" t="b">
        <f t="shared" si="7"/>
        <v>0</v>
      </c>
      <c r="L78" s="375" t="b">
        <f t="shared" si="8"/>
        <v>1</v>
      </c>
      <c r="M78" s="375" t="s">
        <v>524</v>
      </c>
      <c r="N78" s="46"/>
      <c r="O78" s="170"/>
      <c r="P78" s="170"/>
    </row>
    <row r="79" spans="1:16" ht="15.75" x14ac:dyDescent="0.2">
      <c r="A79" s="374">
        <v>10</v>
      </c>
      <c r="B79" s="324" t="str">
        <f t="shared" si="4"/>
        <v/>
      </c>
      <c r="C79" s="325" t="str">
        <f>TEXT(IFERROR(INDEX('Overview - Section A'!$A$42:$A$49,MATCH(J79,'Overview - Section A'!$I$42:$I$49,0)),""),"YYYY")</f>
        <v>2022</v>
      </c>
      <c r="D79" s="326"/>
      <c r="E79" s="326"/>
      <c r="F79" s="327" t="str">
        <f t="shared" si="5"/>
        <v/>
      </c>
      <c r="G79" s="328"/>
      <c r="H79" s="327"/>
      <c r="I79" s="375" t="str">
        <f t="shared" si="6"/>
        <v/>
      </c>
      <c r="J79" s="376" t="s">
        <v>305</v>
      </c>
      <c r="K79" s="375" t="b">
        <f t="shared" si="7"/>
        <v>0</v>
      </c>
      <c r="L79" s="375" t="b">
        <f t="shared" si="8"/>
        <v>1</v>
      </c>
      <c r="M79" s="375" t="s">
        <v>525</v>
      </c>
      <c r="N79" s="46"/>
      <c r="O79" s="170"/>
      <c r="P79" s="170"/>
    </row>
    <row r="80" spans="1:16" ht="15.75" x14ac:dyDescent="0.2">
      <c r="A80" s="374">
        <v>11</v>
      </c>
      <c r="B80" s="324" t="str">
        <f t="shared" si="4"/>
        <v/>
      </c>
      <c r="C80" s="325" t="str">
        <f>TEXT(IFERROR(INDEX('Overview - Section A'!$A$42:$A$49,MATCH(J80,'Overview - Section A'!$I$42:$I$49,0)),""),"YYYY")</f>
        <v>2018</v>
      </c>
      <c r="D80" s="326"/>
      <c r="E80" s="326"/>
      <c r="F80" s="327" t="str">
        <f t="shared" si="5"/>
        <v/>
      </c>
      <c r="G80" s="328"/>
      <c r="H80" s="327"/>
      <c r="I80" s="375" t="str">
        <f t="shared" si="6"/>
        <v/>
      </c>
      <c r="J80" s="376" t="s">
        <v>297</v>
      </c>
      <c r="K80" s="375" t="b">
        <f t="shared" si="7"/>
        <v>0</v>
      </c>
      <c r="L80" s="375" t="b">
        <f t="shared" si="8"/>
        <v>1</v>
      </c>
      <c r="M80" s="375" t="s">
        <v>526</v>
      </c>
      <c r="N80" s="46"/>
      <c r="O80" s="170"/>
      <c r="P80" s="170"/>
    </row>
    <row r="81" spans="1:16" ht="15.75" x14ac:dyDescent="0.2">
      <c r="A81" s="374">
        <v>11</v>
      </c>
      <c r="B81" s="324" t="str">
        <f t="shared" si="4"/>
        <v/>
      </c>
      <c r="C81" s="325" t="str">
        <f>TEXT(IFERROR(INDEX('Overview - Section A'!$A$42:$A$49,MATCH(J81,'Overview - Section A'!$I$42:$I$49,0)),""),"YYYY")</f>
        <v>2019</v>
      </c>
      <c r="D81" s="326"/>
      <c r="E81" s="326"/>
      <c r="F81" s="327" t="str">
        <f t="shared" si="5"/>
        <v/>
      </c>
      <c r="G81" s="328"/>
      <c r="H81" s="327"/>
      <c r="I81" s="375" t="str">
        <f t="shared" si="6"/>
        <v/>
      </c>
      <c r="J81" s="376" t="s">
        <v>299</v>
      </c>
      <c r="K81" s="375" t="b">
        <f t="shared" si="7"/>
        <v>0</v>
      </c>
      <c r="L81" s="375" t="b">
        <f t="shared" si="8"/>
        <v>1</v>
      </c>
      <c r="M81" s="375" t="s">
        <v>527</v>
      </c>
      <c r="N81" s="46"/>
      <c r="O81" s="170"/>
      <c r="P81" s="170"/>
    </row>
    <row r="82" spans="1:16" ht="15.75" x14ac:dyDescent="0.2">
      <c r="A82" s="374">
        <v>11</v>
      </c>
      <c r="B82" s="324" t="str">
        <f t="shared" si="4"/>
        <v/>
      </c>
      <c r="C82" s="325" t="str">
        <f>TEXT(IFERROR(INDEX('Overview - Section A'!$A$42:$A$49,MATCH(J82,'Overview - Section A'!$I$42:$I$49,0)),""),"YYYY")</f>
        <v>2020</v>
      </c>
      <c r="D82" s="326"/>
      <c r="E82" s="326"/>
      <c r="F82" s="327" t="str">
        <f t="shared" si="5"/>
        <v/>
      </c>
      <c r="G82" s="328"/>
      <c r="H82" s="327"/>
      <c r="I82" s="375" t="str">
        <f t="shared" si="6"/>
        <v/>
      </c>
      <c r="J82" s="376" t="s">
        <v>301</v>
      </c>
      <c r="K82" s="375" t="b">
        <f t="shared" si="7"/>
        <v>0</v>
      </c>
      <c r="L82" s="375" t="b">
        <f t="shared" si="8"/>
        <v>1</v>
      </c>
      <c r="M82" s="375" t="s">
        <v>528</v>
      </c>
      <c r="N82" s="46"/>
      <c r="O82" s="170"/>
      <c r="P82" s="170"/>
    </row>
    <row r="83" spans="1:16" ht="15.75" x14ac:dyDescent="0.2">
      <c r="A83" s="374">
        <v>11</v>
      </c>
      <c r="B83" s="324" t="str">
        <f t="shared" si="4"/>
        <v/>
      </c>
      <c r="C83" s="325" t="str">
        <f>TEXT(IFERROR(INDEX('Overview - Section A'!$A$42:$A$49,MATCH(J83,'Overview - Section A'!$I$42:$I$49,0)),""),"YYYY")</f>
        <v>2021</v>
      </c>
      <c r="D83" s="326"/>
      <c r="E83" s="326"/>
      <c r="F83" s="327" t="str">
        <f t="shared" si="5"/>
        <v/>
      </c>
      <c r="G83" s="328"/>
      <c r="H83" s="327"/>
      <c r="I83" s="375" t="str">
        <f t="shared" si="6"/>
        <v/>
      </c>
      <c r="J83" s="376" t="s">
        <v>303</v>
      </c>
      <c r="K83" s="375" t="b">
        <f t="shared" si="7"/>
        <v>0</v>
      </c>
      <c r="L83" s="375" t="b">
        <f t="shared" si="8"/>
        <v>1</v>
      </c>
      <c r="M83" s="375" t="s">
        <v>529</v>
      </c>
      <c r="N83" s="46"/>
      <c r="O83" s="170"/>
      <c r="P83" s="170"/>
    </row>
    <row r="84" spans="1:16" ht="15.75" x14ac:dyDescent="0.2">
      <c r="A84" s="374">
        <v>11</v>
      </c>
      <c r="B84" s="324" t="str">
        <f t="shared" si="4"/>
        <v/>
      </c>
      <c r="C84" s="325" t="str">
        <f>TEXT(IFERROR(INDEX('Overview - Section A'!$A$42:$A$49,MATCH(J84,'Overview - Section A'!$I$42:$I$49,0)),""),"YYYY")</f>
        <v>2022</v>
      </c>
      <c r="D84" s="326"/>
      <c r="E84" s="326"/>
      <c r="F84" s="327" t="str">
        <f t="shared" si="5"/>
        <v/>
      </c>
      <c r="G84" s="328"/>
      <c r="H84" s="327"/>
      <c r="I84" s="375" t="str">
        <f t="shared" si="6"/>
        <v/>
      </c>
      <c r="J84" s="376" t="s">
        <v>305</v>
      </c>
      <c r="K84" s="375" t="b">
        <f t="shared" si="7"/>
        <v>0</v>
      </c>
      <c r="L84" s="375" t="b">
        <f t="shared" si="8"/>
        <v>1</v>
      </c>
      <c r="M84" s="375" t="s">
        <v>530</v>
      </c>
      <c r="N84" s="46"/>
      <c r="O84" s="170"/>
      <c r="P84" s="170"/>
    </row>
    <row r="85" spans="1:16" ht="15.75" x14ac:dyDescent="0.2">
      <c r="A85" s="374">
        <v>12</v>
      </c>
      <c r="B85" s="324" t="str">
        <f t="shared" si="4"/>
        <v/>
      </c>
      <c r="C85" s="325" t="str">
        <f>TEXT(IFERROR(INDEX('Overview - Section A'!$A$42:$A$49,MATCH(J85,'Overview - Section A'!$I$42:$I$49,0)),""),"YYYY")</f>
        <v>2018</v>
      </c>
      <c r="D85" s="326"/>
      <c r="E85" s="326"/>
      <c r="F85" s="327" t="str">
        <f t="shared" si="5"/>
        <v/>
      </c>
      <c r="G85" s="328"/>
      <c r="H85" s="327"/>
      <c r="I85" s="375" t="str">
        <f t="shared" si="6"/>
        <v/>
      </c>
      <c r="J85" s="376" t="s">
        <v>297</v>
      </c>
      <c r="K85" s="375" t="b">
        <f t="shared" si="7"/>
        <v>0</v>
      </c>
      <c r="L85" s="375" t="b">
        <f t="shared" si="8"/>
        <v>1</v>
      </c>
      <c r="M85" s="375" t="s">
        <v>531</v>
      </c>
      <c r="N85" s="46"/>
      <c r="O85" s="170"/>
      <c r="P85" s="170"/>
    </row>
    <row r="86" spans="1:16" ht="15.75" x14ac:dyDescent="0.2">
      <c r="A86" s="374">
        <v>12</v>
      </c>
      <c r="B86" s="324" t="str">
        <f t="shared" si="4"/>
        <v/>
      </c>
      <c r="C86" s="325" t="str">
        <f>TEXT(IFERROR(INDEX('Overview - Section A'!$A$42:$A$49,MATCH(J86,'Overview - Section A'!$I$42:$I$49,0)),""),"YYYY")</f>
        <v>2019</v>
      </c>
      <c r="D86" s="326"/>
      <c r="E86" s="326"/>
      <c r="F86" s="327" t="str">
        <f t="shared" si="5"/>
        <v/>
      </c>
      <c r="G86" s="328"/>
      <c r="H86" s="327"/>
      <c r="I86" s="375" t="str">
        <f t="shared" si="6"/>
        <v/>
      </c>
      <c r="J86" s="376" t="s">
        <v>299</v>
      </c>
      <c r="K86" s="375" t="b">
        <f t="shared" si="7"/>
        <v>0</v>
      </c>
      <c r="L86" s="375" t="b">
        <f t="shared" si="8"/>
        <v>1</v>
      </c>
      <c r="M86" s="375" t="s">
        <v>532</v>
      </c>
      <c r="N86" s="46"/>
      <c r="O86" s="170"/>
      <c r="P86" s="170"/>
    </row>
    <row r="87" spans="1:16" ht="15.75" x14ac:dyDescent="0.2">
      <c r="A87" s="374">
        <v>12</v>
      </c>
      <c r="B87" s="324" t="str">
        <f t="shared" si="4"/>
        <v/>
      </c>
      <c r="C87" s="325" t="str">
        <f>TEXT(IFERROR(INDEX('Overview - Section A'!$A$42:$A$49,MATCH(J87,'Overview - Section A'!$I$42:$I$49,0)),""),"YYYY")</f>
        <v>2020</v>
      </c>
      <c r="D87" s="326"/>
      <c r="E87" s="326"/>
      <c r="F87" s="327" t="str">
        <f t="shared" si="5"/>
        <v/>
      </c>
      <c r="G87" s="328"/>
      <c r="H87" s="327"/>
      <c r="I87" s="375" t="str">
        <f t="shared" si="6"/>
        <v/>
      </c>
      <c r="J87" s="376" t="s">
        <v>301</v>
      </c>
      <c r="K87" s="375" t="b">
        <f t="shared" si="7"/>
        <v>0</v>
      </c>
      <c r="L87" s="375" t="b">
        <f t="shared" si="8"/>
        <v>1</v>
      </c>
      <c r="M87" s="375" t="s">
        <v>533</v>
      </c>
      <c r="N87" s="46"/>
      <c r="O87" s="170"/>
      <c r="P87" s="170"/>
    </row>
    <row r="88" spans="1:16" ht="15.75" x14ac:dyDescent="0.2">
      <c r="A88" s="374">
        <v>12</v>
      </c>
      <c r="B88" s="324" t="str">
        <f t="shared" si="4"/>
        <v/>
      </c>
      <c r="C88" s="325" t="str">
        <f>TEXT(IFERROR(INDEX('Overview - Section A'!$A$42:$A$49,MATCH(J88,'Overview - Section A'!$I$42:$I$49,0)),""),"YYYY")</f>
        <v>2021</v>
      </c>
      <c r="D88" s="326"/>
      <c r="E88" s="326"/>
      <c r="F88" s="327" t="str">
        <f t="shared" si="5"/>
        <v/>
      </c>
      <c r="G88" s="328"/>
      <c r="H88" s="327"/>
      <c r="I88" s="375" t="str">
        <f t="shared" si="6"/>
        <v/>
      </c>
      <c r="J88" s="376" t="s">
        <v>303</v>
      </c>
      <c r="K88" s="375" t="b">
        <f t="shared" si="7"/>
        <v>0</v>
      </c>
      <c r="L88" s="375" t="b">
        <f t="shared" si="8"/>
        <v>1</v>
      </c>
      <c r="M88" s="375" t="s">
        <v>534</v>
      </c>
      <c r="N88" s="46"/>
      <c r="O88" s="170"/>
      <c r="P88" s="170"/>
    </row>
    <row r="89" spans="1:16" ht="15.75" x14ac:dyDescent="0.2">
      <c r="A89" s="374">
        <v>12</v>
      </c>
      <c r="B89" s="324" t="str">
        <f t="shared" si="4"/>
        <v/>
      </c>
      <c r="C89" s="325" t="str">
        <f>TEXT(IFERROR(INDEX('Overview - Section A'!$A$42:$A$49,MATCH(J89,'Overview - Section A'!$I$42:$I$49,0)),""),"YYYY")</f>
        <v>2022</v>
      </c>
      <c r="D89" s="326"/>
      <c r="E89" s="326"/>
      <c r="F89" s="327" t="str">
        <f t="shared" si="5"/>
        <v/>
      </c>
      <c r="G89" s="328"/>
      <c r="H89" s="327"/>
      <c r="I89" s="375" t="str">
        <f t="shared" si="6"/>
        <v/>
      </c>
      <c r="J89" s="376" t="s">
        <v>305</v>
      </c>
      <c r="K89" s="375" t="b">
        <f t="shared" si="7"/>
        <v>0</v>
      </c>
      <c r="L89" s="375" t="b">
        <f t="shared" si="8"/>
        <v>1</v>
      </c>
      <c r="M89" s="375" t="s">
        <v>535</v>
      </c>
      <c r="N89" s="46"/>
      <c r="O89" s="170"/>
      <c r="P89" s="170"/>
    </row>
    <row r="90" spans="1:16" ht="15.75" x14ac:dyDescent="0.2">
      <c r="A90" s="374">
        <v>13</v>
      </c>
      <c r="B90" s="324" t="str">
        <f t="shared" si="4"/>
        <v/>
      </c>
      <c r="C90" s="325" t="str">
        <f>TEXT(IFERROR(INDEX('Overview - Section A'!$A$42:$A$49,MATCH(J90,'Overview - Section A'!$I$42:$I$49,0)),""),"YYYY")</f>
        <v>2018</v>
      </c>
      <c r="D90" s="326"/>
      <c r="E90" s="326"/>
      <c r="F90" s="327" t="str">
        <f t="shared" si="5"/>
        <v/>
      </c>
      <c r="G90" s="328"/>
      <c r="H90" s="327"/>
      <c r="I90" s="375" t="str">
        <f t="shared" si="6"/>
        <v/>
      </c>
      <c r="J90" s="376" t="s">
        <v>297</v>
      </c>
      <c r="K90" s="375" t="b">
        <f t="shared" si="7"/>
        <v>0</v>
      </c>
      <c r="L90" s="375" t="b">
        <f t="shared" si="8"/>
        <v>1</v>
      </c>
      <c r="M90" s="375" t="s">
        <v>536</v>
      </c>
      <c r="N90" s="46"/>
      <c r="O90" s="170"/>
      <c r="P90" s="170"/>
    </row>
    <row r="91" spans="1:16" ht="15.75" x14ac:dyDescent="0.2">
      <c r="A91" s="374">
        <v>13</v>
      </c>
      <c r="B91" s="324" t="str">
        <f t="shared" si="4"/>
        <v/>
      </c>
      <c r="C91" s="325" t="str">
        <f>TEXT(IFERROR(INDEX('Overview - Section A'!$A$42:$A$49,MATCH(J91,'Overview - Section A'!$I$42:$I$49,0)),""),"YYYY")</f>
        <v>2019</v>
      </c>
      <c r="D91" s="326"/>
      <c r="E91" s="326"/>
      <c r="F91" s="327" t="str">
        <f t="shared" si="5"/>
        <v/>
      </c>
      <c r="G91" s="328"/>
      <c r="H91" s="327"/>
      <c r="I91" s="375" t="str">
        <f t="shared" si="6"/>
        <v/>
      </c>
      <c r="J91" s="376" t="s">
        <v>299</v>
      </c>
      <c r="K91" s="375" t="b">
        <f t="shared" si="7"/>
        <v>0</v>
      </c>
      <c r="L91" s="375" t="b">
        <f t="shared" si="8"/>
        <v>1</v>
      </c>
      <c r="M91" s="375" t="s">
        <v>537</v>
      </c>
      <c r="N91" s="46"/>
      <c r="O91" s="170"/>
      <c r="P91" s="170"/>
    </row>
    <row r="92" spans="1:16" ht="15.75" x14ac:dyDescent="0.2">
      <c r="A92" s="374">
        <v>13</v>
      </c>
      <c r="B92" s="324" t="str">
        <f t="shared" si="4"/>
        <v/>
      </c>
      <c r="C92" s="325" t="str">
        <f>TEXT(IFERROR(INDEX('Overview - Section A'!$A$42:$A$49,MATCH(J92,'Overview - Section A'!$I$42:$I$49,0)),""),"YYYY")</f>
        <v>2020</v>
      </c>
      <c r="D92" s="326"/>
      <c r="E92" s="326"/>
      <c r="F92" s="327" t="str">
        <f t="shared" si="5"/>
        <v/>
      </c>
      <c r="G92" s="328"/>
      <c r="H92" s="327"/>
      <c r="I92" s="375" t="str">
        <f t="shared" si="6"/>
        <v/>
      </c>
      <c r="J92" s="376" t="s">
        <v>301</v>
      </c>
      <c r="K92" s="375" t="b">
        <f t="shared" si="7"/>
        <v>0</v>
      </c>
      <c r="L92" s="375" t="b">
        <f t="shared" si="8"/>
        <v>1</v>
      </c>
      <c r="M92" s="375" t="s">
        <v>538</v>
      </c>
      <c r="N92" s="46"/>
      <c r="O92" s="170"/>
      <c r="P92" s="170"/>
    </row>
    <row r="93" spans="1:16" ht="15.75" x14ac:dyDescent="0.2">
      <c r="A93" s="374">
        <v>13</v>
      </c>
      <c r="B93" s="324" t="str">
        <f t="shared" si="4"/>
        <v/>
      </c>
      <c r="C93" s="325" t="str">
        <f>TEXT(IFERROR(INDEX('Overview - Section A'!$A$42:$A$49,MATCH(J93,'Overview - Section A'!$I$42:$I$49,0)),""),"YYYY")</f>
        <v>2021</v>
      </c>
      <c r="D93" s="326"/>
      <c r="E93" s="326"/>
      <c r="F93" s="327" t="str">
        <f t="shared" si="5"/>
        <v/>
      </c>
      <c r="G93" s="328"/>
      <c r="H93" s="327"/>
      <c r="I93" s="375" t="str">
        <f t="shared" si="6"/>
        <v/>
      </c>
      <c r="J93" s="376" t="s">
        <v>303</v>
      </c>
      <c r="K93" s="375" t="b">
        <f t="shared" si="7"/>
        <v>0</v>
      </c>
      <c r="L93" s="375" t="b">
        <f t="shared" si="8"/>
        <v>1</v>
      </c>
      <c r="M93" s="375" t="s">
        <v>539</v>
      </c>
      <c r="N93" s="46"/>
      <c r="O93" s="170"/>
      <c r="P93" s="170"/>
    </row>
    <row r="94" spans="1:16" ht="15.75" x14ac:dyDescent="0.2">
      <c r="A94" s="374">
        <v>13</v>
      </c>
      <c r="B94" s="324" t="str">
        <f t="shared" ref="B94:B104" si="9">IF(A94=A93,"",VLOOKUP(A94,$A$9:$V$26,22,FALSE))</f>
        <v/>
      </c>
      <c r="C94" s="325" t="str">
        <f>TEXT(IFERROR(INDEX('Overview - Section A'!$A$42:$A$49,MATCH(J94,'Overview - Section A'!$I$42:$I$49,0)),""),"YYYY")</f>
        <v>2022</v>
      </c>
      <c r="D94" s="326"/>
      <c r="E94" s="326"/>
      <c r="F94" s="327" t="str">
        <f t="shared" ref="F94:F104" si="10">IFERROR(IF(E94&lt;&gt;"",(D94/E94)*100,""),"")</f>
        <v/>
      </c>
      <c r="G94" s="328"/>
      <c r="H94" s="327"/>
      <c r="I94" s="375" t="str">
        <f t="shared" ref="I94:I104" si="11">VLOOKUP(A94,$A$9:$V$26,22,FALSE)</f>
        <v/>
      </c>
      <c r="J94" s="376" t="s">
        <v>305</v>
      </c>
      <c r="K94" s="375" t="b">
        <f t="shared" ref="K94:K104" si="12">IFERROR(IF(I94&lt;&gt;"",TRUE,FALSE),FALSE)</f>
        <v>0</v>
      </c>
      <c r="L94" s="375" t="b">
        <f t="shared" ref="L94:L104" si="13">IFERROR(TRUE,FALSE)</f>
        <v>1</v>
      </c>
      <c r="M94" s="375" t="s">
        <v>540</v>
      </c>
      <c r="N94" s="46"/>
      <c r="O94" s="170"/>
      <c r="P94" s="170"/>
    </row>
    <row r="95" spans="1:16" ht="15.75" x14ac:dyDescent="0.2">
      <c r="A95" s="374">
        <v>14</v>
      </c>
      <c r="B95" s="324" t="str">
        <f t="shared" si="9"/>
        <v/>
      </c>
      <c r="C95" s="325" t="str">
        <f>TEXT(IFERROR(INDEX('Overview - Section A'!$A$42:$A$49,MATCH(J95,'Overview - Section A'!$I$42:$I$49,0)),""),"YYYY")</f>
        <v>2018</v>
      </c>
      <c r="D95" s="326"/>
      <c r="E95" s="326"/>
      <c r="F95" s="327" t="str">
        <f t="shared" si="10"/>
        <v/>
      </c>
      <c r="G95" s="328"/>
      <c r="H95" s="327"/>
      <c r="I95" s="375" t="str">
        <f t="shared" si="11"/>
        <v/>
      </c>
      <c r="J95" s="376" t="s">
        <v>297</v>
      </c>
      <c r="K95" s="375" t="b">
        <f t="shared" si="12"/>
        <v>0</v>
      </c>
      <c r="L95" s="375" t="b">
        <f t="shared" si="13"/>
        <v>1</v>
      </c>
      <c r="M95" s="375" t="s">
        <v>541</v>
      </c>
      <c r="N95" s="46"/>
      <c r="O95" s="170"/>
      <c r="P95" s="170"/>
    </row>
    <row r="96" spans="1:16" ht="15.75" x14ac:dyDescent="0.2">
      <c r="A96" s="374">
        <v>14</v>
      </c>
      <c r="B96" s="324" t="str">
        <f t="shared" si="9"/>
        <v/>
      </c>
      <c r="C96" s="325" t="str">
        <f>TEXT(IFERROR(INDEX('Overview - Section A'!$A$42:$A$49,MATCH(J96,'Overview - Section A'!$I$42:$I$49,0)),""),"YYYY")</f>
        <v>2019</v>
      </c>
      <c r="D96" s="326"/>
      <c r="E96" s="326"/>
      <c r="F96" s="327" t="str">
        <f t="shared" si="10"/>
        <v/>
      </c>
      <c r="G96" s="328"/>
      <c r="H96" s="327"/>
      <c r="I96" s="375" t="str">
        <f t="shared" si="11"/>
        <v/>
      </c>
      <c r="J96" s="376" t="s">
        <v>299</v>
      </c>
      <c r="K96" s="375" t="b">
        <f t="shared" si="12"/>
        <v>0</v>
      </c>
      <c r="L96" s="375" t="b">
        <f t="shared" si="13"/>
        <v>1</v>
      </c>
      <c r="M96" s="375" t="s">
        <v>542</v>
      </c>
      <c r="N96" s="46"/>
      <c r="O96" s="170"/>
      <c r="P96" s="170"/>
    </row>
    <row r="97" spans="1:16" ht="15.75" x14ac:dyDescent="0.2">
      <c r="A97" s="374">
        <v>14</v>
      </c>
      <c r="B97" s="324" t="str">
        <f t="shared" si="9"/>
        <v/>
      </c>
      <c r="C97" s="325" t="str">
        <f>TEXT(IFERROR(INDEX('Overview - Section A'!$A$42:$A$49,MATCH(J97,'Overview - Section A'!$I$42:$I$49,0)),""),"YYYY")</f>
        <v>2020</v>
      </c>
      <c r="D97" s="326"/>
      <c r="E97" s="326"/>
      <c r="F97" s="327" t="str">
        <f t="shared" si="10"/>
        <v/>
      </c>
      <c r="G97" s="328"/>
      <c r="H97" s="327"/>
      <c r="I97" s="375" t="str">
        <f t="shared" si="11"/>
        <v/>
      </c>
      <c r="J97" s="376" t="s">
        <v>301</v>
      </c>
      <c r="K97" s="375" t="b">
        <f t="shared" si="12"/>
        <v>0</v>
      </c>
      <c r="L97" s="375" t="b">
        <f t="shared" si="13"/>
        <v>1</v>
      </c>
      <c r="M97" s="375" t="s">
        <v>543</v>
      </c>
      <c r="N97" s="46"/>
      <c r="O97" s="170"/>
      <c r="P97" s="170"/>
    </row>
    <row r="98" spans="1:16" ht="15.75" x14ac:dyDescent="0.2">
      <c r="A98" s="374">
        <v>14</v>
      </c>
      <c r="B98" s="324" t="str">
        <f t="shared" si="9"/>
        <v/>
      </c>
      <c r="C98" s="325" t="str">
        <f>TEXT(IFERROR(INDEX('Overview - Section A'!$A$42:$A$49,MATCH(J98,'Overview - Section A'!$I$42:$I$49,0)),""),"YYYY")</f>
        <v>2021</v>
      </c>
      <c r="D98" s="326"/>
      <c r="E98" s="326"/>
      <c r="F98" s="327" t="str">
        <f t="shared" si="10"/>
        <v/>
      </c>
      <c r="G98" s="328"/>
      <c r="H98" s="327"/>
      <c r="I98" s="375" t="str">
        <f t="shared" si="11"/>
        <v/>
      </c>
      <c r="J98" s="376" t="s">
        <v>303</v>
      </c>
      <c r="K98" s="375" t="b">
        <f t="shared" si="12"/>
        <v>0</v>
      </c>
      <c r="L98" s="375" t="b">
        <f t="shared" si="13"/>
        <v>1</v>
      </c>
      <c r="M98" s="375" t="s">
        <v>544</v>
      </c>
      <c r="N98" s="46"/>
      <c r="O98" s="170"/>
      <c r="P98" s="170"/>
    </row>
    <row r="99" spans="1:16" ht="15.75" x14ac:dyDescent="0.2">
      <c r="A99" s="374">
        <v>14</v>
      </c>
      <c r="B99" s="324" t="str">
        <f t="shared" si="9"/>
        <v/>
      </c>
      <c r="C99" s="325" t="str">
        <f>TEXT(IFERROR(INDEX('Overview - Section A'!$A$42:$A$49,MATCH(J99,'Overview - Section A'!$I$42:$I$49,0)),""),"YYYY")</f>
        <v>2022</v>
      </c>
      <c r="D99" s="326"/>
      <c r="E99" s="326"/>
      <c r="F99" s="327" t="str">
        <f t="shared" si="10"/>
        <v/>
      </c>
      <c r="G99" s="328"/>
      <c r="H99" s="327"/>
      <c r="I99" s="375" t="str">
        <f t="shared" si="11"/>
        <v/>
      </c>
      <c r="J99" s="376" t="s">
        <v>305</v>
      </c>
      <c r="K99" s="375" t="b">
        <f t="shared" si="12"/>
        <v>0</v>
      </c>
      <c r="L99" s="375" t="b">
        <f t="shared" si="13"/>
        <v>1</v>
      </c>
      <c r="M99" s="375" t="s">
        <v>545</v>
      </c>
      <c r="N99" s="46"/>
      <c r="O99" s="170"/>
      <c r="P99" s="170"/>
    </row>
    <row r="100" spans="1:16" ht="15.75" x14ac:dyDescent="0.2">
      <c r="A100" s="374">
        <v>15</v>
      </c>
      <c r="B100" s="324" t="str">
        <f t="shared" si="9"/>
        <v/>
      </c>
      <c r="C100" s="325" t="str">
        <f>TEXT(IFERROR(INDEX('Overview - Section A'!$A$42:$A$49,MATCH(J100,'Overview - Section A'!$I$42:$I$49,0)),""),"YYYY")</f>
        <v>2018</v>
      </c>
      <c r="D100" s="326"/>
      <c r="E100" s="326"/>
      <c r="F100" s="327" t="str">
        <f t="shared" si="10"/>
        <v/>
      </c>
      <c r="G100" s="328"/>
      <c r="H100" s="327"/>
      <c r="I100" s="375" t="str">
        <f t="shared" si="11"/>
        <v/>
      </c>
      <c r="J100" s="376" t="s">
        <v>297</v>
      </c>
      <c r="K100" s="375" t="b">
        <f t="shared" si="12"/>
        <v>0</v>
      </c>
      <c r="L100" s="375" t="b">
        <f t="shared" si="13"/>
        <v>1</v>
      </c>
      <c r="M100" s="375" t="s">
        <v>546</v>
      </c>
      <c r="N100" s="46"/>
      <c r="O100" s="170"/>
      <c r="P100" s="170"/>
    </row>
    <row r="101" spans="1:16" ht="15.75" x14ac:dyDescent="0.2">
      <c r="A101" s="374">
        <v>15</v>
      </c>
      <c r="B101" s="324" t="str">
        <f t="shared" si="9"/>
        <v/>
      </c>
      <c r="C101" s="325" t="str">
        <f>TEXT(IFERROR(INDEX('Overview - Section A'!$A$42:$A$49,MATCH(J101,'Overview - Section A'!$I$42:$I$49,0)),""),"YYYY")</f>
        <v>2019</v>
      </c>
      <c r="D101" s="326"/>
      <c r="E101" s="326"/>
      <c r="F101" s="327" t="str">
        <f t="shared" si="10"/>
        <v/>
      </c>
      <c r="G101" s="328"/>
      <c r="H101" s="327"/>
      <c r="I101" s="375" t="str">
        <f t="shared" si="11"/>
        <v/>
      </c>
      <c r="J101" s="376" t="s">
        <v>299</v>
      </c>
      <c r="K101" s="375" t="b">
        <f t="shared" si="12"/>
        <v>0</v>
      </c>
      <c r="L101" s="375" t="b">
        <f t="shared" si="13"/>
        <v>1</v>
      </c>
      <c r="M101" s="375" t="s">
        <v>547</v>
      </c>
      <c r="N101" s="46"/>
      <c r="O101" s="170"/>
      <c r="P101" s="170"/>
    </row>
    <row r="102" spans="1:16" ht="15.75" x14ac:dyDescent="0.2">
      <c r="A102" s="374">
        <v>15</v>
      </c>
      <c r="B102" s="324" t="str">
        <f t="shared" si="9"/>
        <v/>
      </c>
      <c r="C102" s="325" t="str">
        <f>TEXT(IFERROR(INDEX('Overview - Section A'!$A$42:$A$49,MATCH(J102,'Overview - Section A'!$I$42:$I$49,0)),""),"YYYY")</f>
        <v>2020</v>
      </c>
      <c r="D102" s="326"/>
      <c r="E102" s="326"/>
      <c r="F102" s="327" t="str">
        <f t="shared" si="10"/>
        <v/>
      </c>
      <c r="G102" s="328"/>
      <c r="H102" s="327"/>
      <c r="I102" s="375" t="str">
        <f t="shared" si="11"/>
        <v/>
      </c>
      <c r="J102" s="376" t="s">
        <v>301</v>
      </c>
      <c r="K102" s="375" t="b">
        <f t="shared" si="12"/>
        <v>0</v>
      </c>
      <c r="L102" s="375" t="b">
        <f t="shared" si="13"/>
        <v>1</v>
      </c>
      <c r="M102" s="375" t="s">
        <v>548</v>
      </c>
      <c r="N102" s="46"/>
      <c r="O102" s="170"/>
      <c r="P102" s="170"/>
    </row>
    <row r="103" spans="1:16" ht="15.75" x14ac:dyDescent="0.2">
      <c r="A103" s="374">
        <v>15</v>
      </c>
      <c r="B103" s="324" t="str">
        <f t="shared" si="9"/>
        <v/>
      </c>
      <c r="C103" s="325" t="str">
        <f>TEXT(IFERROR(INDEX('Overview - Section A'!$A$42:$A$49,MATCH(J103,'Overview - Section A'!$I$42:$I$49,0)),""),"YYYY")</f>
        <v>2021</v>
      </c>
      <c r="D103" s="326"/>
      <c r="E103" s="326"/>
      <c r="F103" s="327" t="str">
        <f t="shared" si="10"/>
        <v/>
      </c>
      <c r="G103" s="328"/>
      <c r="H103" s="327"/>
      <c r="I103" s="375" t="str">
        <f t="shared" si="11"/>
        <v/>
      </c>
      <c r="J103" s="376" t="s">
        <v>303</v>
      </c>
      <c r="K103" s="375" t="b">
        <f t="shared" si="12"/>
        <v>0</v>
      </c>
      <c r="L103" s="375" t="b">
        <f t="shared" si="13"/>
        <v>1</v>
      </c>
      <c r="M103" s="375" t="s">
        <v>549</v>
      </c>
      <c r="N103" s="46"/>
      <c r="O103" s="170"/>
      <c r="P103" s="170"/>
    </row>
    <row r="104" spans="1:16" ht="15.75" x14ac:dyDescent="0.2">
      <c r="A104" s="374">
        <v>15</v>
      </c>
      <c r="B104" s="324" t="str">
        <f t="shared" si="9"/>
        <v/>
      </c>
      <c r="C104" s="325" t="str">
        <f>TEXT(IFERROR(INDEX('Overview - Section A'!$A$42:$A$49,MATCH(J104,'Overview - Section A'!$I$42:$I$49,0)),""),"YYYY")</f>
        <v>2022</v>
      </c>
      <c r="D104" s="326"/>
      <c r="E104" s="326"/>
      <c r="F104" s="327" t="str">
        <f t="shared" si="10"/>
        <v/>
      </c>
      <c r="G104" s="328"/>
      <c r="H104" s="327"/>
      <c r="I104" s="375" t="str">
        <f t="shared" si="11"/>
        <v/>
      </c>
      <c r="J104" s="376" t="s">
        <v>305</v>
      </c>
      <c r="K104" s="375" t="b">
        <f t="shared" si="12"/>
        <v>0</v>
      </c>
      <c r="L104" s="375" t="b">
        <f t="shared" si="13"/>
        <v>1</v>
      </c>
      <c r="M104" s="375" t="s">
        <v>550</v>
      </c>
      <c r="N104" s="46"/>
      <c r="O104" s="170"/>
      <c r="P104" s="170"/>
    </row>
    <row r="105" spans="1:16" ht="12.75" thickBot="1" x14ac:dyDescent="0.25">
      <c r="A105" s="23"/>
      <c r="B105" s="24"/>
      <c r="C105" s="24"/>
      <c r="D105" s="24"/>
      <c r="E105" s="24"/>
      <c r="F105" s="24"/>
      <c r="G105" s="24"/>
      <c r="H105" s="24"/>
      <c r="I105" s="24"/>
      <c r="J105" s="24"/>
      <c r="K105" s="24"/>
      <c r="L105" s="24"/>
      <c r="M105" s="24"/>
      <c r="N105" s="25"/>
      <c r="O105" s="170"/>
      <c r="P105" s="170"/>
    </row>
    <row r="106" spans="1:16" x14ac:dyDescent="0.2">
      <c r="O106" s="170"/>
      <c r="P106" s="170"/>
    </row>
    <row r="110" spans="1:16" x14ac:dyDescent="0.2">
      <c r="A110" s="27" t="s">
        <v>77</v>
      </c>
    </row>
  </sheetData>
  <sheetProtection algorithmName="SHA-512" hashValue="9jkoW3+E/7+bNtKQCEf5cSCcWW6AckvPGn1RlhjYgqODy97HFJM5Vo8BO0dAeUVHlaLV3lLW3Hat228TAlvVlg==" saltValue="lOa6MC/IkIZJ1HfzcAfcFQ==" spinCount="100000" sheet="1" objects="1" scenarios="1" formatColumns="0" formatRows="0" sort="0" autoFilter="0"/>
  <mergeCells count="4">
    <mergeCell ref="A2:Q2"/>
    <mergeCell ref="A1:Q1"/>
    <mergeCell ref="A27:H27"/>
    <mergeCell ref="A7:P7"/>
  </mergeCells>
  <conditionalFormatting sqref="A29:C104">
    <cfRule type="expression" dxfId="38" priority="6">
      <formula>MOD($A29,2)=0</formula>
    </cfRule>
    <cfRule type="expression" dxfId="37" priority="7">
      <formula>MOD($A29,2)=1</formula>
    </cfRule>
  </conditionalFormatting>
  <conditionalFormatting sqref="B9:C24">
    <cfRule type="expression" dxfId="36" priority="1">
      <formula>AND($B9&lt;&gt;"",$C9&lt;&gt;"")</formula>
    </cfRule>
  </conditionalFormatting>
  <dataValidations count="12">
    <dataValidation type="list" allowBlank="1" showInputMessage="1" showErrorMessage="1" sqref="B9:B24">
      <formula1>ImpactIndicator</formula1>
    </dataValidation>
    <dataValidation type="list" allowBlank="1" showInputMessage="1" showErrorMessage="1" sqref="H9:H24">
      <formula1>ResponsiblePR</formula1>
    </dataValidation>
    <dataValidation type="custom" allowBlank="1" showInputMessage="1" showErrorMessage="1" errorTitle="Indicators" error="Cannot enter both Standard and Impact indicators on the same line" sqref="C9:C24">
      <formula1>B9=""</formula1>
    </dataValidation>
    <dataValidation type="decimal" allowBlank="1" showInputMessage="1" showErrorMessage="1" errorTitle="X-Author for Excel" error="Please enter a valid numeric value. Valid range for Impact Indicator Number is -1E+18 to 1E+18." promptTitle="X-Author for Excel" sqref="A9:A24 A29:A104">
      <formula1>-1000000000000000000</formula1>
      <formula2>1000000000000000000</formula2>
    </dataValidation>
    <dataValidation type="list" allowBlank="1" showInputMessage="1" showErrorMessage="1" errorTitle="X-Author for Excel" error="Please select a value from the drop-down." promptTitle="X-Author for Excel" sqref="E9:E24">
      <formula1>IF(IFERROR(ROWS(INDIRECT(SUBSTITUTE("AIM_Impact_Indicator__c.AIM_Baseline_Year__c"," ","_"))),-1) &lt; 0, XAuthorInvalidPicklistData,INDIRECT(SUBSTITUTE("AIM_Impact_Indicator__c.AIM_Baseline_Year__c"," ","_")))</formula1>
    </dataValidation>
    <dataValidation type="list" allowBlank="1" showInputMessage="1" showErrorMessage="1" errorTitle="X-Author for Excel" error="Please select either TRUE or FALSE from the dropdown." promptTitle="X-Author for Excel" sqref="S9:T24 K29:L104">
      <formula1>"TRUE,FALSE"</formula1>
    </dataValidation>
    <dataValidation type="custom" allowBlank="1" showInputMessage="1" showErrorMessage="1" errorTitle="X-Author for Excel" error="Id and Lookup fields are not editable." promptTitle="X-Author for Excel" sqref="W9:Y24 M29:M104 J29:J104">
      <formula1>""</formula1>
    </dataValidation>
    <dataValidation type="decimal" allowBlank="1" showInputMessage="1" showErrorMessage="1" errorTitle="X-Author for Excel" error="Please enter a valid numeric value. Valid range for Target N# is -10000000000 to 10000000000." promptTitle="X-Author for Excel" sqref="D29:D104">
      <formula1>-10000000000</formula1>
      <formula2>10000000000</formula2>
    </dataValidation>
    <dataValidation type="decimal" allowBlank="1" showInputMessage="1" showErrorMessage="1" errorTitle="X-Author for Excel" error="Please enter a valid numeric value. Valid range for Target D# is -10000000000 to 10000000000." promptTitle="X-Author for Excel" sqref="E29:E104">
      <formula1>-10000000000</formula1>
      <formula2>10000000000</formula2>
    </dataValidation>
    <dataValidation type="decimal" allowBlank="1" showInputMessage="1" showErrorMessage="1" errorTitle="X-Author for Excel" error="Please enter a valid numeric value. Valid range for Target % is -99999.99 to 99999.99." promptTitle="X-Author for Excel" sqref="F29:F104">
      <formula1>-99999.99</formula1>
      <formula2>99999.99</formula2>
    </dataValidation>
    <dataValidation type="date" allowBlank="1" showInputMessage="1" showErrorMessage="1" errorTitle="X-Author for Excel" error="Please enter a valid date." promptTitle="X-Author for Excel" sqref="G29:G104">
      <formula1>1</formula1>
      <formula2>767376</formula2>
    </dataValidation>
    <dataValidation type="list" allowBlank="1" showInputMessage="1" showErrorMessage="1" errorTitle="X-Author for Excel" error="Please select a value from the drop-down." promptTitle="X-Author for Excel" sqref="H29:H104">
      <formula1>IF(IFERROR(ROWS(INDIRECT(SUBSTITUTE("AIM_Impact_Indicator_Targets_Results__c.AIM_Mark_if_target_is_TBD__c"," ","_"))),-1) &lt; 0, XAuthorInvalidPicklistData,INDIRECT(SUBSTITUTE("AIM_Impact_Indicator_Targets_Results__c.AIM_Mark_if_target_is_TBD__c"," ","_")))</formula1>
    </dataValidation>
  </dataValidations>
  <hyperlinks>
    <hyperlink ref="C4" location="_8d9f9399_d674_44d3_98fa_9bdc7c2dff17" display="Impact Indicator Targets"/>
    <hyperlink ref="B4" location="'Impact Indicators - Section B'!A7" display="Impact Indicators"/>
    <hyperlink ref="A110" location="'Impact Indicators - Section B'!A4" display="Impact Indicators - Section B'!A4"/>
  </hyperlinks>
  <pageMargins left="0.7" right="0.7" top="0.75" bottom="0.75" header="0.3" footer="0.3"/>
  <pageSetup paperSize="8" scale="64" fitToHeight="0" orientation="landscape" r:id="rId1"/>
  <rowBreaks count="1" manualBreakCount="1">
    <brk id="42" max="16" man="1"/>
  </rowBreaks>
  <colBreaks count="1" manualBreakCount="1">
    <brk id="27" max="1048575" man="1"/>
  </colBreaks>
  <extLst>
    <ext xmlns:x14="http://schemas.microsoft.com/office/spreadsheetml/2009/9/main" uri="{78C0D931-6437-407d-A8EE-F0AAD7539E65}">
      <x14:conditionalFormattings>
        <x14:conditionalFormatting xmlns:xm="http://schemas.microsoft.com/office/excel/2006/main">
          <x14:cfRule type="expression" priority="2" id="{D4C8394A-9D66-42A4-B2BF-3D05CF5025B5}">
            <xm:f>INDEX('Overview - Section A'!$E$43:$E$49,MATCH($J29,'Overview - Section A'!$I$43:$I$49,0))&gt;'Overview - Section A'!$E$8</xm:f>
            <x14:dxf>
              <font>
                <color theme="0" tint="-0.24994659260841701"/>
              </font>
              <fill>
                <patternFill>
                  <bgColor theme="0" tint="-0.24994659260841701"/>
                </patternFill>
              </fill>
            </x14:dxf>
          </x14:cfRule>
          <xm:sqref>A29:H105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14:formula1>
            <xm:f>'Reference Records'!$C$2:$C$3</xm:f>
          </x14:formula1>
          <xm:sqref>B25</xm:sqref>
        </x14:dataValidation>
        <x14:dataValidation type="list" allowBlank="1" showInputMessage="1" showErrorMessage="1">
          <x14:formula1>
            <xm:f>'Overview - Section A'!$AO$25:$AO$40</xm:f>
          </x14:formula1>
          <xm:sqref>I9:N24</xm:sqref>
        </x14:dataValidation>
        <x14:dataValidation type="list" allowBlank="1" showInputMessage="1" showErrorMessage="1">
          <x14:formula1>
            <xm:f>IF('Reference Records'!$B$152&lt;&gt;"",'Reference Records'!$B$152,OFFSET('Reference Records'!$A$157,1,0,MATCH("*",'Reference Records'!$A$157:$A$1000,-1)-1,1))</xm:f>
          </x14:formula1>
          <xm:sqref>O9:O24</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A114"/>
  <sheetViews>
    <sheetView showGridLines="0" view="pageBreakPreview" topLeftCell="B1" zoomScale="55" zoomScaleNormal="55" zoomScaleSheetLayoutView="55" zoomScalePageLayoutView="60" workbookViewId="0">
      <selection activeCell="B49" sqref="A49:XFD49"/>
    </sheetView>
  </sheetViews>
  <sheetFormatPr defaultColWidth="11" defaultRowHeight="15.75" x14ac:dyDescent="0.25"/>
  <cols>
    <col min="1" max="1" width="12" style="6" customWidth="1"/>
    <col min="2" max="3" width="30.625" style="6" customWidth="1"/>
    <col min="4" max="4" width="12.125" style="6" customWidth="1"/>
    <col min="5" max="5" width="11.875" style="6" customWidth="1"/>
    <col min="6" max="6" width="19.625" style="6" customWidth="1"/>
    <col min="7" max="7" width="17.875" style="6" customWidth="1"/>
    <col min="8" max="8" width="20.625" style="6" customWidth="1"/>
    <col min="9" max="9" width="33.5" style="6" hidden="1" customWidth="1"/>
    <col min="10" max="10" width="28.375" style="6" hidden="1" customWidth="1"/>
    <col min="11" max="11" width="26.125" style="6" hidden="1" customWidth="1"/>
    <col min="12" max="12" width="24.375" style="6" hidden="1" customWidth="1"/>
    <col min="13" max="13" width="22.625" style="6" hidden="1" customWidth="1"/>
    <col min="14" max="14" width="0.5" style="6" customWidth="1"/>
    <col min="15" max="15" width="20.625" style="6" customWidth="1"/>
    <col min="16" max="16" width="67.125" style="6" customWidth="1"/>
    <col min="17" max="17" width="30" style="6" hidden="1" customWidth="1"/>
    <col min="18" max="18" width="28.625" style="6" hidden="1" customWidth="1"/>
    <col min="19" max="19" width="17.375" style="6" hidden="1" customWidth="1"/>
    <col min="20" max="20" width="29.5" style="6" hidden="1" customWidth="1"/>
    <col min="21" max="21" width="24.625" style="6" hidden="1" customWidth="1"/>
    <col min="22" max="22" width="31.375" style="6" hidden="1" customWidth="1"/>
    <col min="23" max="25" width="27.5" style="6" hidden="1" customWidth="1"/>
    <col min="26" max="26" width="0.375" style="6" customWidth="1"/>
    <col min="27" max="27" width="26.625" style="6" customWidth="1"/>
    <col min="28" max="28" width="20.375" style="6" customWidth="1"/>
    <col min="29" max="29" width="24.625" style="6" customWidth="1"/>
    <col min="30" max="31" width="11" style="6" customWidth="1"/>
    <col min="32" max="32" width="11" style="9" customWidth="1"/>
    <col min="33" max="33" width="22.625" style="9" customWidth="1"/>
    <col min="34" max="37" width="11" style="9" customWidth="1"/>
    <col min="38" max="53" width="11" style="9"/>
    <col min="54" max="16384" width="11" style="6"/>
  </cols>
  <sheetData>
    <row r="1" spans="1:28" ht="21.75" thickBot="1" x14ac:dyDescent="0.3">
      <c r="A1" s="452" t="s">
        <v>46</v>
      </c>
      <c r="B1" s="453"/>
      <c r="C1" s="453"/>
      <c r="D1" s="453"/>
      <c r="E1" s="453"/>
      <c r="F1" s="453"/>
      <c r="G1" s="453"/>
      <c r="H1" s="453"/>
      <c r="I1" s="453"/>
      <c r="J1" s="453"/>
      <c r="K1" s="453"/>
      <c r="L1" s="453"/>
      <c r="M1" s="453"/>
      <c r="N1" s="453"/>
      <c r="O1" s="453"/>
      <c r="P1" s="453"/>
      <c r="Q1" s="453"/>
    </row>
    <row r="2" spans="1:28" ht="41.1" customHeight="1" thickBot="1" x14ac:dyDescent="0.3">
      <c r="A2" s="445" t="s">
        <v>49</v>
      </c>
      <c r="B2" s="446"/>
      <c r="C2" s="446"/>
      <c r="D2" s="446"/>
      <c r="E2" s="446"/>
      <c r="F2" s="446"/>
      <c r="G2" s="446"/>
      <c r="H2" s="446"/>
      <c r="I2" s="446"/>
      <c r="J2" s="446"/>
      <c r="K2" s="446"/>
      <c r="L2" s="446"/>
      <c r="M2" s="446"/>
      <c r="N2" s="446"/>
      <c r="O2" s="446"/>
      <c r="P2" s="446"/>
      <c r="Q2" s="447"/>
    </row>
    <row r="4" spans="1:28" ht="39.75" hidden="1" customHeight="1" thickBot="1" x14ac:dyDescent="0.3">
      <c r="A4" s="49" t="s">
        <v>38</v>
      </c>
      <c r="B4" s="35" t="s">
        <v>23</v>
      </c>
      <c r="C4" s="48" t="s">
        <v>30</v>
      </c>
    </row>
    <row r="5" spans="1:28" hidden="1" x14ac:dyDescent="0.25"/>
    <row r="6" spans="1:28" hidden="1" x14ac:dyDescent="0.25">
      <c r="Q6" s="9"/>
    </row>
    <row r="7" spans="1:28" ht="24.75" customHeight="1" thickBot="1" x14ac:dyDescent="0.3">
      <c r="C7" s="52"/>
      <c r="D7" s="53"/>
      <c r="E7" s="53"/>
      <c r="F7" s="53"/>
      <c r="G7" s="53"/>
      <c r="H7" s="53"/>
      <c r="I7" s="53"/>
      <c r="J7" s="53"/>
      <c r="K7" s="53"/>
      <c r="L7" s="53"/>
      <c r="M7" s="53"/>
      <c r="N7" s="53"/>
      <c r="O7" s="53"/>
      <c r="P7" s="53"/>
      <c r="Q7" s="9"/>
      <c r="R7" s="54"/>
      <c r="S7" s="54"/>
    </row>
    <row r="8" spans="1:28" ht="29.25" customHeight="1" thickBot="1" x14ac:dyDescent="0.3">
      <c r="A8" s="431" t="s">
        <v>23</v>
      </c>
      <c r="B8" s="428"/>
      <c r="C8" s="428"/>
      <c r="D8" s="428"/>
      <c r="E8" s="428"/>
      <c r="F8" s="428"/>
      <c r="G8" s="428"/>
      <c r="H8" s="428"/>
      <c r="I8" s="428"/>
      <c r="J8" s="428"/>
      <c r="K8" s="428"/>
      <c r="L8" s="428"/>
      <c r="M8" s="428"/>
      <c r="N8" s="428"/>
      <c r="O8" s="55"/>
      <c r="P8" s="55"/>
      <c r="Q8" s="12"/>
      <c r="R8" s="56"/>
      <c r="S8" s="56"/>
      <c r="T8" s="56"/>
      <c r="U8" s="56"/>
      <c r="V8" s="56"/>
      <c r="W8" s="56"/>
      <c r="X8" s="56"/>
      <c r="Y8" s="56"/>
      <c r="Z8" s="57"/>
    </row>
    <row r="9" spans="1:28" ht="49.5" customHeight="1" x14ac:dyDescent="0.25">
      <c r="A9" s="307" t="s">
        <v>24</v>
      </c>
      <c r="B9" s="307" t="s">
        <v>85</v>
      </c>
      <c r="C9" s="307" t="s">
        <v>10</v>
      </c>
      <c r="D9" s="307" t="s">
        <v>33</v>
      </c>
      <c r="E9" s="307" t="s">
        <v>34</v>
      </c>
      <c r="F9" s="307" t="s">
        <v>18</v>
      </c>
      <c r="G9" s="307" t="s">
        <v>19</v>
      </c>
      <c r="H9" s="308" t="s">
        <v>21</v>
      </c>
      <c r="I9" s="307"/>
      <c r="J9" s="307"/>
      <c r="K9" s="307"/>
      <c r="L9" s="307"/>
      <c r="M9" s="307"/>
      <c r="N9" s="307"/>
      <c r="O9" s="308" t="s">
        <v>11</v>
      </c>
      <c r="P9" s="308" t="s">
        <v>9</v>
      </c>
      <c r="Q9" s="377"/>
      <c r="R9" s="378" t="s">
        <v>124</v>
      </c>
      <c r="S9" s="378" t="s">
        <v>21</v>
      </c>
      <c r="T9" s="378" t="s">
        <v>105</v>
      </c>
      <c r="U9" s="378" t="s">
        <v>64</v>
      </c>
      <c r="V9" s="378" t="s">
        <v>168</v>
      </c>
      <c r="W9" s="378" t="s">
        <v>66</v>
      </c>
      <c r="X9" s="378" t="s">
        <v>190</v>
      </c>
      <c r="Y9" s="379" t="s">
        <v>212</v>
      </c>
      <c r="Z9" s="161"/>
      <c r="AA9" s="164"/>
      <c r="AB9" s="164"/>
    </row>
    <row r="10" spans="1:28" ht="47.25" hidden="1" x14ac:dyDescent="0.25">
      <c r="A10" s="312" t="s">
        <v>93</v>
      </c>
      <c r="B10" s="313" t="s">
        <v>67</v>
      </c>
      <c r="C10" s="313" t="s">
        <v>68</v>
      </c>
      <c r="D10" s="380" t="s">
        <v>54</v>
      </c>
      <c r="E10" s="380" t="s">
        <v>55</v>
      </c>
      <c r="F10" s="380" t="s">
        <v>56</v>
      </c>
      <c r="G10" s="316" t="str">
        <f>IFERROR(IF(VLOOKUP(B10,'Reference Records'!$C$16:$D$25,2,FALSE)=0,"",VLOOKUP(B10,'Reference Records'!$C$16:$D$25,2,FALSE)),"")</f>
        <v/>
      </c>
      <c r="H10" s="381"/>
      <c r="I10" s="381"/>
      <c r="J10" s="381"/>
      <c r="K10" s="381"/>
      <c r="L10" s="381"/>
      <c r="M10" s="381"/>
      <c r="N10" s="381"/>
      <c r="O10" s="381"/>
      <c r="P10" s="313" t="s">
        <v>57</v>
      </c>
      <c r="Q10" s="377"/>
      <c r="R10" s="378" t="str">
        <f>IF(G10&lt;&gt;"",B10&amp;C10,"")</f>
        <v/>
      </c>
      <c r="S10" s="359" t="str">
        <f>IFERROR(VLOOKUP(H10,'Overview - Section A'!$N$25:$Q$36,4,FALSE),"")</f>
        <v/>
      </c>
      <c r="T10" s="378" t="b">
        <f>IFERROR(TRUE,FALSE)</f>
        <v>1</v>
      </c>
      <c r="U10" s="378" t="b">
        <f>IFERROR(IF(OR(B10&lt;&gt;"",C10&lt;&gt;""),TRUE,FALSE),FALSE)</f>
        <v>1</v>
      </c>
      <c r="V10" s="378" t="str">
        <f>B10&amp;C10</f>
        <v>[Outcome Indicator Name][Custom Outcome Indicator]</v>
      </c>
      <c r="W10" s="378" t="s">
        <v>65</v>
      </c>
      <c r="X10" s="382" t="str">
        <f>IFERROR(VLOOKUP(B10,'Reference Records'!$C$16:$G$25,5,FALSE),"")</f>
        <v/>
      </c>
      <c r="Y10" s="382" t="str">
        <f>IFERROR(IF('Reference Records'!$B$152&lt;&gt;"",VLOOKUP(O10,'Reference Records'!$B$152:$C$152,2,FALSE),VLOOKUP(O10,'Reference Records'!$A$157:$C$1002,3,FALSE)),"")</f>
        <v/>
      </c>
      <c r="Z10" s="161"/>
      <c r="AA10" s="164"/>
      <c r="AB10" s="164"/>
    </row>
    <row r="11" spans="1:28" ht="213" customHeight="1" x14ac:dyDescent="0.25">
      <c r="A11" s="312">
        <v>1</v>
      </c>
      <c r="B11" s="313" t="s">
        <v>1894</v>
      </c>
      <c r="C11" s="313"/>
      <c r="D11" s="380" t="s">
        <v>3750</v>
      </c>
      <c r="E11" s="380" t="s">
        <v>257</v>
      </c>
      <c r="F11" s="380" t="s">
        <v>3745</v>
      </c>
      <c r="G11" s="316" t="str">
        <f>IFERROR(IF(VLOOKUP(B11,'Reference Records'!$C$16:$D$25,2,FALSE)=0,"",VLOOKUP(B11,'Reference Records'!$C$16:$D$25,2,FALSE)),"")</f>
        <v>TB case definition</v>
      </c>
      <c r="H11" s="381" t="s">
        <v>2367</v>
      </c>
      <c r="I11" s="381"/>
      <c r="J11" s="381"/>
      <c r="K11" s="381"/>
      <c r="L11" s="381"/>
      <c r="M11" s="381"/>
      <c r="N11" s="381"/>
      <c r="O11" s="381" t="s">
        <v>280</v>
      </c>
      <c r="P11" s="313" t="s">
        <v>3751</v>
      </c>
      <c r="Q11" s="377"/>
      <c r="R11" s="378" t="str">
        <f t="shared" ref="R11:R25" si="0">IF(G11&lt;&gt;"",B11&amp;C11,"")</f>
        <v>TB O-4(M): Treatment success rate of RR TB and/or MDR-TB: Percentage of cases with RR and/or MDR-TB successfully treated</v>
      </c>
      <c r="S11" s="359" t="str">
        <f>IFERROR(VLOOKUP(H11,'Overview - Section A'!$N$25:$Q$36,4,FALSE),"")</f>
        <v>a12g0000007dxWSAAY</v>
      </c>
      <c r="T11" s="378" t="b">
        <f t="shared" ref="T11:T25" si="1">IFERROR(TRUE,FALSE)</f>
        <v>1</v>
      </c>
      <c r="U11" s="378" t="b">
        <f t="shared" ref="U11:U25" si="2">IFERROR(IF(OR(B11&lt;&gt;"",C11&lt;&gt;""),TRUE,FALSE),FALSE)</f>
        <v>1</v>
      </c>
      <c r="V11" s="378" t="str">
        <f t="shared" ref="V11:V25" si="3">B11&amp;C11</f>
        <v>TB O-4(M): Treatment success rate of RR TB and/or MDR-TB: Percentage of cases with RR and/or MDR-TB successfully treated</v>
      </c>
      <c r="W11" s="378" t="s">
        <v>551</v>
      </c>
      <c r="X11" s="382" t="str">
        <f>IFERROR(VLOOKUP(B11,'Reference Records'!$C$16:$G$25,5,FALSE),"")</f>
        <v>a1J36000002m4EBEAY</v>
      </c>
      <c r="Y11" s="382" t="str">
        <f>IFERROR(IF('Reference Records'!$B$152&lt;&gt;"",VLOOKUP(O11,'Reference Records'!$B$152:$C$152,2,FALSE),VLOOKUP(O11,'Reference Records'!$A$157:$C$1002,3,FALSE)),"")</f>
        <v>a1A360000013M0KEAU</v>
      </c>
      <c r="Z11" s="161"/>
      <c r="AA11" s="426"/>
      <c r="AB11" s="164"/>
    </row>
    <row r="12" spans="1:28" ht="169.5" customHeight="1" x14ac:dyDescent="0.25">
      <c r="A12" s="312">
        <v>2</v>
      </c>
      <c r="B12" s="313" t="s">
        <v>2013</v>
      </c>
      <c r="C12" s="313"/>
      <c r="D12" s="380" t="s">
        <v>3726</v>
      </c>
      <c r="E12" s="380" t="s">
        <v>257</v>
      </c>
      <c r="F12" s="380" t="s">
        <v>3721</v>
      </c>
      <c r="G12" s="316" t="str">
        <f>IFERROR(IF(VLOOKUP(B12,'Reference Records'!$C$16:$D$25,2,FALSE)=0,"",VLOOKUP(B12,'Reference Records'!$C$16:$D$25,2,FALSE)),"")</f>
        <v/>
      </c>
      <c r="H12" s="381" t="s">
        <v>2367</v>
      </c>
      <c r="I12" s="381"/>
      <c r="J12" s="381"/>
      <c r="K12" s="381"/>
      <c r="L12" s="381"/>
      <c r="M12" s="381"/>
      <c r="N12" s="381"/>
      <c r="O12" s="381" t="s">
        <v>280</v>
      </c>
      <c r="P12" s="313" t="s">
        <v>3753</v>
      </c>
      <c r="Q12" s="377"/>
      <c r="R12" s="378" t="str">
        <f t="shared" si="0"/>
        <v/>
      </c>
      <c r="S12" s="359" t="str">
        <f>IFERROR(VLOOKUP(H12,'Overview - Section A'!$N$25:$Q$36,4,FALSE),"")</f>
        <v>a12g0000007dxWSAAY</v>
      </c>
      <c r="T12" s="378" t="b">
        <f t="shared" si="1"/>
        <v>1</v>
      </c>
      <c r="U12" s="378" t="b">
        <f t="shared" si="2"/>
        <v>1</v>
      </c>
      <c r="V12" s="378" t="str">
        <f t="shared" si="3"/>
        <v>TB O-1a: Case notification rate of all forms of TB per 100,000 population - bacteriologically confirmed plus clinically diagnosed, new and relapse cases</v>
      </c>
      <c r="W12" s="378" t="s">
        <v>552</v>
      </c>
      <c r="X12" s="382" t="str">
        <f>IFERROR(VLOOKUP(B12,'Reference Records'!$C$16:$G$25,5,FALSE),"")</f>
        <v>a1J36000002m4EMEAY</v>
      </c>
      <c r="Y12" s="382" t="str">
        <f>IFERROR(IF('Reference Records'!$B$152&lt;&gt;"",VLOOKUP(O12,'Reference Records'!$B$152:$C$152,2,FALSE),VLOOKUP(O12,'Reference Records'!$A$157:$C$1002,3,FALSE)),"")</f>
        <v>a1A360000013M0KEAU</v>
      </c>
      <c r="Z12" s="161"/>
      <c r="AA12" s="164"/>
      <c r="AB12" s="164"/>
    </row>
    <row r="13" spans="1:28" ht="201" customHeight="1" x14ac:dyDescent="0.25">
      <c r="A13" s="312">
        <v>3</v>
      </c>
      <c r="B13" s="313" t="s">
        <v>2016</v>
      </c>
      <c r="C13" s="313"/>
      <c r="D13" s="380" t="s">
        <v>3724</v>
      </c>
      <c r="E13" s="380" t="s">
        <v>257</v>
      </c>
      <c r="F13" s="380" t="s">
        <v>3721</v>
      </c>
      <c r="G13" s="316" t="str">
        <f>IFERROR(IF(VLOOKUP(B13,'Reference Records'!$C$16:$D$25,2,FALSE)=0,"",VLOOKUP(B13,'Reference Records'!$C$16:$D$25,2,FALSE)),"")</f>
        <v/>
      </c>
      <c r="H13" s="381" t="s">
        <v>2367</v>
      </c>
      <c r="I13" s="381"/>
      <c r="J13" s="381"/>
      <c r="K13" s="381"/>
      <c r="L13" s="381"/>
      <c r="M13" s="381"/>
      <c r="N13" s="381"/>
      <c r="O13" s="381" t="s">
        <v>280</v>
      </c>
      <c r="P13" s="313" t="s">
        <v>3754</v>
      </c>
      <c r="Q13" s="377"/>
      <c r="R13" s="378" t="str">
        <f t="shared" si="0"/>
        <v/>
      </c>
      <c r="S13" s="359" t="str">
        <f>IFERROR(VLOOKUP(H13,'Overview - Section A'!$N$25:$Q$36,4,FALSE),"")</f>
        <v>a12g0000007dxWSAAY</v>
      </c>
      <c r="T13" s="378" t="b">
        <f t="shared" si="1"/>
        <v>1</v>
      </c>
      <c r="U13" s="378" t="b">
        <f t="shared" si="2"/>
        <v>1</v>
      </c>
      <c r="V13" s="378" t="str">
        <f t="shared" si="3"/>
        <v>TB O-6: Notification of RR-TB and/or MDR-TB cases – Percentage of notified cases of bacteriologically confirmed, drug resistant RR-TB and/or MDR-TB as a proportion of all estimated RR-TB and/or MDR-TB cases</v>
      </c>
      <c r="W13" s="378" t="s">
        <v>553</v>
      </c>
      <c r="X13" s="382" t="str">
        <f>IFERROR(VLOOKUP(B13,'Reference Records'!$C$16:$G$25,5,FALSE),"")</f>
        <v>a1Jg0000005rdwsEAA</v>
      </c>
      <c r="Y13" s="382" t="str">
        <f>IFERROR(IF('Reference Records'!$B$152&lt;&gt;"",VLOOKUP(O13,'Reference Records'!$B$152:$C$152,2,FALSE),VLOOKUP(O13,'Reference Records'!$A$157:$C$1002,3,FALSE)),"")</f>
        <v>a1A360000013M0KEAU</v>
      </c>
      <c r="Z13" s="161"/>
      <c r="AA13" s="164"/>
      <c r="AB13" s="164"/>
    </row>
    <row r="14" spans="1:28" ht="110.25" customHeight="1" x14ac:dyDescent="0.25">
      <c r="A14" s="312">
        <v>4</v>
      </c>
      <c r="B14" s="313" t="s">
        <v>2019</v>
      </c>
      <c r="C14" s="313"/>
      <c r="D14" s="380" t="s">
        <v>3725</v>
      </c>
      <c r="E14" s="380" t="s">
        <v>257</v>
      </c>
      <c r="F14" s="380" t="s">
        <v>3721</v>
      </c>
      <c r="G14" s="316" t="str">
        <f>IFERROR(IF(VLOOKUP(B14,'Reference Records'!$C$16:$D$25,2,FALSE)=0,"",VLOOKUP(B14,'Reference Records'!$C$16:$D$25,2,FALSE)),"")</f>
        <v/>
      </c>
      <c r="H14" s="381" t="s">
        <v>2367</v>
      </c>
      <c r="I14" s="381"/>
      <c r="J14" s="381"/>
      <c r="K14" s="381"/>
      <c r="L14" s="381"/>
      <c r="M14" s="381"/>
      <c r="N14" s="381"/>
      <c r="O14" s="381" t="s">
        <v>280</v>
      </c>
      <c r="P14" s="313" t="s">
        <v>3729</v>
      </c>
      <c r="Q14" s="377"/>
      <c r="R14" s="378" t="str">
        <f t="shared" si="0"/>
        <v/>
      </c>
      <c r="S14" s="359" t="str">
        <f>IFERROR(VLOOKUP(H14,'Overview - Section A'!$N$25:$Q$36,4,FALSE),"")</f>
        <v>a12g0000007dxWSAAY</v>
      </c>
      <c r="T14" s="378" t="b">
        <f t="shared" si="1"/>
        <v>1</v>
      </c>
      <c r="U14" s="378" t="b">
        <f t="shared" si="2"/>
        <v>1</v>
      </c>
      <c r="V14" s="378" t="str">
        <f t="shared" si="3"/>
        <v>TB O-5(M): TB treatment coverage: Percentage of new and relapse cases that were notified and treated among the estimated number of incident TB cases in the same year (all form of TB - bacteriologically confirmed plus clinically diagnosed)</v>
      </c>
      <c r="W14" s="378" t="s">
        <v>554</v>
      </c>
      <c r="X14" s="382" t="str">
        <f>IFERROR(VLOOKUP(B14,'Reference Records'!$C$16:$G$25,5,FALSE),"")</f>
        <v>a1Jg0000005rdwtEAA</v>
      </c>
      <c r="Y14" s="382" t="str">
        <f>IFERROR(IF('Reference Records'!$B$152&lt;&gt;"",VLOOKUP(O14,'Reference Records'!$B$152:$C$152,2,FALSE),VLOOKUP(O14,'Reference Records'!$A$157:$C$1002,3,FALSE)),"")</f>
        <v>a1A360000013M0KEAU</v>
      </c>
      <c r="Z14" s="161"/>
      <c r="AA14" s="164"/>
      <c r="AB14" s="164"/>
    </row>
    <row r="15" spans="1:28" ht="232.5" customHeight="1" x14ac:dyDescent="0.25">
      <c r="A15" s="312">
        <v>5</v>
      </c>
      <c r="B15" s="313"/>
      <c r="C15" s="313" t="s">
        <v>3746</v>
      </c>
      <c r="D15" s="380" t="s">
        <v>3744</v>
      </c>
      <c r="E15" s="380" t="s">
        <v>255</v>
      </c>
      <c r="F15" s="380" t="s">
        <v>3745</v>
      </c>
      <c r="G15" s="316" t="str">
        <f>IFERROR(IF(VLOOKUP(B15,'Reference Records'!$C$16:$D$25,2,FALSE)=0,"",VLOOKUP(B15,'Reference Records'!$C$16:$D$25,2,FALSE)),"")</f>
        <v/>
      </c>
      <c r="H15" s="381" t="s">
        <v>2367</v>
      </c>
      <c r="I15" s="381"/>
      <c r="J15" s="381"/>
      <c r="K15" s="381"/>
      <c r="L15" s="381"/>
      <c r="M15" s="381"/>
      <c r="N15" s="381"/>
      <c r="O15" s="381" t="s">
        <v>280</v>
      </c>
      <c r="P15" s="313" t="s">
        <v>3752</v>
      </c>
      <c r="Q15" s="377"/>
      <c r="R15" s="378" t="str">
        <f t="shared" si="0"/>
        <v/>
      </c>
      <c r="S15" s="359" t="str">
        <f>IFERROR(VLOOKUP(H15,'Overview - Section A'!$N$25:$Q$36,4,FALSE),"")</f>
        <v>a12g0000007dxWSAAY</v>
      </c>
      <c r="T15" s="378" t="b">
        <f t="shared" si="1"/>
        <v>1</v>
      </c>
      <c r="U15" s="378" t="b">
        <f t="shared" si="2"/>
        <v>1</v>
      </c>
      <c r="V15" s="378" t="str">
        <f t="shared" si="3"/>
        <v>TB O-Treatment success rate of RR TB and/or MDR-TB: Percentage of cases with RR and/or MDR-TB successfully treated</v>
      </c>
      <c r="W15" s="378" t="s">
        <v>555</v>
      </c>
      <c r="X15" s="382" t="str">
        <f>IFERROR(VLOOKUP(B15,'Reference Records'!$C$16:$G$25,5,FALSE),"")</f>
        <v/>
      </c>
      <c r="Y15" s="382" t="str">
        <f>IFERROR(IF('Reference Records'!$B$152&lt;&gt;"",VLOOKUP(O15,'Reference Records'!$B$152:$C$152,2,FALSE),VLOOKUP(O15,'Reference Records'!$A$157:$C$1002,3,FALSE)),"")</f>
        <v>a1A360000013M0KEAU</v>
      </c>
      <c r="Z15" s="161"/>
      <c r="AA15" s="426"/>
      <c r="AB15" s="164"/>
    </row>
    <row r="16" spans="1:28" hidden="1" x14ac:dyDescent="0.25">
      <c r="A16" s="312">
        <v>6</v>
      </c>
      <c r="B16" s="313"/>
      <c r="C16" s="313"/>
      <c r="D16" s="380"/>
      <c r="E16" s="380"/>
      <c r="F16" s="380"/>
      <c r="G16" s="316" t="str">
        <f>IFERROR(IF(VLOOKUP(B16,'Reference Records'!$C$16:$D$25,2,FALSE)=0,"",VLOOKUP(B16,'Reference Records'!$C$16:$D$25,2,FALSE)),"")</f>
        <v/>
      </c>
      <c r="H16" s="381"/>
      <c r="I16" s="381"/>
      <c r="J16" s="381"/>
      <c r="K16" s="381"/>
      <c r="L16" s="381"/>
      <c r="M16" s="381"/>
      <c r="N16" s="381"/>
      <c r="O16" s="381"/>
      <c r="P16" s="313"/>
      <c r="Q16" s="377"/>
      <c r="R16" s="378" t="str">
        <f t="shared" si="0"/>
        <v/>
      </c>
      <c r="S16" s="359" t="str">
        <f>IFERROR(VLOOKUP(H16,'Overview - Section A'!$N$25:$Q$36,4,FALSE),"")</f>
        <v/>
      </c>
      <c r="T16" s="378" t="b">
        <f t="shared" si="1"/>
        <v>1</v>
      </c>
      <c r="U16" s="378" t="b">
        <f t="shared" si="2"/>
        <v>0</v>
      </c>
      <c r="V16" s="378" t="str">
        <f t="shared" si="3"/>
        <v/>
      </c>
      <c r="W16" s="378" t="s">
        <v>556</v>
      </c>
      <c r="X16" s="382" t="str">
        <f>IFERROR(VLOOKUP(B16,'Reference Records'!$C$16:$G$25,5,FALSE),"")</f>
        <v/>
      </c>
      <c r="Y16" s="382" t="str">
        <f>IFERROR(IF('Reference Records'!$B$152&lt;&gt;"",VLOOKUP(O16,'Reference Records'!$B$152:$C$152,2,FALSE),VLOOKUP(O16,'Reference Records'!$A$157:$C$1002,3,FALSE)),"")</f>
        <v/>
      </c>
      <c r="Z16" s="161"/>
      <c r="AA16" s="164"/>
      <c r="AB16" s="164"/>
    </row>
    <row r="17" spans="1:53" hidden="1" x14ac:dyDescent="0.25">
      <c r="A17" s="312">
        <v>7</v>
      </c>
      <c r="B17" s="313"/>
      <c r="C17" s="313"/>
      <c r="D17" s="380"/>
      <c r="E17" s="380"/>
      <c r="F17" s="380"/>
      <c r="G17" s="316" t="str">
        <f>IFERROR(IF(VLOOKUP(B17,'Reference Records'!$C$16:$D$25,2,FALSE)=0,"",VLOOKUP(B17,'Reference Records'!$C$16:$D$25,2,FALSE)),"")</f>
        <v/>
      </c>
      <c r="H17" s="381"/>
      <c r="I17" s="381"/>
      <c r="J17" s="381"/>
      <c r="K17" s="381"/>
      <c r="L17" s="381"/>
      <c r="M17" s="381"/>
      <c r="N17" s="381"/>
      <c r="O17" s="381"/>
      <c r="P17" s="313"/>
      <c r="Q17" s="377"/>
      <c r="R17" s="378" t="str">
        <f t="shared" si="0"/>
        <v/>
      </c>
      <c r="S17" s="359" t="str">
        <f>IFERROR(VLOOKUP(H17,'Overview - Section A'!$N$25:$Q$36,4,FALSE),"")</f>
        <v/>
      </c>
      <c r="T17" s="378" t="b">
        <f t="shared" si="1"/>
        <v>1</v>
      </c>
      <c r="U17" s="378" t="b">
        <f t="shared" si="2"/>
        <v>0</v>
      </c>
      <c r="V17" s="378" t="str">
        <f t="shared" si="3"/>
        <v/>
      </c>
      <c r="W17" s="378" t="s">
        <v>557</v>
      </c>
      <c r="X17" s="382" t="str">
        <f>IFERROR(VLOOKUP(B17,'Reference Records'!$C$16:$G$25,5,FALSE),"")</f>
        <v/>
      </c>
      <c r="Y17" s="382" t="str">
        <f>IFERROR(IF('Reference Records'!$B$152&lt;&gt;"",VLOOKUP(O17,'Reference Records'!$B$152:$C$152,2,FALSE),VLOOKUP(O17,'Reference Records'!$A$157:$C$1002,3,FALSE)),"")</f>
        <v/>
      </c>
      <c r="Z17" s="161"/>
      <c r="AA17" s="164"/>
      <c r="AB17" s="164"/>
    </row>
    <row r="18" spans="1:53" hidden="1" x14ac:dyDescent="0.25">
      <c r="A18" s="312">
        <v>8</v>
      </c>
      <c r="B18" s="313"/>
      <c r="C18" s="313"/>
      <c r="D18" s="380"/>
      <c r="E18" s="380"/>
      <c r="F18" s="380"/>
      <c r="G18" s="316" t="str">
        <f>IFERROR(IF(VLOOKUP(B18,'Reference Records'!$C$16:$D$25,2,FALSE)=0,"",VLOOKUP(B18,'Reference Records'!$C$16:$D$25,2,FALSE)),"")</f>
        <v/>
      </c>
      <c r="H18" s="381"/>
      <c r="I18" s="381"/>
      <c r="J18" s="381"/>
      <c r="K18" s="381"/>
      <c r="L18" s="381"/>
      <c r="M18" s="381"/>
      <c r="N18" s="381"/>
      <c r="O18" s="381"/>
      <c r="P18" s="313"/>
      <c r="Q18" s="377"/>
      <c r="R18" s="378" t="str">
        <f t="shared" si="0"/>
        <v/>
      </c>
      <c r="S18" s="359" t="str">
        <f>IFERROR(VLOOKUP(H18,'Overview - Section A'!$N$25:$Q$36,4,FALSE),"")</f>
        <v/>
      </c>
      <c r="T18" s="378" t="b">
        <f t="shared" si="1"/>
        <v>1</v>
      </c>
      <c r="U18" s="378" t="b">
        <f t="shared" si="2"/>
        <v>0</v>
      </c>
      <c r="V18" s="378" t="str">
        <f t="shared" si="3"/>
        <v/>
      </c>
      <c r="W18" s="378" t="s">
        <v>558</v>
      </c>
      <c r="X18" s="382" t="str">
        <f>IFERROR(VLOOKUP(B18,'Reference Records'!$C$16:$G$25,5,FALSE),"")</f>
        <v/>
      </c>
      <c r="Y18" s="382" t="str">
        <f>IFERROR(IF('Reference Records'!$B$152&lt;&gt;"",VLOOKUP(O18,'Reference Records'!$B$152:$C$152,2,FALSE),VLOOKUP(O18,'Reference Records'!$A$157:$C$1002,3,FALSE)),"")</f>
        <v/>
      </c>
      <c r="Z18" s="161"/>
      <c r="AA18" s="164"/>
      <c r="AB18" s="164"/>
    </row>
    <row r="19" spans="1:53" hidden="1" x14ac:dyDescent="0.25">
      <c r="A19" s="312">
        <v>9</v>
      </c>
      <c r="B19" s="313"/>
      <c r="C19" s="313"/>
      <c r="D19" s="380"/>
      <c r="E19" s="380"/>
      <c r="F19" s="380"/>
      <c r="G19" s="316" t="str">
        <f>IFERROR(IF(VLOOKUP(B19,'Reference Records'!$C$16:$D$25,2,FALSE)=0,"",VLOOKUP(B19,'Reference Records'!$C$16:$D$25,2,FALSE)),"")</f>
        <v/>
      </c>
      <c r="H19" s="381"/>
      <c r="I19" s="381"/>
      <c r="J19" s="381"/>
      <c r="K19" s="381"/>
      <c r="L19" s="381"/>
      <c r="M19" s="381"/>
      <c r="N19" s="381"/>
      <c r="O19" s="381"/>
      <c r="P19" s="313"/>
      <c r="Q19" s="377"/>
      <c r="R19" s="378" t="str">
        <f t="shared" si="0"/>
        <v/>
      </c>
      <c r="S19" s="359" t="str">
        <f>IFERROR(VLOOKUP(H19,'Overview - Section A'!$N$25:$Q$36,4,FALSE),"")</f>
        <v/>
      </c>
      <c r="T19" s="378" t="b">
        <f t="shared" si="1"/>
        <v>1</v>
      </c>
      <c r="U19" s="378" t="b">
        <f t="shared" si="2"/>
        <v>0</v>
      </c>
      <c r="V19" s="378" t="str">
        <f t="shared" si="3"/>
        <v/>
      </c>
      <c r="W19" s="378" t="s">
        <v>559</v>
      </c>
      <c r="X19" s="382" t="str">
        <f>IFERROR(VLOOKUP(B19,'Reference Records'!$C$16:$G$25,5,FALSE),"")</f>
        <v/>
      </c>
      <c r="Y19" s="382" t="str">
        <f>IFERROR(IF('Reference Records'!$B$152&lt;&gt;"",VLOOKUP(O19,'Reference Records'!$B$152:$C$152,2,FALSE),VLOOKUP(O19,'Reference Records'!$A$157:$C$1002,3,FALSE)),"")</f>
        <v/>
      </c>
      <c r="Z19" s="161"/>
      <c r="AA19" s="164"/>
      <c r="AB19" s="164"/>
    </row>
    <row r="20" spans="1:53" hidden="1" x14ac:dyDescent="0.25">
      <c r="A20" s="312">
        <v>10</v>
      </c>
      <c r="B20" s="313"/>
      <c r="C20" s="313"/>
      <c r="D20" s="380"/>
      <c r="E20" s="380"/>
      <c r="F20" s="380"/>
      <c r="G20" s="316" t="str">
        <f>IFERROR(IF(VLOOKUP(B20,'Reference Records'!$C$16:$D$25,2,FALSE)=0,"",VLOOKUP(B20,'Reference Records'!$C$16:$D$25,2,FALSE)),"")</f>
        <v/>
      </c>
      <c r="H20" s="381"/>
      <c r="I20" s="381"/>
      <c r="J20" s="381"/>
      <c r="K20" s="381"/>
      <c r="L20" s="381"/>
      <c r="M20" s="381"/>
      <c r="N20" s="381"/>
      <c r="O20" s="381"/>
      <c r="P20" s="313"/>
      <c r="Q20" s="377"/>
      <c r="R20" s="378" t="str">
        <f t="shared" si="0"/>
        <v/>
      </c>
      <c r="S20" s="359" t="str">
        <f>IFERROR(VLOOKUP(H20,'Overview - Section A'!$N$25:$Q$36,4,FALSE),"")</f>
        <v/>
      </c>
      <c r="T20" s="378" t="b">
        <f t="shared" si="1"/>
        <v>1</v>
      </c>
      <c r="U20" s="378" t="b">
        <f t="shared" si="2"/>
        <v>0</v>
      </c>
      <c r="V20" s="378" t="str">
        <f t="shared" si="3"/>
        <v/>
      </c>
      <c r="W20" s="378" t="s">
        <v>560</v>
      </c>
      <c r="X20" s="382" t="str">
        <f>IFERROR(VLOOKUP(B20,'Reference Records'!$C$16:$G$25,5,FALSE),"")</f>
        <v/>
      </c>
      <c r="Y20" s="382" t="str">
        <f>IFERROR(IF('Reference Records'!$B$152&lt;&gt;"",VLOOKUP(O20,'Reference Records'!$B$152:$C$152,2,FALSE),VLOOKUP(O20,'Reference Records'!$A$157:$C$1002,3,FALSE)),"")</f>
        <v/>
      </c>
      <c r="Z20" s="161"/>
      <c r="AA20" s="164"/>
      <c r="AB20" s="164"/>
    </row>
    <row r="21" spans="1:53" hidden="1" x14ac:dyDescent="0.25">
      <c r="A21" s="312">
        <v>11</v>
      </c>
      <c r="B21" s="313"/>
      <c r="C21" s="313"/>
      <c r="D21" s="380"/>
      <c r="E21" s="380"/>
      <c r="F21" s="380"/>
      <c r="G21" s="316" t="str">
        <f>IFERROR(IF(VLOOKUP(B21,'Reference Records'!$C$16:$D$25,2,FALSE)=0,"",VLOOKUP(B21,'Reference Records'!$C$16:$D$25,2,FALSE)),"")</f>
        <v/>
      </c>
      <c r="H21" s="381"/>
      <c r="I21" s="381"/>
      <c r="J21" s="381"/>
      <c r="K21" s="381"/>
      <c r="L21" s="381"/>
      <c r="M21" s="381"/>
      <c r="N21" s="381"/>
      <c r="O21" s="381"/>
      <c r="P21" s="313"/>
      <c r="Q21" s="377"/>
      <c r="R21" s="378" t="str">
        <f t="shared" si="0"/>
        <v/>
      </c>
      <c r="S21" s="359" t="str">
        <f>IFERROR(VLOOKUP(H21,'Overview - Section A'!$N$25:$Q$36,4,FALSE),"")</f>
        <v/>
      </c>
      <c r="T21" s="378" t="b">
        <f t="shared" si="1"/>
        <v>1</v>
      </c>
      <c r="U21" s="378" t="b">
        <f t="shared" si="2"/>
        <v>0</v>
      </c>
      <c r="V21" s="378" t="str">
        <f t="shared" si="3"/>
        <v/>
      </c>
      <c r="W21" s="378" t="s">
        <v>561</v>
      </c>
      <c r="X21" s="382" t="str">
        <f>IFERROR(VLOOKUP(B21,'Reference Records'!$C$16:$G$25,5,FALSE),"")</f>
        <v/>
      </c>
      <c r="Y21" s="382" t="str">
        <f>IFERROR(IF('Reference Records'!$B$152&lt;&gt;"",VLOOKUP(O21,'Reference Records'!$B$152:$C$152,2,FALSE),VLOOKUP(O21,'Reference Records'!$A$157:$C$1002,3,FALSE)),"")</f>
        <v/>
      </c>
      <c r="Z21" s="161"/>
      <c r="AA21" s="164"/>
      <c r="AB21" s="164"/>
    </row>
    <row r="22" spans="1:53" hidden="1" x14ac:dyDescent="0.25">
      <c r="A22" s="312">
        <v>12</v>
      </c>
      <c r="B22" s="313"/>
      <c r="C22" s="313"/>
      <c r="D22" s="380"/>
      <c r="E22" s="380"/>
      <c r="F22" s="380"/>
      <c r="G22" s="316" t="str">
        <f>IFERROR(IF(VLOOKUP(B22,'Reference Records'!$C$16:$D$25,2,FALSE)=0,"",VLOOKUP(B22,'Reference Records'!$C$16:$D$25,2,FALSE)),"")</f>
        <v/>
      </c>
      <c r="H22" s="381"/>
      <c r="I22" s="381"/>
      <c r="J22" s="381"/>
      <c r="K22" s="381"/>
      <c r="L22" s="381"/>
      <c r="M22" s="381"/>
      <c r="N22" s="381"/>
      <c r="O22" s="381"/>
      <c r="P22" s="313"/>
      <c r="Q22" s="377"/>
      <c r="R22" s="378" t="str">
        <f t="shared" si="0"/>
        <v/>
      </c>
      <c r="S22" s="359" t="str">
        <f>IFERROR(VLOOKUP(H22,'Overview - Section A'!$N$25:$Q$36,4,FALSE),"")</f>
        <v/>
      </c>
      <c r="T22" s="378" t="b">
        <f t="shared" si="1"/>
        <v>1</v>
      </c>
      <c r="U22" s="378" t="b">
        <f t="shared" si="2"/>
        <v>0</v>
      </c>
      <c r="V22" s="378" t="str">
        <f t="shared" si="3"/>
        <v/>
      </c>
      <c r="W22" s="378" t="s">
        <v>562</v>
      </c>
      <c r="X22" s="382" t="str">
        <f>IFERROR(VLOOKUP(B22,'Reference Records'!$C$16:$G$25,5,FALSE),"")</f>
        <v/>
      </c>
      <c r="Y22" s="382" t="str">
        <f>IFERROR(IF('Reference Records'!$B$152&lt;&gt;"",VLOOKUP(O22,'Reference Records'!$B$152:$C$152,2,FALSE),VLOOKUP(O22,'Reference Records'!$A$157:$C$1002,3,FALSE)),"")</f>
        <v/>
      </c>
      <c r="Z22" s="161"/>
      <c r="AA22" s="164"/>
      <c r="AB22" s="164"/>
    </row>
    <row r="23" spans="1:53" hidden="1" x14ac:dyDescent="0.25">
      <c r="A23" s="312">
        <v>13</v>
      </c>
      <c r="B23" s="313"/>
      <c r="C23" s="313"/>
      <c r="D23" s="380"/>
      <c r="E23" s="380"/>
      <c r="F23" s="380"/>
      <c r="G23" s="316" t="str">
        <f>IFERROR(IF(VLOOKUP(B23,'Reference Records'!$C$16:$D$25,2,FALSE)=0,"",VLOOKUP(B23,'Reference Records'!$C$16:$D$25,2,FALSE)),"")</f>
        <v/>
      </c>
      <c r="H23" s="381"/>
      <c r="I23" s="381"/>
      <c r="J23" s="381"/>
      <c r="K23" s="381"/>
      <c r="L23" s="381"/>
      <c r="M23" s="381"/>
      <c r="N23" s="381"/>
      <c r="O23" s="381"/>
      <c r="P23" s="313"/>
      <c r="Q23" s="377"/>
      <c r="R23" s="378" t="str">
        <f t="shared" si="0"/>
        <v/>
      </c>
      <c r="S23" s="359" t="str">
        <f>IFERROR(VLOOKUP(H23,'Overview - Section A'!$N$25:$Q$36,4,FALSE),"")</f>
        <v/>
      </c>
      <c r="T23" s="378" t="b">
        <f t="shared" si="1"/>
        <v>1</v>
      </c>
      <c r="U23" s="378" t="b">
        <f t="shared" si="2"/>
        <v>0</v>
      </c>
      <c r="V23" s="378" t="str">
        <f t="shared" si="3"/>
        <v/>
      </c>
      <c r="W23" s="378" t="s">
        <v>563</v>
      </c>
      <c r="X23" s="382" t="str">
        <f>IFERROR(VLOOKUP(B23,'Reference Records'!$C$16:$G$25,5,FALSE),"")</f>
        <v/>
      </c>
      <c r="Y23" s="382" t="str">
        <f>IFERROR(IF('Reference Records'!$B$152&lt;&gt;"",VLOOKUP(O23,'Reference Records'!$B$152:$C$152,2,FALSE),VLOOKUP(O23,'Reference Records'!$A$157:$C$1002,3,FALSE)),"")</f>
        <v/>
      </c>
      <c r="Z23" s="161"/>
      <c r="AA23" s="164"/>
      <c r="AB23" s="164"/>
    </row>
    <row r="24" spans="1:53" hidden="1" x14ac:dyDescent="0.25">
      <c r="A24" s="312">
        <v>14</v>
      </c>
      <c r="B24" s="313"/>
      <c r="C24" s="313"/>
      <c r="D24" s="380"/>
      <c r="E24" s="380"/>
      <c r="F24" s="380"/>
      <c r="G24" s="316" t="str">
        <f>IFERROR(IF(VLOOKUP(B24,'Reference Records'!$C$16:$D$25,2,FALSE)=0,"",VLOOKUP(B24,'Reference Records'!$C$16:$D$25,2,FALSE)),"")</f>
        <v/>
      </c>
      <c r="H24" s="381"/>
      <c r="I24" s="381"/>
      <c r="J24" s="381"/>
      <c r="K24" s="381"/>
      <c r="L24" s="381"/>
      <c r="M24" s="381"/>
      <c r="N24" s="381"/>
      <c r="O24" s="381"/>
      <c r="P24" s="313"/>
      <c r="Q24" s="377"/>
      <c r="R24" s="378" t="str">
        <f t="shared" si="0"/>
        <v/>
      </c>
      <c r="S24" s="359" t="str">
        <f>IFERROR(VLOOKUP(H24,'Overview - Section A'!$N$25:$Q$36,4,FALSE),"")</f>
        <v/>
      </c>
      <c r="T24" s="378" t="b">
        <f t="shared" si="1"/>
        <v>1</v>
      </c>
      <c r="U24" s="378" t="b">
        <f t="shared" si="2"/>
        <v>0</v>
      </c>
      <c r="V24" s="378" t="str">
        <f t="shared" si="3"/>
        <v/>
      </c>
      <c r="W24" s="378" t="s">
        <v>564</v>
      </c>
      <c r="X24" s="382" t="str">
        <f>IFERROR(VLOOKUP(B24,'Reference Records'!$C$16:$G$25,5,FALSE),"")</f>
        <v/>
      </c>
      <c r="Y24" s="382" t="str">
        <f>IFERROR(IF('Reference Records'!$B$152&lt;&gt;"",VLOOKUP(O24,'Reference Records'!$B$152:$C$152,2,FALSE),VLOOKUP(O24,'Reference Records'!$A$157:$C$1002,3,FALSE)),"")</f>
        <v/>
      </c>
      <c r="Z24" s="161"/>
      <c r="AA24" s="164"/>
      <c r="AB24" s="164"/>
    </row>
    <row r="25" spans="1:53" hidden="1" x14ac:dyDescent="0.25">
      <c r="A25" s="312">
        <v>15</v>
      </c>
      <c r="B25" s="313"/>
      <c r="C25" s="313"/>
      <c r="D25" s="380"/>
      <c r="E25" s="380"/>
      <c r="F25" s="380"/>
      <c r="G25" s="316" t="str">
        <f>IFERROR(IF(VLOOKUP(B25,'Reference Records'!$C$16:$D$25,2,FALSE)=0,"",VLOOKUP(B25,'Reference Records'!$C$16:$D$25,2,FALSE)),"")</f>
        <v/>
      </c>
      <c r="H25" s="381"/>
      <c r="I25" s="381"/>
      <c r="J25" s="381"/>
      <c r="K25" s="381"/>
      <c r="L25" s="381"/>
      <c r="M25" s="381"/>
      <c r="N25" s="381"/>
      <c r="O25" s="381"/>
      <c r="P25" s="313"/>
      <c r="Q25" s="377"/>
      <c r="R25" s="378" t="str">
        <f t="shared" si="0"/>
        <v/>
      </c>
      <c r="S25" s="359" t="str">
        <f>IFERROR(VLOOKUP(H25,'Overview - Section A'!$N$25:$Q$36,4,FALSE),"")</f>
        <v/>
      </c>
      <c r="T25" s="378" t="b">
        <f t="shared" si="1"/>
        <v>1</v>
      </c>
      <c r="U25" s="378" t="b">
        <f t="shared" si="2"/>
        <v>0</v>
      </c>
      <c r="V25" s="378" t="str">
        <f t="shared" si="3"/>
        <v/>
      </c>
      <c r="W25" s="378" t="s">
        <v>565</v>
      </c>
      <c r="X25" s="382" t="str">
        <f>IFERROR(VLOOKUP(B25,'Reference Records'!$C$16:$G$25,5,FALSE),"")</f>
        <v/>
      </c>
      <c r="Y25" s="382" t="str">
        <f>IFERROR(IF('Reference Records'!$B$152&lt;&gt;"",VLOOKUP(O25,'Reference Records'!$B$152:$C$152,2,FALSE),VLOOKUP(O25,'Reference Records'!$A$157:$C$1002,3,FALSE)),"")</f>
        <v/>
      </c>
      <c r="Z25" s="161"/>
      <c r="AA25" s="164"/>
      <c r="AB25" s="164"/>
    </row>
    <row r="26" spans="1:53" s="59" customFormat="1" ht="2.4500000000000002" customHeight="1" thickBot="1" x14ac:dyDescent="0.3">
      <c r="A26" s="60"/>
      <c r="B26" s="60"/>
      <c r="C26" s="60"/>
      <c r="D26" s="60"/>
      <c r="E26" s="61"/>
      <c r="F26" s="61"/>
      <c r="G26" s="62"/>
      <c r="H26" s="61"/>
      <c r="I26" s="61"/>
      <c r="J26" s="61"/>
      <c r="K26" s="63"/>
      <c r="L26" s="64"/>
      <c r="M26" s="64"/>
      <c r="N26" s="64"/>
      <c r="O26" s="65"/>
      <c r="P26" s="65"/>
      <c r="Q26" s="66"/>
      <c r="R26" s="67"/>
      <c r="S26" s="67"/>
      <c r="T26" s="67"/>
      <c r="U26" s="67"/>
      <c r="V26" s="67"/>
      <c r="W26" s="67"/>
      <c r="X26" s="67"/>
      <c r="Y26" s="67"/>
      <c r="Z26" s="68"/>
      <c r="AA26" s="165"/>
      <c r="AB26" s="165"/>
      <c r="AF26" s="13"/>
      <c r="AG26" s="13"/>
      <c r="AH26" s="13"/>
      <c r="AI26" s="13"/>
      <c r="AJ26" s="13"/>
      <c r="AK26" s="13"/>
      <c r="AL26" s="13"/>
      <c r="AM26" s="13"/>
      <c r="AN26" s="13"/>
      <c r="AO26" s="13"/>
      <c r="AP26" s="13"/>
      <c r="AQ26" s="13"/>
      <c r="AR26" s="13"/>
      <c r="AS26" s="13"/>
      <c r="AT26" s="13"/>
      <c r="AU26" s="13"/>
      <c r="AV26" s="13"/>
      <c r="AW26" s="13"/>
      <c r="AX26" s="13"/>
      <c r="AY26" s="13"/>
      <c r="AZ26" s="13"/>
      <c r="BA26" s="13"/>
    </row>
    <row r="27" spans="1:53" ht="35.450000000000003" customHeight="1" thickBot="1" x14ac:dyDescent="0.3">
      <c r="A27" s="69"/>
      <c r="D27" s="70"/>
      <c r="E27" s="70"/>
      <c r="AA27" s="164"/>
      <c r="AB27" s="164"/>
    </row>
    <row r="28" spans="1:53" ht="27" customHeight="1" thickBot="1" x14ac:dyDescent="0.3">
      <c r="A28" s="431" t="s">
        <v>30</v>
      </c>
      <c r="B28" s="428"/>
      <c r="C28" s="428"/>
      <c r="D28" s="428"/>
      <c r="E28" s="428"/>
      <c r="F28" s="428"/>
      <c r="G28" s="428"/>
      <c r="H28" s="428"/>
      <c r="I28" s="71"/>
      <c r="J28" s="71"/>
      <c r="K28" s="71"/>
      <c r="L28" s="71"/>
      <c r="M28" s="71"/>
      <c r="N28" s="72"/>
      <c r="O28" s="73"/>
      <c r="P28" s="73"/>
      <c r="Q28" s="54"/>
    </row>
    <row r="29" spans="1:53" ht="45.6" customHeight="1" x14ac:dyDescent="0.25">
      <c r="A29" s="320" t="s">
        <v>24</v>
      </c>
      <c r="B29" s="320" t="s">
        <v>79</v>
      </c>
      <c r="C29" s="320" t="s">
        <v>153</v>
      </c>
      <c r="D29" s="320" t="s">
        <v>6</v>
      </c>
      <c r="E29" s="320" t="s">
        <v>7</v>
      </c>
      <c r="F29" s="321" t="s">
        <v>8</v>
      </c>
      <c r="G29" s="320" t="s">
        <v>28</v>
      </c>
      <c r="H29" s="320" t="s">
        <v>156</v>
      </c>
      <c r="I29" s="322" t="s">
        <v>187</v>
      </c>
      <c r="J29" s="323" t="s">
        <v>66</v>
      </c>
      <c r="K29" s="323" t="s">
        <v>105</v>
      </c>
      <c r="L29" s="323" t="s">
        <v>64</v>
      </c>
      <c r="M29" s="323" t="s">
        <v>66</v>
      </c>
      <c r="N29" s="74"/>
      <c r="O29" s="167"/>
      <c r="P29" s="167"/>
      <c r="Q29" s="54"/>
    </row>
    <row r="30" spans="1:53" ht="47.25" hidden="1" x14ac:dyDescent="0.25">
      <c r="A30" s="312" t="s">
        <v>93</v>
      </c>
      <c r="B30" s="324" t="str">
        <f t="shared" ref="B30:B61" si="4">IF(A30=A29,"",VLOOKUP(A30,$A$10:$V$26,22,FALSE))</f>
        <v>[Outcome Indicator Name][Custom Outcome Indicator]</v>
      </c>
      <c r="C30" s="325" t="str">
        <f>TEXT(IFERROR(INDEX('Overview - Section A'!$A$42:$A$49,MATCH(J30,'Overview - Section A'!$I$42:$I$49,0)),""),"YYYY")</f>
        <v/>
      </c>
      <c r="D30" s="326" t="s">
        <v>58</v>
      </c>
      <c r="E30" s="326" t="s">
        <v>59</v>
      </c>
      <c r="F30" s="327" t="str">
        <f>IFERROR(IF(E30&lt;&gt;"",(D30/E30)*100,""),"")</f>
        <v/>
      </c>
      <c r="G30" s="328" t="s">
        <v>60</v>
      </c>
      <c r="H30" s="327" t="s">
        <v>155</v>
      </c>
      <c r="I30" s="329" t="str">
        <f>VLOOKUP(A30,$A$10:$V$26,22,FALSE)</f>
        <v>[Outcome Indicator Name][Custom Outcome Indicator]</v>
      </c>
      <c r="J30" s="330" t="s">
        <v>65</v>
      </c>
      <c r="K30" s="329" t="b">
        <f>IFERROR(TRUE,FALSE)</f>
        <v>1</v>
      </c>
      <c r="L30" s="329" t="b">
        <f>IFERROR(IF(I30&lt;&gt;"",TRUE,FALSE),FALSE)</f>
        <v>1</v>
      </c>
      <c r="M30" s="329" t="s">
        <v>65</v>
      </c>
      <c r="N30" s="75"/>
      <c r="O30" s="168"/>
      <c r="P30" s="168"/>
      <c r="Q30" s="54"/>
    </row>
    <row r="31" spans="1:53" ht="87" customHeight="1" x14ac:dyDescent="0.25">
      <c r="A31" s="312">
        <v>1</v>
      </c>
      <c r="B31" s="324" t="str">
        <f t="shared" si="4"/>
        <v>TB O-4(M): Treatment success rate of RR TB and/or MDR-TB: Percentage of cases with RR and/or MDR-TB successfully treated</v>
      </c>
      <c r="C31" s="325" t="str">
        <f>TEXT(IFERROR(INDEX('Overview - Section A'!$A$42:$A$49,MATCH(J31,'Overview - Section A'!$I$42:$I$49,0)),""),"YYYY")</f>
        <v>2018</v>
      </c>
      <c r="D31" s="326">
        <f>E31*0.8</f>
        <v>5627.2000000000007</v>
      </c>
      <c r="E31" s="326">
        <v>7034</v>
      </c>
      <c r="F31" s="327">
        <f t="shared" ref="F31:F33" si="5">IFERROR(IF(E31&lt;&gt;"",(D31/E31)*100,""),"")</f>
        <v>80.000000000000014</v>
      </c>
      <c r="G31" s="328">
        <v>44012</v>
      </c>
      <c r="H31" s="327"/>
      <c r="I31" s="329" t="str">
        <f t="shared" ref="I31:I94" si="6">VLOOKUP(A31,$A$10:$V$26,22,FALSE)</f>
        <v>TB O-4(M): Treatment success rate of RR TB and/or MDR-TB: Percentage of cases with RR and/or MDR-TB successfully treated</v>
      </c>
      <c r="J31" s="330" t="s">
        <v>297</v>
      </c>
      <c r="K31" s="329" t="b">
        <f t="shared" ref="K31:K94" si="7">IFERROR(TRUE,FALSE)</f>
        <v>1</v>
      </c>
      <c r="L31" s="329" t="b">
        <f t="shared" ref="L31:L94" si="8">IFERROR(IF(I31&lt;&gt;"",TRUE,FALSE),FALSE)</f>
        <v>1</v>
      </c>
      <c r="M31" s="329" t="s">
        <v>298</v>
      </c>
      <c r="N31" s="75"/>
      <c r="O31" s="168"/>
      <c r="P31" s="168"/>
      <c r="Q31" s="54"/>
    </row>
    <row r="32" spans="1:53" ht="45" customHeight="1" x14ac:dyDescent="0.25">
      <c r="A32" s="312">
        <v>1</v>
      </c>
      <c r="B32" s="324" t="str">
        <f t="shared" si="4"/>
        <v/>
      </c>
      <c r="C32" s="325" t="str">
        <f>TEXT(IFERROR(INDEX('Overview - Section A'!$A$42:$A$49,MATCH(J32,'Overview - Section A'!$I$42:$I$49,0)),""),"YYYY")</f>
        <v>2019</v>
      </c>
      <c r="D32" s="326">
        <f>E32*0.85</f>
        <v>7245.4</v>
      </c>
      <c r="E32" s="326">
        <v>8524</v>
      </c>
      <c r="F32" s="327">
        <f t="shared" si="5"/>
        <v>85</v>
      </c>
      <c r="G32" s="328">
        <v>44377</v>
      </c>
      <c r="H32" s="327"/>
      <c r="I32" s="329" t="str">
        <f t="shared" si="6"/>
        <v>TB O-4(M): Treatment success rate of RR TB and/or MDR-TB: Percentage of cases with RR and/or MDR-TB successfully treated</v>
      </c>
      <c r="J32" s="330" t="s">
        <v>299</v>
      </c>
      <c r="K32" s="329" t="b">
        <f t="shared" si="7"/>
        <v>1</v>
      </c>
      <c r="L32" s="329" t="b">
        <f t="shared" si="8"/>
        <v>1</v>
      </c>
      <c r="M32" s="329" t="s">
        <v>300</v>
      </c>
      <c r="N32" s="75"/>
      <c r="O32" s="168"/>
      <c r="P32" s="168"/>
      <c r="Q32" s="54"/>
    </row>
    <row r="33" spans="1:17" ht="45" customHeight="1" x14ac:dyDescent="0.25">
      <c r="A33" s="312">
        <v>1</v>
      </c>
      <c r="B33" s="324" t="str">
        <f t="shared" si="4"/>
        <v/>
      </c>
      <c r="C33" s="325" t="str">
        <f>TEXT(IFERROR(INDEX('Overview - Section A'!$A$42:$A$49,MATCH(J33,'Overview - Section A'!$I$42:$I$49,0)),""),"YYYY")</f>
        <v>2020</v>
      </c>
      <c r="D33" s="326">
        <f>E33*0.85</f>
        <v>8759.25</v>
      </c>
      <c r="E33" s="326">
        <v>10305</v>
      </c>
      <c r="F33" s="327">
        <f t="shared" si="5"/>
        <v>85</v>
      </c>
      <c r="G33" s="328">
        <v>44742</v>
      </c>
      <c r="H33" s="327"/>
      <c r="I33" s="329" t="str">
        <f t="shared" si="6"/>
        <v>TB O-4(M): Treatment success rate of RR TB and/or MDR-TB: Percentage of cases with RR and/or MDR-TB successfully treated</v>
      </c>
      <c r="J33" s="330" t="s">
        <v>301</v>
      </c>
      <c r="K33" s="329" t="b">
        <f t="shared" si="7"/>
        <v>1</v>
      </c>
      <c r="L33" s="329" t="b">
        <f t="shared" si="8"/>
        <v>1</v>
      </c>
      <c r="M33" s="329" t="s">
        <v>302</v>
      </c>
      <c r="N33" s="75"/>
      <c r="O33" s="168"/>
      <c r="P33" s="168"/>
      <c r="Q33" s="54"/>
    </row>
    <row r="34" spans="1:17" ht="63" hidden="1" x14ac:dyDescent="0.25">
      <c r="A34" s="312">
        <v>1</v>
      </c>
      <c r="B34" s="324" t="str">
        <f t="shared" si="4"/>
        <v/>
      </c>
      <c r="C34" s="325" t="str">
        <f>TEXT(IFERROR(INDEX('Overview - Section A'!$A$42:$A$49,MATCH(J34,'Overview - Section A'!$I$42:$I$49,0)),""),"YYYY")</f>
        <v>2021</v>
      </c>
      <c r="D34" s="326"/>
      <c r="E34" s="326"/>
      <c r="F34" s="327" t="str">
        <f t="shared" ref="F34:F94" si="9">IFERROR(IF(E34&lt;&gt;"",(D34/E34)*100,""),"")</f>
        <v/>
      </c>
      <c r="G34" s="328"/>
      <c r="H34" s="327"/>
      <c r="I34" s="329" t="str">
        <f t="shared" si="6"/>
        <v>TB O-4(M): Treatment success rate of RR TB and/or MDR-TB: Percentage of cases with RR and/or MDR-TB successfully treated</v>
      </c>
      <c r="J34" s="330" t="s">
        <v>303</v>
      </c>
      <c r="K34" s="329" t="b">
        <f t="shared" si="7"/>
        <v>1</v>
      </c>
      <c r="L34" s="329" t="b">
        <f t="shared" si="8"/>
        <v>1</v>
      </c>
      <c r="M34" s="329" t="s">
        <v>304</v>
      </c>
      <c r="N34" s="75"/>
      <c r="O34" s="168"/>
      <c r="P34" s="168"/>
      <c r="Q34" s="54"/>
    </row>
    <row r="35" spans="1:17" ht="16.5" customHeight="1" x14ac:dyDescent="0.25">
      <c r="A35" s="312">
        <v>1</v>
      </c>
      <c r="B35" s="324" t="str">
        <f t="shared" si="4"/>
        <v/>
      </c>
      <c r="C35" s="325" t="str">
        <f>TEXT(IFERROR(INDEX('Overview - Section A'!$A$42:$A$49,MATCH(J35,'Overview - Section A'!$I$42:$I$49,0)),""),"YYYY")</f>
        <v>2022</v>
      </c>
      <c r="D35" s="326"/>
      <c r="E35" s="326"/>
      <c r="F35" s="327" t="str">
        <f t="shared" si="9"/>
        <v/>
      </c>
      <c r="G35" s="328"/>
      <c r="H35" s="327"/>
      <c r="I35" s="329" t="str">
        <f t="shared" si="6"/>
        <v>TB O-4(M): Treatment success rate of RR TB and/or MDR-TB: Percentage of cases with RR and/or MDR-TB successfully treated</v>
      </c>
      <c r="J35" s="330" t="s">
        <v>305</v>
      </c>
      <c r="K35" s="329" t="b">
        <f t="shared" si="7"/>
        <v>1</v>
      </c>
      <c r="L35" s="329" t="b">
        <f t="shared" si="8"/>
        <v>1</v>
      </c>
      <c r="M35" s="329" t="s">
        <v>306</v>
      </c>
      <c r="N35" s="75"/>
      <c r="O35" s="168"/>
      <c r="P35" s="168"/>
      <c r="Q35" s="54"/>
    </row>
    <row r="36" spans="1:17" ht="107.25" customHeight="1" x14ac:dyDescent="0.25">
      <c r="A36" s="312">
        <v>2</v>
      </c>
      <c r="B36" s="324" t="str">
        <f t="shared" si="4"/>
        <v>TB O-1a: Case notification rate of all forms of TB per 100,000 population - bacteriologically confirmed plus clinically diagnosed, new and relapse cases</v>
      </c>
      <c r="C36" s="325" t="str">
        <f>TEXT(IFERROR(INDEX('Overview - Section A'!$A$42:$A$49,MATCH(J36,'Overview - Section A'!$I$42:$I$49,0)),""),"YYYY")</f>
        <v>2018</v>
      </c>
      <c r="D36" s="326">
        <v>273</v>
      </c>
      <c r="E36" s="326"/>
      <c r="F36" s="327" t="str">
        <f t="shared" si="9"/>
        <v/>
      </c>
      <c r="G36" s="328">
        <v>43646</v>
      </c>
      <c r="H36" s="327"/>
      <c r="I36" s="329" t="str">
        <f t="shared" si="6"/>
        <v>TB O-1a: Case notification rate of all forms of TB per 100,000 population - bacteriologically confirmed plus clinically diagnosed, new and relapse cases</v>
      </c>
      <c r="J36" s="330" t="s">
        <v>297</v>
      </c>
      <c r="K36" s="329" t="b">
        <f t="shared" si="7"/>
        <v>1</v>
      </c>
      <c r="L36" s="329" t="b">
        <f t="shared" si="8"/>
        <v>1</v>
      </c>
      <c r="M36" s="329" t="s">
        <v>307</v>
      </c>
      <c r="N36" s="75"/>
      <c r="O36" s="168"/>
      <c r="P36" s="168"/>
      <c r="Q36" s="54"/>
    </row>
    <row r="37" spans="1:17" ht="45" customHeight="1" x14ac:dyDescent="0.25">
      <c r="A37" s="312">
        <v>2</v>
      </c>
      <c r="B37" s="324" t="str">
        <f t="shared" si="4"/>
        <v/>
      </c>
      <c r="C37" s="325" t="str">
        <f>TEXT(IFERROR(INDEX('Overview - Section A'!$A$42:$A$49,MATCH(J37,'Overview - Section A'!$I$42:$I$49,0)),""),"YYYY")</f>
        <v>2019</v>
      </c>
      <c r="D37" s="326">
        <v>265</v>
      </c>
      <c r="E37" s="326"/>
      <c r="F37" s="327" t="str">
        <f t="shared" si="9"/>
        <v/>
      </c>
      <c r="G37" s="328">
        <v>44012</v>
      </c>
      <c r="H37" s="327"/>
      <c r="I37" s="329" t="str">
        <f t="shared" si="6"/>
        <v>TB O-1a: Case notification rate of all forms of TB per 100,000 population - bacteriologically confirmed plus clinically diagnosed, new and relapse cases</v>
      </c>
      <c r="J37" s="330" t="s">
        <v>299</v>
      </c>
      <c r="K37" s="329" t="b">
        <f t="shared" si="7"/>
        <v>1</v>
      </c>
      <c r="L37" s="329" t="b">
        <f t="shared" si="8"/>
        <v>1</v>
      </c>
      <c r="M37" s="329" t="s">
        <v>308</v>
      </c>
      <c r="N37" s="75"/>
      <c r="O37" s="168"/>
      <c r="P37" s="168"/>
      <c r="Q37" s="54"/>
    </row>
    <row r="38" spans="1:17" ht="51.75" customHeight="1" x14ac:dyDescent="0.25">
      <c r="A38" s="312">
        <v>2</v>
      </c>
      <c r="B38" s="324" t="str">
        <f t="shared" si="4"/>
        <v/>
      </c>
      <c r="C38" s="325" t="str">
        <f>TEXT(IFERROR(INDEX('Overview - Section A'!$A$42:$A$49,MATCH(J38,'Overview - Section A'!$I$42:$I$49,0)),""),"YYYY")</f>
        <v>2020</v>
      </c>
      <c r="D38" s="326">
        <v>254</v>
      </c>
      <c r="E38" s="326"/>
      <c r="F38" s="327" t="str">
        <f t="shared" si="9"/>
        <v/>
      </c>
      <c r="G38" s="328">
        <v>44377</v>
      </c>
      <c r="H38" s="327"/>
      <c r="I38" s="329" t="str">
        <f t="shared" si="6"/>
        <v>TB O-1a: Case notification rate of all forms of TB per 100,000 population - bacteriologically confirmed plus clinically diagnosed, new and relapse cases</v>
      </c>
      <c r="J38" s="330" t="s">
        <v>301</v>
      </c>
      <c r="K38" s="329" t="b">
        <f t="shared" si="7"/>
        <v>1</v>
      </c>
      <c r="L38" s="329" t="b">
        <f t="shared" si="8"/>
        <v>1</v>
      </c>
      <c r="M38" s="329" t="s">
        <v>309</v>
      </c>
      <c r="N38" s="75"/>
      <c r="O38" s="168"/>
      <c r="P38" s="168"/>
      <c r="Q38" s="54"/>
    </row>
    <row r="39" spans="1:17" ht="78.75" hidden="1" x14ac:dyDescent="0.25">
      <c r="A39" s="312">
        <v>2</v>
      </c>
      <c r="B39" s="324" t="str">
        <f t="shared" si="4"/>
        <v/>
      </c>
      <c r="C39" s="325" t="str">
        <f>TEXT(IFERROR(INDEX('Overview - Section A'!$A$42:$A$49,MATCH(J39,'Overview - Section A'!$I$42:$I$49,0)),""),"YYYY")</f>
        <v>2021</v>
      </c>
      <c r="D39" s="326"/>
      <c r="E39" s="326"/>
      <c r="F39" s="327" t="str">
        <f t="shared" si="9"/>
        <v/>
      </c>
      <c r="G39" s="328"/>
      <c r="H39" s="327"/>
      <c r="I39" s="329" t="str">
        <f t="shared" si="6"/>
        <v>TB O-1a: Case notification rate of all forms of TB per 100,000 population - bacteriologically confirmed plus clinically diagnosed, new and relapse cases</v>
      </c>
      <c r="J39" s="330" t="s">
        <v>303</v>
      </c>
      <c r="K39" s="329" t="b">
        <f t="shared" si="7"/>
        <v>1</v>
      </c>
      <c r="L39" s="329" t="b">
        <f t="shared" si="8"/>
        <v>1</v>
      </c>
      <c r="M39" s="329" t="s">
        <v>310</v>
      </c>
      <c r="N39" s="75"/>
      <c r="O39" s="168"/>
      <c r="P39" s="168"/>
      <c r="Q39" s="54"/>
    </row>
    <row r="40" spans="1:17" ht="17.25" customHeight="1" x14ac:dyDescent="0.25">
      <c r="A40" s="312">
        <v>2</v>
      </c>
      <c r="B40" s="324" t="str">
        <f t="shared" si="4"/>
        <v/>
      </c>
      <c r="C40" s="325" t="str">
        <f>TEXT(IFERROR(INDEX('Overview - Section A'!$A$42:$A$49,MATCH(J40,'Overview - Section A'!$I$42:$I$49,0)),""),"YYYY")</f>
        <v>2022</v>
      </c>
      <c r="D40" s="326"/>
      <c r="E40" s="326"/>
      <c r="F40" s="327" t="str">
        <f t="shared" si="9"/>
        <v/>
      </c>
      <c r="G40" s="328"/>
      <c r="H40" s="327"/>
      <c r="I40" s="329" t="str">
        <f t="shared" si="6"/>
        <v>TB O-1a: Case notification rate of all forms of TB per 100,000 population - bacteriologically confirmed plus clinically diagnosed, new and relapse cases</v>
      </c>
      <c r="J40" s="330" t="s">
        <v>305</v>
      </c>
      <c r="K40" s="329" t="b">
        <f t="shared" si="7"/>
        <v>1</v>
      </c>
      <c r="L40" s="329" t="b">
        <f t="shared" si="8"/>
        <v>1</v>
      </c>
      <c r="M40" s="329" t="s">
        <v>311</v>
      </c>
      <c r="N40" s="75"/>
      <c r="O40" s="168"/>
      <c r="P40" s="168"/>
      <c r="Q40" s="54"/>
    </row>
    <row r="41" spans="1:17" ht="135" customHeight="1" x14ac:dyDescent="0.25">
      <c r="A41" s="312">
        <v>3</v>
      </c>
      <c r="B41" s="324" t="str">
        <f t="shared" si="4"/>
        <v>TB O-6: Notification of RR-TB and/or MDR-TB cases – Percentage of notified cases of bacteriologically confirmed, drug resistant RR-TB and/or MDR-TB as a proportion of all estimated RR-TB and/or MDR-TB cases</v>
      </c>
      <c r="C41" s="325" t="str">
        <f>TEXT(IFERROR(INDEX('Overview - Section A'!$A$42:$A$49,MATCH(J41,'Overview - Section A'!$I$42:$I$49,0)),""),"YYYY")</f>
        <v>2018</v>
      </c>
      <c r="D41" s="326">
        <v>7034</v>
      </c>
      <c r="E41" s="326">
        <v>16613</v>
      </c>
      <c r="F41" s="327">
        <f t="shared" si="9"/>
        <v>42.340335881538557</v>
      </c>
      <c r="G41" s="328">
        <v>43646</v>
      </c>
      <c r="H41" s="327"/>
      <c r="I41" s="329" t="str">
        <f t="shared" si="6"/>
        <v>TB O-6: Notification of RR-TB and/or MDR-TB cases – Percentage of notified cases of bacteriologically confirmed, drug resistant RR-TB and/or MDR-TB as a proportion of all estimated RR-TB and/or MDR-TB cases</v>
      </c>
      <c r="J41" s="330" t="s">
        <v>297</v>
      </c>
      <c r="K41" s="329" t="b">
        <f t="shared" si="7"/>
        <v>1</v>
      </c>
      <c r="L41" s="329" t="b">
        <f t="shared" si="8"/>
        <v>1</v>
      </c>
      <c r="M41" s="329" t="s">
        <v>312</v>
      </c>
      <c r="N41" s="75"/>
      <c r="O41" s="168"/>
      <c r="P41" s="168"/>
      <c r="Q41" s="54"/>
    </row>
    <row r="42" spans="1:17" ht="51" customHeight="1" x14ac:dyDescent="0.25">
      <c r="A42" s="312">
        <v>3</v>
      </c>
      <c r="B42" s="324" t="str">
        <f t="shared" si="4"/>
        <v/>
      </c>
      <c r="C42" s="325" t="str">
        <f>TEXT(IFERROR(INDEX('Overview - Section A'!$A$42:$A$49,MATCH(J42,'Overview - Section A'!$I$42:$I$49,0)),""),"YYYY")</f>
        <v>2019</v>
      </c>
      <c r="D42" s="326">
        <v>8524</v>
      </c>
      <c r="E42" s="326">
        <v>16302</v>
      </c>
      <c r="F42" s="327">
        <f t="shared" si="9"/>
        <v>52.288062814378598</v>
      </c>
      <c r="G42" s="328">
        <v>44012</v>
      </c>
      <c r="H42" s="327"/>
      <c r="I42" s="329" t="str">
        <f t="shared" si="6"/>
        <v>TB O-6: Notification of RR-TB and/or MDR-TB cases – Percentage of notified cases of bacteriologically confirmed, drug resistant RR-TB and/or MDR-TB as a proportion of all estimated RR-TB and/or MDR-TB cases</v>
      </c>
      <c r="J42" s="330" t="s">
        <v>299</v>
      </c>
      <c r="K42" s="329" t="b">
        <f t="shared" si="7"/>
        <v>1</v>
      </c>
      <c r="L42" s="329" t="b">
        <f t="shared" si="8"/>
        <v>1</v>
      </c>
      <c r="M42" s="329" t="s">
        <v>313</v>
      </c>
      <c r="N42" s="75"/>
      <c r="O42" s="168"/>
      <c r="P42" s="168"/>
      <c r="Q42" s="54"/>
    </row>
    <row r="43" spans="1:17" ht="41.25" customHeight="1" x14ac:dyDescent="0.25">
      <c r="A43" s="312">
        <v>3</v>
      </c>
      <c r="B43" s="324" t="str">
        <f t="shared" si="4"/>
        <v/>
      </c>
      <c r="C43" s="325" t="str">
        <f>TEXT(IFERROR(INDEX('Overview - Section A'!$A$42:$A$49,MATCH(J43,'Overview - Section A'!$I$42:$I$49,0)),""),"YYYY")</f>
        <v>2020</v>
      </c>
      <c r="D43" s="326">
        <v>10305</v>
      </c>
      <c r="E43" s="326">
        <v>15830</v>
      </c>
      <c r="F43" s="327">
        <f t="shared" si="9"/>
        <v>65.097915350600118</v>
      </c>
      <c r="G43" s="328">
        <v>44377</v>
      </c>
      <c r="H43" s="327"/>
      <c r="I43" s="329" t="str">
        <f t="shared" si="6"/>
        <v>TB O-6: Notification of RR-TB and/or MDR-TB cases – Percentage of notified cases of bacteriologically confirmed, drug resistant RR-TB and/or MDR-TB as a proportion of all estimated RR-TB and/or MDR-TB cases</v>
      </c>
      <c r="J43" s="330" t="s">
        <v>301</v>
      </c>
      <c r="K43" s="329" t="b">
        <f t="shared" si="7"/>
        <v>1</v>
      </c>
      <c r="L43" s="329" t="b">
        <f t="shared" si="8"/>
        <v>1</v>
      </c>
      <c r="M43" s="329" t="s">
        <v>314</v>
      </c>
      <c r="N43" s="75"/>
      <c r="O43" s="168"/>
      <c r="P43" s="168"/>
      <c r="Q43" s="54"/>
    </row>
    <row r="44" spans="1:17" ht="94.5" hidden="1" x14ac:dyDescent="0.25">
      <c r="A44" s="312">
        <v>3</v>
      </c>
      <c r="B44" s="324" t="str">
        <f t="shared" si="4"/>
        <v/>
      </c>
      <c r="C44" s="325" t="str">
        <f>TEXT(IFERROR(INDEX('Overview - Section A'!$A$42:$A$49,MATCH(J44,'Overview - Section A'!$I$42:$I$49,0)),""),"YYYY")</f>
        <v>2021</v>
      </c>
      <c r="D44" s="326"/>
      <c r="E44" s="326"/>
      <c r="F44" s="327" t="str">
        <f t="shared" si="9"/>
        <v/>
      </c>
      <c r="G44" s="328"/>
      <c r="H44" s="327"/>
      <c r="I44" s="329" t="str">
        <f t="shared" si="6"/>
        <v>TB O-6: Notification of RR-TB and/or MDR-TB cases – Percentage of notified cases of bacteriologically confirmed, drug resistant RR-TB and/or MDR-TB as a proportion of all estimated RR-TB and/or MDR-TB cases</v>
      </c>
      <c r="J44" s="330" t="s">
        <v>303</v>
      </c>
      <c r="K44" s="329" t="b">
        <f t="shared" si="7"/>
        <v>1</v>
      </c>
      <c r="L44" s="329" t="b">
        <f t="shared" si="8"/>
        <v>1</v>
      </c>
      <c r="M44" s="329" t="s">
        <v>315</v>
      </c>
      <c r="N44" s="75"/>
      <c r="O44" s="168"/>
      <c r="P44" s="168"/>
      <c r="Q44" s="54"/>
    </row>
    <row r="45" spans="1:17" ht="27.75" customHeight="1" x14ac:dyDescent="0.25">
      <c r="A45" s="312">
        <v>3</v>
      </c>
      <c r="B45" s="324" t="str">
        <f t="shared" si="4"/>
        <v/>
      </c>
      <c r="C45" s="325" t="str">
        <f>TEXT(IFERROR(INDEX('Overview - Section A'!$A$42:$A$49,MATCH(J45,'Overview - Section A'!$I$42:$I$49,0)),""),"YYYY")</f>
        <v>2022</v>
      </c>
      <c r="D45" s="326"/>
      <c r="E45" s="326"/>
      <c r="F45" s="327" t="str">
        <f t="shared" si="9"/>
        <v/>
      </c>
      <c r="G45" s="328"/>
      <c r="H45" s="327"/>
      <c r="I45" s="329" t="str">
        <f t="shared" si="6"/>
        <v>TB O-6: Notification of RR-TB and/or MDR-TB cases – Percentage of notified cases of bacteriologically confirmed, drug resistant RR-TB and/or MDR-TB as a proportion of all estimated RR-TB and/or MDR-TB cases</v>
      </c>
      <c r="J45" s="330" t="s">
        <v>305</v>
      </c>
      <c r="K45" s="329" t="b">
        <f t="shared" si="7"/>
        <v>1</v>
      </c>
      <c r="L45" s="329" t="b">
        <f t="shared" si="8"/>
        <v>1</v>
      </c>
      <c r="M45" s="329" t="s">
        <v>316</v>
      </c>
      <c r="N45" s="75"/>
      <c r="O45" s="168"/>
      <c r="P45" s="168"/>
      <c r="Q45" s="54"/>
    </row>
    <row r="46" spans="1:17" ht="154.5" customHeight="1" x14ac:dyDescent="0.25">
      <c r="A46" s="312">
        <v>4</v>
      </c>
      <c r="B46" s="324" t="str">
        <f t="shared" si="4"/>
        <v>TB O-5(M): TB treatment coverage: Percentage of new and relapse cases that were notified and treated among the estimated number of incident TB cases in the same year (all form of TB - bacteriologically confirmed plus clinically diagnosed)</v>
      </c>
      <c r="C46" s="325" t="str">
        <f>TEXT(IFERROR(INDEX('Overview - Section A'!$A$42:$A$49,MATCH(J46,'Overview - Section A'!$I$42:$I$49,0)),""),"YYYY")</f>
        <v>2018</v>
      </c>
      <c r="D46" s="326">
        <v>289583</v>
      </c>
      <c r="E46" s="326">
        <v>315946</v>
      </c>
      <c r="F46" s="327">
        <f t="shared" si="9"/>
        <v>91.655852582403313</v>
      </c>
      <c r="G46" s="328">
        <v>43646</v>
      </c>
      <c r="H46" s="327"/>
      <c r="I46" s="329" t="str">
        <f t="shared" si="6"/>
        <v>TB O-5(M): TB treatment coverage: Percentage of new and relapse cases that were notified and treated among the estimated number of incident TB cases in the same year (all form of TB - bacteriologically confirmed plus clinically diagnosed)</v>
      </c>
      <c r="J46" s="330" t="s">
        <v>297</v>
      </c>
      <c r="K46" s="329" t="b">
        <f t="shared" si="7"/>
        <v>1</v>
      </c>
      <c r="L46" s="329" t="b">
        <f t="shared" si="8"/>
        <v>1</v>
      </c>
      <c r="M46" s="329" t="s">
        <v>317</v>
      </c>
      <c r="N46" s="75"/>
      <c r="O46" s="168"/>
      <c r="P46" s="168"/>
      <c r="Q46" s="54"/>
    </row>
    <row r="47" spans="1:17" ht="48.75" customHeight="1" x14ac:dyDescent="0.25">
      <c r="A47" s="312">
        <v>4</v>
      </c>
      <c r="B47" s="324" t="str">
        <f t="shared" si="4"/>
        <v/>
      </c>
      <c r="C47" s="325" t="str">
        <f>TEXT(IFERROR(INDEX('Overview - Section A'!$A$42:$A$49,MATCH(J47,'Overview - Section A'!$I$42:$I$49,0)),""),"YYYY")</f>
        <v>2019</v>
      </c>
      <c r="D47" s="326">
        <v>288676</v>
      </c>
      <c r="E47" s="326">
        <v>308925</v>
      </c>
      <c r="F47" s="327">
        <f t="shared" si="9"/>
        <v>93.445334628145986</v>
      </c>
      <c r="G47" s="328">
        <v>44012</v>
      </c>
      <c r="H47" s="327"/>
      <c r="I47" s="329" t="str">
        <f t="shared" si="6"/>
        <v>TB O-5(M): TB treatment coverage: Percentage of new and relapse cases that were notified and treated among the estimated number of incident TB cases in the same year (all form of TB - bacteriologically confirmed plus clinically diagnosed)</v>
      </c>
      <c r="J47" s="330" t="s">
        <v>299</v>
      </c>
      <c r="K47" s="329" t="b">
        <f t="shared" si="7"/>
        <v>1</v>
      </c>
      <c r="L47" s="329" t="b">
        <f t="shared" si="8"/>
        <v>1</v>
      </c>
      <c r="M47" s="329" t="s">
        <v>318</v>
      </c>
      <c r="N47" s="75"/>
      <c r="O47" s="168"/>
      <c r="P47" s="168"/>
      <c r="Q47" s="54"/>
    </row>
    <row r="48" spans="1:17" ht="48.75" customHeight="1" x14ac:dyDescent="0.25">
      <c r="A48" s="312">
        <v>4</v>
      </c>
      <c r="B48" s="324" t="str">
        <f t="shared" si="4"/>
        <v/>
      </c>
      <c r="C48" s="325" t="str">
        <f>TEXT(IFERROR(INDEX('Overview - Section A'!$A$42:$A$49,MATCH(J48,'Overview - Section A'!$I$42:$I$49,0)),""),"YYYY")</f>
        <v>2020</v>
      </c>
      <c r="D48" s="326">
        <v>279983</v>
      </c>
      <c r="E48" s="326">
        <v>299980</v>
      </c>
      <c r="F48" s="327">
        <f t="shared" si="9"/>
        <v>93.333888925928392</v>
      </c>
      <c r="G48" s="328">
        <v>44377</v>
      </c>
      <c r="H48" s="327"/>
      <c r="I48" s="329" t="str">
        <f t="shared" si="6"/>
        <v>TB O-5(M): TB treatment coverage: Percentage of new and relapse cases that were notified and treated among the estimated number of incident TB cases in the same year (all form of TB - bacteriologically confirmed plus clinically diagnosed)</v>
      </c>
      <c r="J48" s="330" t="s">
        <v>301</v>
      </c>
      <c r="K48" s="329" t="b">
        <f t="shared" si="7"/>
        <v>1</v>
      </c>
      <c r="L48" s="329" t="b">
        <f t="shared" si="8"/>
        <v>1</v>
      </c>
      <c r="M48" s="329" t="s">
        <v>319</v>
      </c>
      <c r="N48" s="75"/>
      <c r="O48" s="168"/>
      <c r="P48" s="168"/>
      <c r="Q48" s="54"/>
    </row>
    <row r="49" spans="1:17" ht="110.25" hidden="1" x14ac:dyDescent="0.25">
      <c r="A49" s="312">
        <v>4</v>
      </c>
      <c r="B49" s="324" t="str">
        <f t="shared" si="4"/>
        <v/>
      </c>
      <c r="C49" s="325" t="str">
        <f>TEXT(IFERROR(INDEX('Overview - Section A'!$A$42:$A$49,MATCH(J49,'Overview - Section A'!$I$42:$I$49,0)),""),"YYYY")</f>
        <v>2021</v>
      </c>
      <c r="D49" s="326"/>
      <c r="E49" s="326"/>
      <c r="F49" s="327" t="str">
        <f t="shared" si="9"/>
        <v/>
      </c>
      <c r="G49" s="328"/>
      <c r="H49" s="327"/>
      <c r="I49" s="329" t="str">
        <f t="shared" si="6"/>
        <v>TB O-5(M): TB treatment coverage: Percentage of new and relapse cases that were notified and treated among the estimated number of incident TB cases in the same year (all form of TB - bacteriologically confirmed plus clinically diagnosed)</v>
      </c>
      <c r="J49" s="330" t="s">
        <v>303</v>
      </c>
      <c r="K49" s="329" t="b">
        <f t="shared" si="7"/>
        <v>1</v>
      </c>
      <c r="L49" s="329" t="b">
        <f t="shared" si="8"/>
        <v>1</v>
      </c>
      <c r="M49" s="329" t="s">
        <v>320</v>
      </c>
      <c r="N49" s="75"/>
      <c r="O49" s="168"/>
      <c r="P49" s="168"/>
      <c r="Q49" s="54"/>
    </row>
    <row r="50" spans="1:17" ht="28.5" customHeight="1" x14ac:dyDescent="0.25">
      <c r="A50" s="312">
        <v>4</v>
      </c>
      <c r="B50" s="324" t="str">
        <f t="shared" si="4"/>
        <v/>
      </c>
      <c r="C50" s="325" t="str">
        <f>TEXT(IFERROR(INDEX('Overview - Section A'!$A$42:$A$49,MATCH(J50,'Overview - Section A'!$I$42:$I$49,0)),""),"YYYY")</f>
        <v>2022</v>
      </c>
      <c r="D50" s="326"/>
      <c r="E50" s="326"/>
      <c r="F50" s="327" t="str">
        <f t="shared" si="9"/>
        <v/>
      </c>
      <c r="G50" s="328"/>
      <c r="H50" s="327"/>
      <c r="I50" s="329" t="str">
        <f t="shared" si="6"/>
        <v>TB O-5(M): TB treatment coverage: Percentage of new and relapse cases that were notified and treated among the estimated number of incident TB cases in the same year (all form of TB - bacteriologically confirmed plus clinically diagnosed)</v>
      </c>
      <c r="J50" s="330" t="s">
        <v>305</v>
      </c>
      <c r="K50" s="329" t="b">
        <f t="shared" si="7"/>
        <v>1</v>
      </c>
      <c r="L50" s="329" t="b">
        <f t="shared" si="8"/>
        <v>1</v>
      </c>
      <c r="M50" s="329" t="s">
        <v>321</v>
      </c>
      <c r="N50" s="75"/>
      <c r="O50" s="168"/>
      <c r="P50" s="168"/>
      <c r="Q50" s="54"/>
    </row>
    <row r="51" spans="1:17" ht="96" customHeight="1" x14ac:dyDescent="0.25">
      <c r="A51" s="312">
        <v>5</v>
      </c>
      <c r="B51" s="324" t="str">
        <f t="shared" si="4"/>
        <v>TB O-Treatment success rate of RR TB and/or MDR-TB: Percentage of cases with RR and/or MDR-TB successfully treated</v>
      </c>
      <c r="C51" s="325" t="str">
        <f>TEXT(IFERROR(INDEX('Overview - Section A'!$A$42:$A$49,MATCH(J51,'Overview - Section A'!$I$42:$I$49,0)),""),"YYYY")</f>
        <v>2018</v>
      </c>
      <c r="D51" s="326">
        <f>E51*0.7</f>
        <v>2824.5</v>
      </c>
      <c r="E51" s="326">
        <v>4035</v>
      </c>
      <c r="F51" s="327">
        <f t="shared" si="9"/>
        <v>70</v>
      </c>
      <c r="G51" s="328">
        <v>43281</v>
      </c>
      <c r="H51" s="327"/>
      <c r="I51" s="329" t="str">
        <f t="shared" si="6"/>
        <v>TB O-Treatment success rate of RR TB and/or MDR-TB: Percentage of cases with RR and/or MDR-TB successfully treated</v>
      </c>
      <c r="J51" s="330" t="s">
        <v>297</v>
      </c>
      <c r="K51" s="329" t="b">
        <f t="shared" si="7"/>
        <v>1</v>
      </c>
      <c r="L51" s="329" t="b">
        <f t="shared" si="8"/>
        <v>1</v>
      </c>
      <c r="M51" s="329" t="s">
        <v>322</v>
      </c>
      <c r="N51" s="75"/>
      <c r="O51" s="168"/>
      <c r="P51" s="168"/>
      <c r="Q51" s="54"/>
    </row>
    <row r="52" spans="1:17" ht="42.75" customHeight="1" x14ac:dyDescent="0.25">
      <c r="A52" s="312">
        <v>5</v>
      </c>
      <c r="B52" s="324" t="str">
        <f t="shared" si="4"/>
        <v/>
      </c>
      <c r="C52" s="325" t="str">
        <f>TEXT(IFERROR(INDEX('Overview - Section A'!$A$42:$A$49,MATCH(J52,'Overview - Section A'!$I$42:$I$49,0)),""),"YYYY")</f>
        <v>2019</v>
      </c>
      <c r="D52" s="326">
        <f>E52*0.75</f>
        <v>4002</v>
      </c>
      <c r="E52" s="326">
        <v>5336</v>
      </c>
      <c r="F52" s="327">
        <f t="shared" si="9"/>
        <v>75</v>
      </c>
      <c r="G52" s="328">
        <v>43646</v>
      </c>
      <c r="H52" s="327"/>
      <c r="I52" s="329" t="str">
        <f t="shared" si="6"/>
        <v>TB O-Treatment success rate of RR TB and/or MDR-TB: Percentage of cases with RR and/or MDR-TB successfully treated</v>
      </c>
      <c r="J52" s="330" t="s">
        <v>299</v>
      </c>
      <c r="K52" s="329" t="b">
        <f t="shared" si="7"/>
        <v>1</v>
      </c>
      <c r="L52" s="329" t="b">
        <f t="shared" si="8"/>
        <v>1</v>
      </c>
      <c r="M52" s="329" t="s">
        <v>323</v>
      </c>
      <c r="N52" s="75"/>
      <c r="O52" s="168"/>
      <c r="P52" s="168"/>
      <c r="Q52" s="54"/>
    </row>
    <row r="53" spans="1:17" ht="33" customHeight="1" x14ac:dyDescent="0.25">
      <c r="A53" s="312">
        <v>5</v>
      </c>
      <c r="B53" s="324" t="str">
        <f t="shared" si="4"/>
        <v/>
      </c>
      <c r="C53" s="325" t="str">
        <f>TEXT(IFERROR(INDEX('Overview - Section A'!$A$42:$A$49,MATCH(J53,'Overview - Section A'!$I$42:$I$49,0)),""),"YYYY")</f>
        <v>2020</v>
      </c>
      <c r="D53" s="326">
        <f>E53*0.75</f>
        <v>5775</v>
      </c>
      <c r="E53" s="326">
        <v>7700</v>
      </c>
      <c r="F53" s="327">
        <f t="shared" si="9"/>
        <v>75</v>
      </c>
      <c r="G53" s="328">
        <v>44012</v>
      </c>
      <c r="H53" s="327"/>
      <c r="I53" s="329" t="str">
        <f t="shared" si="6"/>
        <v>TB O-Treatment success rate of RR TB and/or MDR-TB: Percentage of cases with RR and/or MDR-TB successfully treated</v>
      </c>
      <c r="J53" s="330" t="s">
        <v>301</v>
      </c>
      <c r="K53" s="329" t="b">
        <f t="shared" si="7"/>
        <v>1</v>
      </c>
      <c r="L53" s="329" t="b">
        <f t="shared" si="8"/>
        <v>1</v>
      </c>
      <c r="M53" s="329" t="s">
        <v>324</v>
      </c>
      <c r="N53" s="75"/>
      <c r="O53" s="168"/>
      <c r="P53" s="168"/>
      <c r="Q53" s="54"/>
    </row>
    <row r="54" spans="1:17" ht="63" x14ac:dyDescent="0.25">
      <c r="A54" s="312">
        <v>5</v>
      </c>
      <c r="B54" s="324" t="str">
        <f t="shared" si="4"/>
        <v/>
      </c>
      <c r="C54" s="325" t="str">
        <f>TEXT(IFERROR(INDEX('Overview - Section A'!$A$42:$A$49,MATCH(J54,'Overview - Section A'!$I$42:$I$49,0)),""),"YYYY")</f>
        <v>2021</v>
      </c>
      <c r="D54" s="326"/>
      <c r="E54" s="326"/>
      <c r="F54" s="327" t="str">
        <f t="shared" si="9"/>
        <v/>
      </c>
      <c r="G54" s="328"/>
      <c r="H54" s="327"/>
      <c r="I54" s="329" t="str">
        <f t="shared" si="6"/>
        <v>TB O-Treatment success rate of RR TB and/or MDR-TB: Percentage of cases with RR and/or MDR-TB successfully treated</v>
      </c>
      <c r="J54" s="330" t="s">
        <v>303</v>
      </c>
      <c r="K54" s="329" t="b">
        <f t="shared" si="7"/>
        <v>1</v>
      </c>
      <c r="L54" s="329" t="b">
        <f t="shared" si="8"/>
        <v>1</v>
      </c>
      <c r="M54" s="329" t="s">
        <v>325</v>
      </c>
      <c r="N54" s="75"/>
      <c r="O54" s="168"/>
      <c r="P54" s="168"/>
      <c r="Q54" s="54"/>
    </row>
    <row r="55" spans="1:17" ht="63" x14ac:dyDescent="0.25">
      <c r="A55" s="312">
        <v>5</v>
      </c>
      <c r="B55" s="324" t="str">
        <f t="shared" si="4"/>
        <v/>
      </c>
      <c r="C55" s="325" t="str">
        <f>TEXT(IFERROR(INDEX('Overview - Section A'!$A$42:$A$49,MATCH(J55,'Overview - Section A'!$I$42:$I$49,0)),""),"YYYY")</f>
        <v>2022</v>
      </c>
      <c r="D55" s="326"/>
      <c r="E55" s="326"/>
      <c r="F55" s="327" t="str">
        <f t="shared" si="9"/>
        <v/>
      </c>
      <c r="G55" s="328"/>
      <c r="H55" s="327"/>
      <c r="I55" s="329" t="str">
        <f t="shared" si="6"/>
        <v>TB O-Treatment success rate of RR TB and/or MDR-TB: Percentage of cases with RR and/or MDR-TB successfully treated</v>
      </c>
      <c r="J55" s="330" t="s">
        <v>305</v>
      </c>
      <c r="K55" s="329" t="b">
        <f t="shared" si="7"/>
        <v>1</v>
      </c>
      <c r="L55" s="329" t="b">
        <f t="shared" si="8"/>
        <v>1</v>
      </c>
      <c r="M55" s="329" t="s">
        <v>326</v>
      </c>
      <c r="N55" s="75"/>
      <c r="O55" s="168"/>
      <c r="P55" s="168"/>
      <c r="Q55" s="54"/>
    </row>
    <row r="56" spans="1:17" x14ac:dyDescent="0.25">
      <c r="A56" s="312">
        <v>6</v>
      </c>
      <c r="B56" s="324" t="str">
        <f t="shared" si="4"/>
        <v/>
      </c>
      <c r="C56" s="325" t="str">
        <f>TEXT(IFERROR(INDEX('Overview - Section A'!$A$42:$A$49,MATCH(J56,'Overview - Section A'!$I$42:$I$49,0)),""),"YYYY")</f>
        <v>2018</v>
      </c>
      <c r="D56" s="326"/>
      <c r="E56" s="326"/>
      <c r="F56" s="327" t="str">
        <f t="shared" si="9"/>
        <v/>
      </c>
      <c r="G56" s="328"/>
      <c r="H56" s="327"/>
      <c r="I56" s="329" t="str">
        <f t="shared" si="6"/>
        <v/>
      </c>
      <c r="J56" s="330" t="s">
        <v>297</v>
      </c>
      <c r="K56" s="329" t="b">
        <f t="shared" si="7"/>
        <v>1</v>
      </c>
      <c r="L56" s="329" t="b">
        <f t="shared" si="8"/>
        <v>0</v>
      </c>
      <c r="M56" s="329" t="s">
        <v>327</v>
      </c>
      <c r="N56" s="75"/>
      <c r="O56" s="168"/>
      <c r="P56" s="168"/>
      <c r="Q56" s="54"/>
    </row>
    <row r="57" spans="1:17" x14ac:dyDescent="0.25">
      <c r="A57" s="312">
        <v>6</v>
      </c>
      <c r="B57" s="324" t="str">
        <f t="shared" si="4"/>
        <v/>
      </c>
      <c r="C57" s="325" t="str">
        <f>TEXT(IFERROR(INDEX('Overview - Section A'!$A$42:$A$49,MATCH(J57,'Overview - Section A'!$I$42:$I$49,0)),""),"YYYY")</f>
        <v>2019</v>
      </c>
      <c r="D57" s="326"/>
      <c r="E57" s="326"/>
      <c r="F57" s="327" t="str">
        <f t="shared" si="9"/>
        <v/>
      </c>
      <c r="G57" s="328"/>
      <c r="H57" s="327"/>
      <c r="I57" s="329" t="str">
        <f t="shared" si="6"/>
        <v/>
      </c>
      <c r="J57" s="330" t="s">
        <v>299</v>
      </c>
      <c r="K57" s="329" t="b">
        <f t="shared" si="7"/>
        <v>1</v>
      </c>
      <c r="L57" s="329" t="b">
        <f t="shared" si="8"/>
        <v>0</v>
      </c>
      <c r="M57" s="329" t="s">
        <v>328</v>
      </c>
      <c r="N57" s="75"/>
      <c r="O57" s="168"/>
      <c r="P57" s="168"/>
      <c r="Q57" s="54"/>
    </row>
    <row r="58" spans="1:17" x14ac:dyDescent="0.25">
      <c r="A58" s="312">
        <v>6</v>
      </c>
      <c r="B58" s="324" t="str">
        <f t="shared" si="4"/>
        <v/>
      </c>
      <c r="C58" s="325" t="str">
        <f>TEXT(IFERROR(INDEX('Overview - Section A'!$A$42:$A$49,MATCH(J58,'Overview - Section A'!$I$42:$I$49,0)),""),"YYYY")</f>
        <v>2020</v>
      </c>
      <c r="D58" s="326"/>
      <c r="E58" s="326"/>
      <c r="F58" s="327" t="str">
        <f t="shared" si="9"/>
        <v/>
      </c>
      <c r="G58" s="328"/>
      <c r="H58" s="327"/>
      <c r="I58" s="329" t="str">
        <f t="shared" si="6"/>
        <v/>
      </c>
      <c r="J58" s="330" t="s">
        <v>301</v>
      </c>
      <c r="K58" s="329" t="b">
        <f t="shared" si="7"/>
        <v>1</v>
      </c>
      <c r="L58" s="329" t="b">
        <f t="shared" si="8"/>
        <v>0</v>
      </c>
      <c r="M58" s="329" t="s">
        <v>329</v>
      </c>
      <c r="N58" s="75"/>
      <c r="O58" s="168"/>
      <c r="P58" s="168"/>
      <c r="Q58" s="54"/>
    </row>
    <row r="59" spans="1:17" x14ac:dyDescent="0.25">
      <c r="A59" s="312">
        <v>6</v>
      </c>
      <c r="B59" s="324" t="str">
        <f t="shared" si="4"/>
        <v/>
      </c>
      <c r="C59" s="325" t="str">
        <f>TEXT(IFERROR(INDEX('Overview - Section A'!$A$42:$A$49,MATCH(J59,'Overview - Section A'!$I$42:$I$49,0)),""),"YYYY")</f>
        <v>2021</v>
      </c>
      <c r="D59" s="326"/>
      <c r="E59" s="326"/>
      <c r="F59" s="327" t="str">
        <f t="shared" si="9"/>
        <v/>
      </c>
      <c r="G59" s="328"/>
      <c r="H59" s="327"/>
      <c r="I59" s="329" t="str">
        <f t="shared" si="6"/>
        <v/>
      </c>
      <c r="J59" s="330" t="s">
        <v>303</v>
      </c>
      <c r="K59" s="329" t="b">
        <f t="shared" si="7"/>
        <v>1</v>
      </c>
      <c r="L59" s="329" t="b">
        <f t="shared" si="8"/>
        <v>0</v>
      </c>
      <c r="M59" s="329" t="s">
        <v>330</v>
      </c>
      <c r="N59" s="75"/>
      <c r="O59" s="168"/>
      <c r="P59" s="168"/>
      <c r="Q59" s="54"/>
    </row>
    <row r="60" spans="1:17" x14ac:dyDescent="0.25">
      <c r="A60" s="312">
        <v>6</v>
      </c>
      <c r="B60" s="324" t="str">
        <f t="shared" si="4"/>
        <v/>
      </c>
      <c r="C60" s="325" t="str">
        <f>TEXT(IFERROR(INDEX('Overview - Section A'!$A$42:$A$49,MATCH(J60,'Overview - Section A'!$I$42:$I$49,0)),""),"YYYY")</f>
        <v>2022</v>
      </c>
      <c r="D60" s="326"/>
      <c r="E60" s="326"/>
      <c r="F60" s="327" t="str">
        <f t="shared" si="9"/>
        <v/>
      </c>
      <c r="G60" s="328"/>
      <c r="H60" s="327"/>
      <c r="I60" s="329" t="str">
        <f t="shared" si="6"/>
        <v/>
      </c>
      <c r="J60" s="330" t="s">
        <v>305</v>
      </c>
      <c r="K60" s="329" t="b">
        <f t="shared" si="7"/>
        <v>1</v>
      </c>
      <c r="L60" s="329" t="b">
        <f t="shared" si="8"/>
        <v>0</v>
      </c>
      <c r="M60" s="329" t="s">
        <v>331</v>
      </c>
      <c r="N60" s="75"/>
      <c r="O60" s="168"/>
      <c r="P60" s="168"/>
      <c r="Q60" s="54"/>
    </row>
    <row r="61" spans="1:17" x14ac:dyDescent="0.25">
      <c r="A61" s="312">
        <v>7</v>
      </c>
      <c r="B61" s="324" t="str">
        <f t="shared" si="4"/>
        <v/>
      </c>
      <c r="C61" s="325" t="str">
        <f>TEXT(IFERROR(INDEX('Overview - Section A'!$A$42:$A$49,MATCH(J61,'Overview - Section A'!$I$42:$I$49,0)),""),"YYYY")</f>
        <v>2018</v>
      </c>
      <c r="D61" s="326"/>
      <c r="E61" s="326"/>
      <c r="F61" s="327" t="str">
        <f t="shared" si="9"/>
        <v/>
      </c>
      <c r="G61" s="328"/>
      <c r="H61" s="327"/>
      <c r="I61" s="329" t="str">
        <f t="shared" si="6"/>
        <v/>
      </c>
      <c r="J61" s="330" t="s">
        <v>297</v>
      </c>
      <c r="K61" s="329" t="b">
        <f t="shared" si="7"/>
        <v>1</v>
      </c>
      <c r="L61" s="329" t="b">
        <f t="shared" si="8"/>
        <v>0</v>
      </c>
      <c r="M61" s="329" t="s">
        <v>332</v>
      </c>
      <c r="N61" s="75"/>
      <c r="O61" s="168"/>
      <c r="P61" s="168"/>
      <c r="Q61" s="54"/>
    </row>
    <row r="62" spans="1:17" x14ac:dyDescent="0.25">
      <c r="A62" s="312">
        <v>7</v>
      </c>
      <c r="B62" s="324" t="str">
        <f t="shared" ref="B62:B93" si="10">IF(A62=A61,"",VLOOKUP(A62,$A$10:$V$26,22,FALSE))</f>
        <v/>
      </c>
      <c r="C62" s="325" t="str">
        <f>TEXT(IFERROR(INDEX('Overview - Section A'!$A$42:$A$49,MATCH(J62,'Overview - Section A'!$I$42:$I$49,0)),""),"YYYY")</f>
        <v>2019</v>
      </c>
      <c r="D62" s="326"/>
      <c r="E62" s="326"/>
      <c r="F62" s="327" t="str">
        <f t="shared" si="9"/>
        <v/>
      </c>
      <c r="G62" s="328"/>
      <c r="H62" s="327"/>
      <c r="I62" s="329" t="str">
        <f t="shared" si="6"/>
        <v/>
      </c>
      <c r="J62" s="330" t="s">
        <v>299</v>
      </c>
      <c r="K62" s="329" t="b">
        <f t="shared" si="7"/>
        <v>1</v>
      </c>
      <c r="L62" s="329" t="b">
        <f t="shared" si="8"/>
        <v>0</v>
      </c>
      <c r="M62" s="329" t="s">
        <v>333</v>
      </c>
      <c r="N62" s="75"/>
      <c r="O62" s="168"/>
      <c r="P62" s="168"/>
      <c r="Q62" s="54"/>
    </row>
    <row r="63" spans="1:17" x14ac:dyDescent="0.25">
      <c r="A63" s="312">
        <v>7</v>
      </c>
      <c r="B63" s="324" t="str">
        <f t="shared" si="10"/>
        <v/>
      </c>
      <c r="C63" s="325" t="str">
        <f>TEXT(IFERROR(INDEX('Overview - Section A'!$A$42:$A$49,MATCH(J63,'Overview - Section A'!$I$42:$I$49,0)),""),"YYYY")</f>
        <v>2020</v>
      </c>
      <c r="D63" s="326"/>
      <c r="E63" s="326"/>
      <c r="F63" s="327" t="str">
        <f t="shared" si="9"/>
        <v/>
      </c>
      <c r="G63" s="328"/>
      <c r="H63" s="327"/>
      <c r="I63" s="329" t="str">
        <f t="shared" si="6"/>
        <v/>
      </c>
      <c r="J63" s="330" t="s">
        <v>301</v>
      </c>
      <c r="K63" s="329" t="b">
        <f t="shared" si="7"/>
        <v>1</v>
      </c>
      <c r="L63" s="329" t="b">
        <f t="shared" si="8"/>
        <v>0</v>
      </c>
      <c r="M63" s="329" t="s">
        <v>334</v>
      </c>
      <c r="N63" s="75"/>
      <c r="O63" s="168"/>
      <c r="P63" s="168"/>
      <c r="Q63" s="54"/>
    </row>
    <row r="64" spans="1:17" x14ac:dyDescent="0.25">
      <c r="A64" s="312">
        <v>7</v>
      </c>
      <c r="B64" s="324" t="str">
        <f t="shared" si="10"/>
        <v/>
      </c>
      <c r="C64" s="325" t="str">
        <f>TEXT(IFERROR(INDEX('Overview - Section A'!$A$42:$A$49,MATCH(J64,'Overview - Section A'!$I$42:$I$49,0)),""),"YYYY")</f>
        <v>2021</v>
      </c>
      <c r="D64" s="326"/>
      <c r="E64" s="326"/>
      <c r="F64" s="327" t="str">
        <f t="shared" si="9"/>
        <v/>
      </c>
      <c r="G64" s="328"/>
      <c r="H64" s="327"/>
      <c r="I64" s="329" t="str">
        <f t="shared" si="6"/>
        <v/>
      </c>
      <c r="J64" s="330" t="s">
        <v>303</v>
      </c>
      <c r="K64" s="329" t="b">
        <f t="shared" si="7"/>
        <v>1</v>
      </c>
      <c r="L64" s="329" t="b">
        <f t="shared" si="8"/>
        <v>0</v>
      </c>
      <c r="M64" s="329" t="s">
        <v>335</v>
      </c>
      <c r="N64" s="75"/>
      <c r="O64" s="168"/>
      <c r="P64" s="168"/>
      <c r="Q64" s="54"/>
    </row>
    <row r="65" spans="1:17" x14ac:dyDescent="0.25">
      <c r="A65" s="312">
        <v>7</v>
      </c>
      <c r="B65" s="324" t="str">
        <f t="shared" si="10"/>
        <v/>
      </c>
      <c r="C65" s="325" t="str">
        <f>TEXT(IFERROR(INDEX('Overview - Section A'!$A$42:$A$49,MATCH(J65,'Overview - Section A'!$I$42:$I$49,0)),""),"YYYY")</f>
        <v>2022</v>
      </c>
      <c r="D65" s="326"/>
      <c r="E65" s="326"/>
      <c r="F65" s="327" t="str">
        <f t="shared" si="9"/>
        <v/>
      </c>
      <c r="G65" s="328"/>
      <c r="H65" s="327"/>
      <c r="I65" s="329" t="str">
        <f t="shared" si="6"/>
        <v/>
      </c>
      <c r="J65" s="330" t="s">
        <v>305</v>
      </c>
      <c r="K65" s="329" t="b">
        <f t="shared" si="7"/>
        <v>1</v>
      </c>
      <c r="L65" s="329" t="b">
        <f t="shared" si="8"/>
        <v>0</v>
      </c>
      <c r="M65" s="329" t="s">
        <v>336</v>
      </c>
      <c r="N65" s="75"/>
      <c r="O65" s="168"/>
      <c r="P65" s="168"/>
      <c r="Q65" s="54"/>
    </row>
    <row r="66" spans="1:17" x14ac:dyDescent="0.25">
      <c r="A66" s="312">
        <v>8</v>
      </c>
      <c r="B66" s="324" t="str">
        <f t="shared" si="10"/>
        <v/>
      </c>
      <c r="C66" s="325" t="str">
        <f>TEXT(IFERROR(INDEX('Overview - Section A'!$A$42:$A$49,MATCH(J66,'Overview - Section A'!$I$42:$I$49,0)),""),"YYYY")</f>
        <v>2018</v>
      </c>
      <c r="D66" s="326"/>
      <c r="E66" s="326"/>
      <c r="F66" s="327" t="str">
        <f t="shared" si="9"/>
        <v/>
      </c>
      <c r="G66" s="328"/>
      <c r="H66" s="327"/>
      <c r="I66" s="329" t="str">
        <f t="shared" si="6"/>
        <v/>
      </c>
      <c r="J66" s="330" t="s">
        <v>297</v>
      </c>
      <c r="K66" s="329" t="b">
        <f t="shared" si="7"/>
        <v>1</v>
      </c>
      <c r="L66" s="329" t="b">
        <f t="shared" si="8"/>
        <v>0</v>
      </c>
      <c r="M66" s="329" t="s">
        <v>337</v>
      </c>
      <c r="N66" s="75"/>
      <c r="O66" s="168"/>
      <c r="P66" s="168"/>
      <c r="Q66" s="54"/>
    </row>
    <row r="67" spans="1:17" x14ac:dyDescent="0.25">
      <c r="A67" s="312">
        <v>8</v>
      </c>
      <c r="B67" s="324" t="str">
        <f t="shared" si="10"/>
        <v/>
      </c>
      <c r="C67" s="325" t="str">
        <f>TEXT(IFERROR(INDEX('Overview - Section A'!$A$42:$A$49,MATCH(J67,'Overview - Section A'!$I$42:$I$49,0)),""),"YYYY")</f>
        <v>2019</v>
      </c>
      <c r="D67" s="326"/>
      <c r="E67" s="326"/>
      <c r="F67" s="327" t="str">
        <f t="shared" si="9"/>
        <v/>
      </c>
      <c r="G67" s="328"/>
      <c r="H67" s="327"/>
      <c r="I67" s="329" t="str">
        <f t="shared" si="6"/>
        <v/>
      </c>
      <c r="J67" s="330" t="s">
        <v>299</v>
      </c>
      <c r="K67" s="329" t="b">
        <f t="shared" si="7"/>
        <v>1</v>
      </c>
      <c r="L67" s="329" t="b">
        <f t="shared" si="8"/>
        <v>0</v>
      </c>
      <c r="M67" s="329" t="s">
        <v>338</v>
      </c>
      <c r="N67" s="75"/>
      <c r="O67" s="168"/>
      <c r="P67" s="168"/>
      <c r="Q67" s="54"/>
    </row>
    <row r="68" spans="1:17" x14ac:dyDescent="0.25">
      <c r="A68" s="312">
        <v>8</v>
      </c>
      <c r="B68" s="324" t="str">
        <f t="shared" si="10"/>
        <v/>
      </c>
      <c r="C68" s="325" t="str">
        <f>TEXT(IFERROR(INDEX('Overview - Section A'!$A$42:$A$49,MATCH(J68,'Overview - Section A'!$I$42:$I$49,0)),""),"YYYY")</f>
        <v>2020</v>
      </c>
      <c r="D68" s="326"/>
      <c r="E68" s="326"/>
      <c r="F68" s="327" t="str">
        <f t="shared" si="9"/>
        <v/>
      </c>
      <c r="G68" s="328"/>
      <c r="H68" s="327"/>
      <c r="I68" s="329" t="str">
        <f t="shared" si="6"/>
        <v/>
      </c>
      <c r="J68" s="330" t="s">
        <v>301</v>
      </c>
      <c r="K68" s="329" t="b">
        <f t="shared" si="7"/>
        <v>1</v>
      </c>
      <c r="L68" s="329" t="b">
        <f t="shared" si="8"/>
        <v>0</v>
      </c>
      <c r="M68" s="329" t="s">
        <v>339</v>
      </c>
      <c r="N68" s="75"/>
      <c r="O68" s="168"/>
      <c r="P68" s="168"/>
      <c r="Q68" s="54"/>
    </row>
    <row r="69" spans="1:17" x14ac:dyDescent="0.25">
      <c r="A69" s="312">
        <v>8</v>
      </c>
      <c r="B69" s="324" t="str">
        <f t="shared" si="10"/>
        <v/>
      </c>
      <c r="C69" s="325" t="str">
        <f>TEXT(IFERROR(INDEX('Overview - Section A'!$A$42:$A$49,MATCH(J69,'Overview - Section A'!$I$42:$I$49,0)),""),"YYYY")</f>
        <v>2021</v>
      </c>
      <c r="D69" s="326"/>
      <c r="E69" s="326"/>
      <c r="F69" s="327" t="str">
        <f t="shared" si="9"/>
        <v/>
      </c>
      <c r="G69" s="328"/>
      <c r="H69" s="327"/>
      <c r="I69" s="329" t="str">
        <f t="shared" si="6"/>
        <v/>
      </c>
      <c r="J69" s="330" t="s">
        <v>303</v>
      </c>
      <c r="K69" s="329" t="b">
        <f t="shared" si="7"/>
        <v>1</v>
      </c>
      <c r="L69" s="329" t="b">
        <f t="shared" si="8"/>
        <v>0</v>
      </c>
      <c r="M69" s="329" t="s">
        <v>340</v>
      </c>
      <c r="N69" s="75"/>
      <c r="O69" s="168"/>
      <c r="P69" s="168"/>
      <c r="Q69" s="54"/>
    </row>
    <row r="70" spans="1:17" x14ac:dyDescent="0.25">
      <c r="A70" s="312">
        <v>8</v>
      </c>
      <c r="B70" s="324" t="str">
        <f t="shared" si="10"/>
        <v/>
      </c>
      <c r="C70" s="325" t="str">
        <f>TEXT(IFERROR(INDEX('Overview - Section A'!$A$42:$A$49,MATCH(J70,'Overview - Section A'!$I$42:$I$49,0)),""),"YYYY")</f>
        <v>2022</v>
      </c>
      <c r="D70" s="326"/>
      <c r="E70" s="326"/>
      <c r="F70" s="327" t="str">
        <f t="shared" si="9"/>
        <v/>
      </c>
      <c r="G70" s="328"/>
      <c r="H70" s="327"/>
      <c r="I70" s="329" t="str">
        <f t="shared" si="6"/>
        <v/>
      </c>
      <c r="J70" s="330" t="s">
        <v>305</v>
      </c>
      <c r="K70" s="329" t="b">
        <f t="shared" si="7"/>
        <v>1</v>
      </c>
      <c r="L70" s="329" t="b">
        <f t="shared" si="8"/>
        <v>0</v>
      </c>
      <c r="M70" s="329" t="s">
        <v>341</v>
      </c>
      <c r="N70" s="75"/>
      <c r="O70" s="168"/>
      <c r="P70" s="168"/>
      <c r="Q70" s="54"/>
    </row>
    <row r="71" spans="1:17" x14ac:dyDescent="0.25">
      <c r="A71" s="312">
        <v>9</v>
      </c>
      <c r="B71" s="324" t="str">
        <f t="shared" si="10"/>
        <v/>
      </c>
      <c r="C71" s="325" t="str">
        <f>TEXT(IFERROR(INDEX('Overview - Section A'!$A$42:$A$49,MATCH(J71,'Overview - Section A'!$I$42:$I$49,0)),""),"YYYY")</f>
        <v>2018</v>
      </c>
      <c r="D71" s="326"/>
      <c r="E71" s="326"/>
      <c r="F71" s="327" t="str">
        <f t="shared" si="9"/>
        <v/>
      </c>
      <c r="G71" s="328"/>
      <c r="H71" s="327"/>
      <c r="I71" s="329" t="str">
        <f t="shared" si="6"/>
        <v/>
      </c>
      <c r="J71" s="330" t="s">
        <v>297</v>
      </c>
      <c r="K71" s="329" t="b">
        <f t="shared" si="7"/>
        <v>1</v>
      </c>
      <c r="L71" s="329" t="b">
        <f t="shared" si="8"/>
        <v>0</v>
      </c>
      <c r="M71" s="329" t="s">
        <v>342</v>
      </c>
      <c r="N71" s="75"/>
      <c r="O71" s="168"/>
      <c r="P71" s="168"/>
      <c r="Q71" s="54"/>
    </row>
    <row r="72" spans="1:17" x14ac:dyDescent="0.25">
      <c r="A72" s="312">
        <v>9</v>
      </c>
      <c r="B72" s="324" t="str">
        <f t="shared" si="10"/>
        <v/>
      </c>
      <c r="C72" s="325" t="str">
        <f>TEXT(IFERROR(INDEX('Overview - Section A'!$A$42:$A$49,MATCH(J72,'Overview - Section A'!$I$42:$I$49,0)),""),"YYYY")</f>
        <v>2019</v>
      </c>
      <c r="D72" s="326"/>
      <c r="E72" s="326"/>
      <c r="F72" s="327" t="str">
        <f t="shared" si="9"/>
        <v/>
      </c>
      <c r="G72" s="328"/>
      <c r="H72" s="327"/>
      <c r="I72" s="329" t="str">
        <f t="shared" si="6"/>
        <v/>
      </c>
      <c r="J72" s="330" t="s">
        <v>299</v>
      </c>
      <c r="K72" s="329" t="b">
        <f t="shared" si="7"/>
        <v>1</v>
      </c>
      <c r="L72" s="329" t="b">
        <f t="shared" si="8"/>
        <v>0</v>
      </c>
      <c r="M72" s="329" t="s">
        <v>343</v>
      </c>
      <c r="N72" s="75"/>
      <c r="O72" s="168"/>
      <c r="P72" s="168"/>
      <c r="Q72" s="54"/>
    </row>
    <row r="73" spans="1:17" x14ac:dyDescent="0.25">
      <c r="A73" s="312">
        <v>9</v>
      </c>
      <c r="B73" s="324" t="str">
        <f t="shared" si="10"/>
        <v/>
      </c>
      <c r="C73" s="325" t="str">
        <f>TEXT(IFERROR(INDEX('Overview - Section A'!$A$42:$A$49,MATCH(J73,'Overview - Section A'!$I$42:$I$49,0)),""),"YYYY")</f>
        <v>2020</v>
      </c>
      <c r="D73" s="326"/>
      <c r="E73" s="326"/>
      <c r="F73" s="327" t="str">
        <f t="shared" si="9"/>
        <v/>
      </c>
      <c r="G73" s="328"/>
      <c r="H73" s="327"/>
      <c r="I73" s="329" t="str">
        <f t="shared" si="6"/>
        <v/>
      </c>
      <c r="J73" s="330" t="s">
        <v>301</v>
      </c>
      <c r="K73" s="329" t="b">
        <f t="shared" si="7"/>
        <v>1</v>
      </c>
      <c r="L73" s="329" t="b">
        <f t="shared" si="8"/>
        <v>0</v>
      </c>
      <c r="M73" s="329" t="s">
        <v>344</v>
      </c>
      <c r="N73" s="75"/>
      <c r="O73" s="168"/>
      <c r="P73" s="168"/>
      <c r="Q73" s="54"/>
    </row>
    <row r="74" spans="1:17" x14ac:dyDescent="0.25">
      <c r="A74" s="312">
        <v>9</v>
      </c>
      <c r="B74" s="324" t="str">
        <f t="shared" si="10"/>
        <v/>
      </c>
      <c r="C74" s="325" t="str">
        <f>TEXT(IFERROR(INDEX('Overview - Section A'!$A$42:$A$49,MATCH(J74,'Overview - Section A'!$I$42:$I$49,0)),""),"YYYY")</f>
        <v>2021</v>
      </c>
      <c r="D74" s="326"/>
      <c r="E74" s="326"/>
      <c r="F74" s="327" t="str">
        <f t="shared" si="9"/>
        <v/>
      </c>
      <c r="G74" s="328"/>
      <c r="H74" s="327"/>
      <c r="I74" s="329" t="str">
        <f t="shared" si="6"/>
        <v/>
      </c>
      <c r="J74" s="330" t="s">
        <v>303</v>
      </c>
      <c r="K74" s="329" t="b">
        <f t="shared" si="7"/>
        <v>1</v>
      </c>
      <c r="L74" s="329" t="b">
        <f t="shared" si="8"/>
        <v>0</v>
      </c>
      <c r="M74" s="329" t="s">
        <v>345</v>
      </c>
      <c r="N74" s="75"/>
      <c r="O74" s="168"/>
      <c r="P74" s="168"/>
      <c r="Q74" s="54"/>
    </row>
    <row r="75" spans="1:17" x14ac:dyDescent="0.25">
      <c r="A75" s="312">
        <v>9</v>
      </c>
      <c r="B75" s="324" t="str">
        <f t="shared" si="10"/>
        <v/>
      </c>
      <c r="C75" s="325" t="str">
        <f>TEXT(IFERROR(INDEX('Overview - Section A'!$A$42:$A$49,MATCH(J75,'Overview - Section A'!$I$42:$I$49,0)),""),"YYYY")</f>
        <v>2022</v>
      </c>
      <c r="D75" s="326"/>
      <c r="E75" s="326"/>
      <c r="F75" s="327" t="str">
        <f t="shared" si="9"/>
        <v/>
      </c>
      <c r="G75" s="328"/>
      <c r="H75" s="327"/>
      <c r="I75" s="329" t="str">
        <f t="shared" si="6"/>
        <v/>
      </c>
      <c r="J75" s="330" t="s">
        <v>305</v>
      </c>
      <c r="K75" s="329" t="b">
        <f t="shared" si="7"/>
        <v>1</v>
      </c>
      <c r="L75" s="329" t="b">
        <f t="shared" si="8"/>
        <v>0</v>
      </c>
      <c r="M75" s="329" t="s">
        <v>346</v>
      </c>
      <c r="N75" s="75"/>
      <c r="O75" s="168"/>
      <c r="P75" s="168"/>
      <c r="Q75" s="54"/>
    </row>
    <row r="76" spans="1:17" x14ac:dyDescent="0.25">
      <c r="A76" s="312">
        <v>10</v>
      </c>
      <c r="B76" s="324" t="str">
        <f t="shared" si="10"/>
        <v/>
      </c>
      <c r="C76" s="325" t="str">
        <f>TEXT(IFERROR(INDEX('Overview - Section A'!$A$42:$A$49,MATCH(J76,'Overview - Section A'!$I$42:$I$49,0)),""),"YYYY")</f>
        <v>2018</v>
      </c>
      <c r="D76" s="326"/>
      <c r="E76" s="326"/>
      <c r="F76" s="327" t="str">
        <f t="shared" si="9"/>
        <v/>
      </c>
      <c r="G76" s="328"/>
      <c r="H76" s="327"/>
      <c r="I76" s="329" t="str">
        <f t="shared" si="6"/>
        <v/>
      </c>
      <c r="J76" s="330" t="s">
        <v>297</v>
      </c>
      <c r="K76" s="329" t="b">
        <f t="shared" si="7"/>
        <v>1</v>
      </c>
      <c r="L76" s="329" t="b">
        <f t="shared" si="8"/>
        <v>0</v>
      </c>
      <c r="M76" s="329" t="s">
        <v>347</v>
      </c>
      <c r="N76" s="75"/>
      <c r="O76" s="168"/>
      <c r="P76" s="168"/>
      <c r="Q76" s="54"/>
    </row>
    <row r="77" spans="1:17" x14ac:dyDescent="0.25">
      <c r="A77" s="312">
        <v>10</v>
      </c>
      <c r="B77" s="324" t="str">
        <f t="shared" si="10"/>
        <v/>
      </c>
      <c r="C77" s="325" t="str">
        <f>TEXT(IFERROR(INDEX('Overview - Section A'!$A$42:$A$49,MATCH(J77,'Overview - Section A'!$I$42:$I$49,0)),""),"YYYY")</f>
        <v>2019</v>
      </c>
      <c r="D77" s="326"/>
      <c r="E77" s="326"/>
      <c r="F77" s="327" t="str">
        <f t="shared" si="9"/>
        <v/>
      </c>
      <c r="G77" s="328"/>
      <c r="H77" s="327"/>
      <c r="I77" s="329" t="str">
        <f t="shared" si="6"/>
        <v/>
      </c>
      <c r="J77" s="330" t="s">
        <v>299</v>
      </c>
      <c r="K77" s="329" t="b">
        <f t="shared" si="7"/>
        <v>1</v>
      </c>
      <c r="L77" s="329" t="b">
        <f t="shared" si="8"/>
        <v>0</v>
      </c>
      <c r="M77" s="329" t="s">
        <v>348</v>
      </c>
      <c r="N77" s="75"/>
      <c r="O77" s="168"/>
      <c r="P77" s="168"/>
      <c r="Q77" s="54"/>
    </row>
    <row r="78" spans="1:17" x14ac:dyDescent="0.25">
      <c r="A78" s="312">
        <v>10</v>
      </c>
      <c r="B78" s="324" t="str">
        <f t="shared" si="10"/>
        <v/>
      </c>
      <c r="C78" s="325" t="str">
        <f>TEXT(IFERROR(INDEX('Overview - Section A'!$A$42:$A$49,MATCH(J78,'Overview - Section A'!$I$42:$I$49,0)),""),"YYYY")</f>
        <v>2020</v>
      </c>
      <c r="D78" s="326"/>
      <c r="E78" s="326"/>
      <c r="F78" s="327" t="str">
        <f t="shared" si="9"/>
        <v/>
      </c>
      <c r="G78" s="328"/>
      <c r="H78" s="327"/>
      <c r="I78" s="329" t="str">
        <f t="shared" si="6"/>
        <v/>
      </c>
      <c r="J78" s="330" t="s">
        <v>301</v>
      </c>
      <c r="K78" s="329" t="b">
        <f t="shared" si="7"/>
        <v>1</v>
      </c>
      <c r="L78" s="329" t="b">
        <f t="shared" si="8"/>
        <v>0</v>
      </c>
      <c r="M78" s="329" t="s">
        <v>349</v>
      </c>
      <c r="N78" s="75"/>
      <c r="O78" s="168"/>
      <c r="P78" s="168"/>
      <c r="Q78" s="54"/>
    </row>
    <row r="79" spans="1:17" x14ac:dyDescent="0.25">
      <c r="A79" s="312">
        <v>10</v>
      </c>
      <c r="B79" s="324" t="str">
        <f t="shared" si="10"/>
        <v/>
      </c>
      <c r="C79" s="325" t="str">
        <f>TEXT(IFERROR(INDEX('Overview - Section A'!$A$42:$A$49,MATCH(J79,'Overview - Section A'!$I$42:$I$49,0)),""),"YYYY")</f>
        <v>2021</v>
      </c>
      <c r="D79" s="326"/>
      <c r="E79" s="326"/>
      <c r="F79" s="327" t="str">
        <f t="shared" si="9"/>
        <v/>
      </c>
      <c r="G79" s="328"/>
      <c r="H79" s="327"/>
      <c r="I79" s="329" t="str">
        <f t="shared" si="6"/>
        <v/>
      </c>
      <c r="J79" s="330" t="s">
        <v>303</v>
      </c>
      <c r="K79" s="329" t="b">
        <f t="shared" si="7"/>
        <v>1</v>
      </c>
      <c r="L79" s="329" t="b">
        <f t="shared" si="8"/>
        <v>0</v>
      </c>
      <c r="M79" s="329" t="s">
        <v>350</v>
      </c>
      <c r="N79" s="75"/>
      <c r="O79" s="168"/>
      <c r="P79" s="168"/>
      <c r="Q79" s="54"/>
    </row>
    <row r="80" spans="1:17" x14ac:dyDescent="0.25">
      <c r="A80" s="312">
        <v>10</v>
      </c>
      <c r="B80" s="324" t="str">
        <f t="shared" si="10"/>
        <v/>
      </c>
      <c r="C80" s="325" t="str">
        <f>TEXT(IFERROR(INDEX('Overview - Section A'!$A$42:$A$49,MATCH(J80,'Overview - Section A'!$I$42:$I$49,0)),""),"YYYY")</f>
        <v>2022</v>
      </c>
      <c r="D80" s="326"/>
      <c r="E80" s="326"/>
      <c r="F80" s="327" t="str">
        <f t="shared" si="9"/>
        <v/>
      </c>
      <c r="G80" s="328"/>
      <c r="H80" s="327"/>
      <c r="I80" s="329" t="str">
        <f t="shared" si="6"/>
        <v/>
      </c>
      <c r="J80" s="330" t="s">
        <v>305</v>
      </c>
      <c r="K80" s="329" t="b">
        <f t="shared" si="7"/>
        <v>1</v>
      </c>
      <c r="L80" s="329" t="b">
        <f t="shared" si="8"/>
        <v>0</v>
      </c>
      <c r="M80" s="329" t="s">
        <v>351</v>
      </c>
      <c r="N80" s="75"/>
      <c r="O80" s="168"/>
      <c r="P80" s="168"/>
      <c r="Q80" s="54"/>
    </row>
    <row r="81" spans="1:17" x14ac:dyDescent="0.25">
      <c r="A81" s="312">
        <v>11</v>
      </c>
      <c r="B81" s="324" t="str">
        <f t="shared" si="10"/>
        <v/>
      </c>
      <c r="C81" s="325" t="str">
        <f>TEXT(IFERROR(INDEX('Overview - Section A'!$A$42:$A$49,MATCH(J81,'Overview - Section A'!$I$42:$I$49,0)),""),"YYYY")</f>
        <v>2018</v>
      </c>
      <c r="D81" s="326"/>
      <c r="E81" s="326"/>
      <c r="F81" s="327" t="str">
        <f t="shared" si="9"/>
        <v/>
      </c>
      <c r="G81" s="328"/>
      <c r="H81" s="327"/>
      <c r="I81" s="329" t="str">
        <f t="shared" si="6"/>
        <v/>
      </c>
      <c r="J81" s="330" t="s">
        <v>297</v>
      </c>
      <c r="K81" s="329" t="b">
        <f t="shared" si="7"/>
        <v>1</v>
      </c>
      <c r="L81" s="329" t="b">
        <f t="shared" si="8"/>
        <v>0</v>
      </c>
      <c r="M81" s="329" t="s">
        <v>352</v>
      </c>
      <c r="N81" s="75"/>
      <c r="O81" s="168"/>
      <c r="P81" s="168"/>
      <c r="Q81" s="54"/>
    </row>
    <row r="82" spans="1:17" x14ac:dyDescent="0.25">
      <c r="A82" s="312">
        <v>11</v>
      </c>
      <c r="B82" s="324" t="str">
        <f t="shared" si="10"/>
        <v/>
      </c>
      <c r="C82" s="325" t="str">
        <f>TEXT(IFERROR(INDEX('Overview - Section A'!$A$42:$A$49,MATCH(J82,'Overview - Section A'!$I$42:$I$49,0)),""),"YYYY")</f>
        <v>2019</v>
      </c>
      <c r="D82" s="326"/>
      <c r="E82" s="326"/>
      <c r="F82" s="327" t="str">
        <f t="shared" si="9"/>
        <v/>
      </c>
      <c r="G82" s="328"/>
      <c r="H82" s="327"/>
      <c r="I82" s="329" t="str">
        <f t="shared" si="6"/>
        <v/>
      </c>
      <c r="J82" s="330" t="s">
        <v>299</v>
      </c>
      <c r="K82" s="329" t="b">
        <f t="shared" si="7"/>
        <v>1</v>
      </c>
      <c r="L82" s="329" t="b">
        <f t="shared" si="8"/>
        <v>0</v>
      </c>
      <c r="M82" s="329" t="s">
        <v>353</v>
      </c>
      <c r="N82" s="75"/>
      <c r="O82" s="168"/>
      <c r="P82" s="168"/>
      <c r="Q82" s="54"/>
    </row>
    <row r="83" spans="1:17" x14ac:dyDescent="0.25">
      <c r="A83" s="312">
        <v>11</v>
      </c>
      <c r="B83" s="324" t="str">
        <f t="shared" si="10"/>
        <v/>
      </c>
      <c r="C83" s="325" t="str">
        <f>TEXT(IFERROR(INDEX('Overview - Section A'!$A$42:$A$49,MATCH(J83,'Overview - Section A'!$I$42:$I$49,0)),""),"YYYY")</f>
        <v>2020</v>
      </c>
      <c r="D83" s="326"/>
      <c r="E83" s="326"/>
      <c r="F83" s="327" t="str">
        <f t="shared" si="9"/>
        <v/>
      </c>
      <c r="G83" s="328"/>
      <c r="H83" s="327"/>
      <c r="I83" s="329" t="str">
        <f t="shared" si="6"/>
        <v/>
      </c>
      <c r="J83" s="330" t="s">
        <v>301</v>
      </c>
      <c r="K83" s="329" t="b">
        <f t="shared" si="7"/>
        <v>1</v>
      </c>
      <c r="L83" s="329" t="b">
        <f t="shared" si="8"/>
        <v>0</v>
      </c>
      <c r="M83" s="329" t="s">
        <v>354</v>
      </c>
      <c r="N83" s="75"/>
      <c r="O83" s="168"/>
      <c r="P83" s="168"/>
      <c r="Q83" s="54"/>
    </row>
    <row r="84" spans="1:17" x14ac:dyDescent="0.25">
      <c r="A84" s="312">
        <v>11</v>
      </c>
      <c r="B84" s="324" t="str">
        <f t="shared" si="10"/>
        <v/>
      </c>
      <c r="C84" s="325" t="str">
        <f>TEXT(IFERROR(INDEX('Overview - Section A'!$A$42:$A$49,MATCH(J84,'Overview - Section A'!$I$42:$I$49,0)),""),"YYYY")</f>
        <v>2021</v>
      </c>
      <c r="D84" s="326"/>
      <c r="E84" s="326"/>
      <c r="F84" s="327" t="str">
        <f t="shared" si="9"/>
        <v/>
      </c>
      <c r="G84" s="328"/>
      <c r="H84" s="327"/>
      <c r="I84" s="329" t="str">
        <f t="shared" si="6"/>
        <v/>
      </c>
      <c r="J84" s="330" t="s">
        <v>303</v>
      </c>
      <c r="K84" s="329" t="b">
        <f t="shared" si="7"/>
        <v>1</v>
      </c>
      <c r="L84" s="329" t="b">
        <f t="shared" si="8"/>
        <v>0</v>
      </c>
      <c r="M84" s="329" t="s">
        <v>355</v>
      </c>
      <c r="N84" s="75"/>
      <c r="O84" s="168"/>
      <c r="P84" s="168"/>
      <c r="Q84" s="54"/>
    </row>
    <row r="85" spans="1:17" x14ac:dyDescent="0.25">
      <c r="A85" s="312">
        <v>11</v>
      </c>
      <c r="B85" s="324" t="str">
        <f t="shared" si="10"/>
        <v/>
      </c>
      <c r="C85" s="325" t="str">
        <f>TEXT(IFERROR(INDEX('Overview - Section A'!$A$42:$A$49,MATCH(J85,'Overview - Section A'!$I$42:$I$49,0)),""),"YYYY")</f>
        <v>2022</v>
      </c>
      <c r="D85" s="326"/>
      <c r="E85" s="326"/>
      <c r="F85" s="327" t="str">
        <f t="shared" si="9"/>
        <v/>
      </c>
      <c r="G85" s="328"/>
      <c r="H85" s="327"/>
      <c r="I85" s="329" t="str">
        <f t="shared" si="6"/>
        <v/>
      </c>
      <c r="J85" s="330" t="s">
        <v>305</v>
      </c>
      <c r="K85" s="329" t="b">
        <f t="shared" si="7"/>
        <v>1</v>
      </c>
      <c r="L85" s="329" t="b">
        <f t="shared" si="8"/>
        <v>0</v>
      </c>
      <c r="M85" s="329" t="s">
        <v>356</v>
      </c>
      <c r="N85" s="75"/>
      <c r="O85" s="168"/>
      <c r="P85" s="168"/>
      <c r="Q85" s="54"/>
    </row>
    <row r="86" spans="1:17" x14ac:dyDescent="0.25">
      <c r="A86" s="312">
        <v>12</v>
      </c>
      <c r="B86" s="324" t="str">
        <f t="shared" si="10"/>
        <v/>
      </c>
      <c r="C86" s="325" t="str">
        <f>TEXT(IFERROR(INDEX('Overview - Section A'!$A$42:$A$49,MATCH(J86,'Overview - Section A'!$I$42:$I$49,0)),""),"YYYY")</f>
        <v>2018</v>
      </c>
      <c r="D86" s="326"/>
      <c r="E86" s="326"/>
      <c r="F86" s="327" t="str">
        <f t="shared" si="9"/>
        <v/>
      </c>
      <c r="G86" s="328"/>
      <c r="H86" s="327"/>
      <c r="I86" s="329" t="str">
        <f t="shared" si="6"/>
        <v/>
      </c>
      <c r="J86" s="330" t="s">
        <v>297</v>
      </c>
      <c r="K86" s="329" t="b">
        <f t="shared" si="7"/>
        <v>1</v>
      </c>
      <c r="L86" s="329" t="b">
        <f t="shared" si="8"/>
        <v>0</v>
      </c>
      <c r="M86" s="329" t="s">
        <v>357</v>
      </c>
      <c r="N86" s="75"/>
      <c r="O86" s="168"/>
      <c r="P86" s="168"/>
      <c r="Q86" s="54"/>
    </row>
    <row r="87" spans="1:17" x14ac:dyDescent="0.25">
      <c r="A87" s="312">
        <v>12</v>
      </c>
      <c r="B87" s="324" t="str">
        <f t="shared" si="10"/>
        <v/>
      </c>
      <c r="C87" s="325" t="str">
        <f>TEXT(IFERROR(INDEX('Overview - Section A'!$A$42:$A$49,MATCH(J87,'Overview - Section A'!$I$42:$I$49,0)),""),"YYYY")</f>
        <v>2019</v>
      </c>
      <c r="D87" s="326"/>
      <c r="E87" s="326"/>
      <c r="F87" s="327" t="str">
        <f t="shared" si="9"/>
        <v/>
      </c>
      <c r="G87" s="328"/>
      <c r="H87" s="327"/>
      <c r="I87" s="329" t="str">
        <f t="shared" si="6"/>
        <v/>
      </c>
      <c r="J87" s="330" t="s">
        <v>299</v>
      </c>
      <c r="K87" s="329" t="b">
        <f t="shared" si="7"/>
        <v>1</v>
      </c>
      <c r="L87" s="329" t="b">
        <f t="shared" si="8"/>
        <v>0</v>
      </c>
      <c r="M87" s="329" t="s">
        <v>358</v>
      </c>
      <c r="N87" s="75"/>
      <c r="O87" s="168"/>
      <c r="P87" s="168"/>
      <c r="Q87" s="54"/>
    </row>
    <row r="88" spans="1:17" x14ac:dyDescent="0.25">
      <c r="A88" s="312">
        <v>12</v>
      </c>
      <c r="B88" s="324" t="str">
        <f t="shared" si="10"/>
        <v/>
      </c>
      <c r="C88" s="325" t="str">
        <f>TEXT(IFERROR(INDEX('Overview - Section A'!$A$42:$A$49,MATCH(J88,'Overview - Section A'!$I$42:$I$49,0)),""),"YYYY")</f>
        <v>2020</v>
      </c>
      <c r="D88" s="326"/>
      <c r="E88" s="326"/>
      <c r="F88" s="327" t="str">
        <f t="shared" si="9"/>
        <v/>
      </c>
      <c r="G88" s="328"/>
      <c r="H88" s="327"/>
      <c r="I88" s="329" t="str">
        <f t="shared" si="6"/>
        <v/>
      </c>
      <c r="J88" s="330" t="s">
        <v>301</v>
      </c>
      <c r="K88" s="329" t="b">
        <f t="shared" si="7"/>
        <v>1</v>
      </c>
      <c r="L88" s="329" t="b">
        <f t="shared" si="8"/>
        <v>0</v>
      </c>
      <c r="M88" s="329" t="s">
        <v>359</v>
      </c>
      <c r="N88" s="75"/>
      <c r="O88" s="168"/>
      <c r="P88" s="168"/>
      <c r="Q88" s="54"/>
    </row>
    <row r="89" spans="1:17" x14ac:dyDescent="0.25">
      <c r="A89" s="312">
        <v>12</v>
      </c>
      <c r="B89" s="324" t="str">
        <f t="shared" si="10"/>
        <v/>
      </c>
      <c r="C89" s="325" t="str">
        <f>TEXT(IFERROR(INDEX('Overview - Section A'!$A$42:$A$49,MATCH(J89,'Overview - Section A'!$I$42:$I$49,0)),""),"YYYY")</f>
        <v>2021</v>
      </c>
      <c r="D89" s="326"/>
      <c r="E89" s="326"/>
      <c r="F89" s="327" t="str">
        <f t="shared" si="9"/>
        <v/>
      </c>
      <c r="G89" s="328"/>
      <c r="H89" s="327"/>
      <c r="I89" s="329" t="str">
        <f t="shared" si="6"/>
        <v/>
      </c>
      <c r="J89" s="330" t="s">
        <v>303</v>
      </c>
      <c r="K89" s="329" t="b">
        <f t="shared" si="7"/>
        <v>1</v>
      </c>
      <c r="L89" s="329" t="b">
        <f t="shared" si="8"/>
        <v>0</v>
      </c>
      <c r="M89" s="329" t="s">
        <v>360</v>
      </c>
      <c r="N89" s="75"/>
      <c r="O89" s="168"/>
      <c r="P89" s="168"/>
      <c r="Q89" s="54"/>
    </row>
    <row r="90" spans="1:17" x14ac:dyDescent="0.25">
      <c r="A90" s="312">
        <v>12</v>
      </c>
      <c r="B90" s="324" t="str">
        <f t="shared" si="10"/>
        <v/>
      </c>
      <c r="C90" s="325" t="str">
        <f>TEXT(IFERROR(INDEX('Overview - Section A'!$A$42:$A$49,MATCH(J90,'Overview - Section A'!$I$42:$I$49,0)),""),"YYYY")</f>
        <v>2022</v>
      </c>
      <c r="D90" s="326"/>
      <c r="E90" s="326"/>
      <c r="F90" s="327" t="str">
        <f t="shared" si="9"/>
        <v/>
      </c>
      <c r="G90" s="328"/>
      <c r="H90" s="327"/>
      <c r="I90" s="329" t="str">
        <f t="shared" si="6"/>
        <v/>
      </c>
      <c r="J90" s="330" t="s">
        <v>305</v>
      </c>
      <c r="K90" s="329" t="b">
        <f t="shared" si="7"/>
        <v>1</v>
      </c>
      <c r="L90" s="329" t="b">
        <f t="shared" si="8"/>
        <v>0</v>
      </c>
      <c r="M90" s="329" t="s">
        <v>361</v>
      </c>
      <c r="N90" s="75"/>
      <c r="O90" s="168"/>
      <c r="P90" s="168"/>
      <c r="Q90" s="54"/>
    </row>
    <row r="91" spans="1:17" x14ac:dyDescent="0.25">
      <c r="A91" s="312">
        <v>13</v>
      </c>
      <c r="B91" s="324" t="str">
        <f t="shared" si="10"/>
        <v/>
      </c>
      <c r="C91" s="325" t="str">
        <f>TEXT(IFERROR(INDEX('Overview - Section A'!$A$42:$A$49,MATCH(J91,'Overview - Section A'!$I$42:$I$49,0)),""),"YYYY")</f>
        <v>2018</v>
      </c>
      <c r="D91" s="326"/>
      <c r="E91" s="326"/>
      <c r="F91" s="327" t="str">
        <f t="shared" si="9"/>
        <v/>
      </c>
      <c r="G91" s="328"/>
      <c r="H91" s="327"/>
      <c r="I91" s="329" t="str">
        <f t="shared" si="6"/>
        <v/>
      </c>
      <c r="J91" s="330" t="s">
        <v>297</v>
      </c>
      <c r="K91" s="329" t="b">
        <f t="shared" si="7"/>
        <v>1</v>
      </c>
      <c r="L91" s="329" t="b">
        <f t="shared" si="8"/>
        <v>0</v>
      </c>
      <c r="M91" s="329" t="s">
        <v>362</v>
      </c>
      <c r="N91" s="75"/>
      <c r="O91" s="168"/>
      <c r="P91" s="168"/>
      <c r="Q91" s="54"/>
    </row>
    <row r="92" spans="1:17" x14ac:dyDescent="0.25">
      <c r="A92" s="312">
        <v>13</v>
      </c>
      <c r="B92" s="324" t="str">
        <f t="shared" si="10"/>
        <v/>
      </c>
      <c r="C92" s="325" t="str">
        <f>TEXT(IFERROR(INDEX('Overview - Section A'!$A$42:$A$49,MATCH(J92,'Overview - Section A'!$I$42:$I$49,0)),""),"YYYY")</f>
        <v>2019</v>
      </c>
      <c r="D92" s="326"/>
      <c r="E92" s="326"/>
      <c r="F92" s="327" t="str">
        <f t="shared" si="9"/>
        <v/>
      </c>
      <c r="G92" s="328"/>
      <c r="H92" s="327"/>
      <c r="I92" s="329" t="str">
        <f t="shared" si="6"/>
        <v/>
      </c>
      <c r="J92" s="330" t="s">
        <v>299</v>
      </c>
      <c r="K92" s="329" t="b">
        <f t="shared" si="7"/>
        <v>1</v>
      </c>
      <c r="L92" s="329" t="b">
        <f t="shared" si="8"/>
        <v>0</v>
      </c>
      <c r="M92" s="329" t="s">
        <v>363</v>
      </c>
      <c r="N92" s="75"/>
      <c r="O92" s="168"/>
      <c r="P92" s="168"/>
      <c r="Q92" s="54"/>
    </row>
    <row r="93" spans="1:17" x14ac:dyDescent="0.25">
      <c r="A93" s="312">
        <v>13</v>
      </c>
      <c r="B93" s="324" t="str">
        <f t="shared" si="10"/>
        <v/>
      </c>
      <c r="C93" s="325" t="str">
        <f>TEXT(IFERROR(INDEX('Overview - Section A'!$A$42:$A$49,MATCH(J93,'Overview - Section A'!$I$42:$I$49,0)),""),"YYYY")</f>
        <v>2020</v>
      </c>
      <c r="D93" s="326"/>
      <c r="E93" s="326"/>
      <c r="F93" s="327" t="str">
        <f t="shared" si="9"/>
        <v/>
      </c>
      <c r="G93" s="328"/>
      <c r="H93" s="327"/>
      <c r="I93" s="329" t="str">
        <f t="shared" si="6"/>
        <v/>
      </c>
      <c r="J93" s="330" t="s">
        <v>301</v>
      </c>
      <c r="K93" s="329" t="b">
        <f t="shared" si="7"/>
        <v>1</v>
      </c>
      <c r="L93" s="329" t="b">
        <f t="shared" si="8"/>
        <v>0</v>
      </c>
      <c r="M93" s="329" t="s">
        <v>364</v>
      </c>
      <c r="N93" s="75"/>
      <c r="O93" s="168"/>
      <c r="P93" s="168"/>
      <c r="Q93" s="54"/>
    </row>
    <row r="94" spans="1:17" x14ac:dyDescent="0.25">
      <c r="A94" s="312">
        <v>13</v>
      </c>
      <c r="B94" s="324" t="str">
        <f t="shared" ref="B94:B105" si="11">IF(A94=A93,"",VLOOKUP(A94,$A$10:$V$26,22,FALSE))</f>
        <v/>
      </c>
      <c r="C94" s="325" t="str">
        <f>TEXT(IFERROR(INDEX('Overview - Section A'!$A$42:$A$49,MATCH(J94,'Overview - Section A'!$I$42:$I$49,0)),""),"YYYY")</f>
        <v>2021</v>
      </c>
      <c r="D94" s="326"/>
      <c r="E94" s="326"/>
      <c r="F94" s="327" t="str">
        <f t="shared" si="9"/>
        <v/>
      </c>
      <c r="G94" s="328"/>
      <c r="H94" s="327"/>
      <c r="I94" s="329" t="str">
        <f t="shared" si="6"/>
        <v/>
      </c>
      <c r="J94" s="330" t="s">
        <v>303</v>
      </c>
      <c r="K94" s="329" t="b">
        <f t="shared" si="7"/>
        <v>1</v>
      </c>
      <c r="L94" s="329" t="b">
        <f t="shared" si="8"/>
        <v>0</v>
      </c>
      <c r="M94" s="329" t="s">
        <v>365</v>
      </c>
      <c r="N94" s="75"/>
      <c r="O94" s="168"/>
      <c r="P94" s="168"/>
      <c r="Q94" s="54"/>
    </row>
    <row r="95" spans="1:17" x14ac:dyDescent="0.25">
      <c r="A95" s="312">
        <v>13</v>
      </c>
      <c r="B95" s="324" t="str">
        <f t="shared" si="11"/>
        <v/>
      </c>
      <c r="C95" s="325" t="str">
        <f>TEXT(IFERROR(INDEX('Overview - Section A'!$A$42:$A$49,MATCH(J95,'Overview - Section A'!$I$42:$I$49,0)),""),"YYYY")</f>
        <v>2022</v>
      </c>
      <c r="D95" s="326"/>
      <c r="E95" s="326"/>
      <c r="F95" s="327" t="str">
        <f t="shared" ref="F95:F105" si="12">IFERROR(IF(E95&lt;&gt;"",(D95/E95)*100,""),"")</f>
        <v/>
      </c>
      <c r="G95" s="328"/>
      <c r="H95" s="327"/>
      <c r="I95" s="329" t="str">
        <f t="shared" ref="I95:I105" si="13">VLOOKUP(A95,$A$10:$V$26,22,FALSE)</f>
        <v/>
      </c>
      <c r="J95" s="330" t="s">
        <v>305</v>
      </c>
      <c r="K95" s="329" t="b">
        <f t="shared" ref="K95:K105" si="14">IFERROR(TRUE,FALSE)</f>
        <v>1</v>
      </c>
      <c r="L95" s="329" t="b">
        <f t="shared" ref="L95:L105" si="15">IFERROR(IF(I95&lt;&gt;"",TRUE,FALSE),FALSE)</f>
        <v>0</v>
      </c>
      <c r="M95" s="329" t="s">
        <v>366</v>
      </c>
      <c r="N95" s="75"/>
      <c r="O95" s="168"/>
      <c r="P95" s="168"/>
      <c r="Q95" s="54"/>
    </row>
    <row r="96" spans="1:17" x14ac:dyDescent="0.25">
      <c r="A96" s="312">
        <v>14</v>
      </c>
      <c r="B96" s="324" t="str">
        <f t="shared" si="11"/>
        <v/>
      </c>
      <c r="C96" s="325" t="str">
        <f>TEXT(IFERROR(INDEX('Overview - Section A'!$A$42:$A$49,MATCH(J96,'Overview - Section A'!$I$42:$I$49,0)),""),"YYYY")</f>
        <v>2018</v>
      </c>
      <c r="D96" s="326"/>
      <c r="E96" s="326"/>
      <c r="F96" s="327" t="str">
        <f t="shared" si="12"/>
        <v/>
      </c>
      <c r="G96" s="328"/>
      <c r="H96" s="327"/>
      <c r="I96" s="329" t="str">
        <f t="shared" si="13"/>
        <v/>
      </c>
      <c r="J96" s="330" t="s">
        <v>297</v>
      </c>
      <c r="K96" s="329" t="b">
        <f t="shared" si="14"/>
        <v>1</v>
      </c>
      <c r="L96" s="329" t="b">
        <f t="shared" si="15"/>
        <v>0</v>
      </c>
      <c r="M96" s="329" t="s">
        <v>367</v>
      </c>
      <c r="N96" s="75"/>
      <c r="O96" s="168"/>
      <c r="P96" s="168"/>
      <c r="Q96" s="54"/>
    </row>
    <row r="97" spans="1:17" x14ac:dyDescent="0.25">
      <c r="A97" s="312">
        <v>14</v>
      </c>
      <c r="B97" s="324" t="str">
        <f t="shared" si="11"/>
        <v/>
      </c>
      <c r="C97" s="325" t="str">
        <f>TEXT(IFERROR(INDEX('Overview - Section A'!$A$42:$A$49,MATCH(J97,'Overview - Section A'!$I$42:$I$49,0)),""),"YYYY")</f>
        <v>2019</v>
      </c>
      <c r="D97" s="326"/>
      <c r="E97" s="326"/>
      <c r="F97" s="327" t="str">
        <f t="shared" si="12"/>
        <v/>
      </c>
      <c r="G97" s="328"/>
      <c r="H97" s="327"/>
      <c r="I97" s="329" t="str">
        <f t="shared" si="13"/>
        <v/>
      </c>
      <c r="J97" s="330" t="s">
        <v>299</v>
      </c>
      <c r="K97" s="329" t="b">
        <f t="shared" si="14"/>
        <v>1</v>
      </c>
      <c r="L97" s="329" t="b">
        <f t="shared" si="15"/>
        <v>0</v>
      </c>
      <c r="M97" s="329" t="s">
        <v>368</v>
      </c>
      <c r="N97" s="75"/>
      <c r="O97" s="168"/>
      <c r="P97" s="168"/>
      <c r="Q97" s="54"/>
    </row>
    <row r="98" spans="1:17" x14ac:dyDescent="0.25">
      <c r="A98" s="312">
        <v>14</v>
      </c>
      <c r="B98" s="324" t="str">
        <f t="shared" si="11"/>
        <v/>
      </c>
      <c r="C98" s="325" t="str">
        <f>TEXT(IFERROR(INDEX('Overview - Section A'!$A$42:$A$49,MATCH(J98,'Overview - Section A'!$I$42:$I$49,0)),""),"YYYY")</f>
        <v>2020</v>
      </c>
      <c r="D98" s="326"/>
      <c r="E98" s="326"/>
      <c r="F98" s="327" t="str">
        <f t="shared" si="12"/>
        <v/>
      </c>
      <c r="G98" s="328"/>
      <c r="H98" s="327"/>
      <c r="I98" s="329" t="str">
        <f t="shared" si="13"/>
        <v/>
      </c>
      <c r="J98" s="330" t="s">
        <v>301</v>
      </c>
      <c r="K98" s="329" t="b">
        <f t="shared" si="14"/>
        <v>1</v>
      </c>
      <c r="L98" s="329" t="b">
        <f t="shared" si="15"/>
        <v>0</v>
      </c>
      <c r="M98" s="329" t="s">
        <v>369</v>
      </c>
      <c r="N98" s="75"/>
      <c r="O98" s="168"/>
      <c r="P98" s="168"/>
      <c r="Q98" s="54"/>
    </row>
    <row r="99" spans="1:17" x14ac:dyDescent="0.25">
      <c r="A99" s="312">
        <v>14</v>
      </c>
      <c r="B99" s="324" t="str">
        <f t="shared" si="11"/>
        <v/>
      </c>
      <c r="C99" s="325" t="str">
        <f>TEXT(IFERROR(INDEX('Overview - Section A'!$A$42:$A$49,MATCH(J99,'Overview - Section A'!$I$42:$I$49,0)),""),"YYYY")</f>
        <v>2021</v>
      </c>
      <c r="D99" s="326"/>
      <c r="E99" s="326"/>
      <c r="F99" s="327" t="str">
        <f t="shared" si="12"/>
        <v/>
      </c>
      <c r="G99" s="328"/>
      <c r="H99" s="327"/>
      <c r="I99" s="329" t="str">
        <f t="shared" si="13"/>
        <v/>
      </c>
      <c r="J99" s="330" t="s">
        <v>303</v>
      </c>
      <c r="K99" s="329" t="b">
        <f t="shared" si="14"/>
        <v>1</v>
      </c>
      <c r="L99" s="329" t="b">
        <f t="shared" si="15"/>
        <v>0</v>
      </c>
      <c r="M99" s="329" t="s">
        <v>370</v>
      </c>
      <c r="N99" s="75"/>
      <c r="O99" s="168"/>
      <c r="P99" s="168"/>
      <c r="Q99" s="54"/>
    </row>
    <row r="100" spans="1:17" x14ac:dyDescent="0.25">
      <c r="A100" s="312">
        <v>14</v>
      </c>
      <c r="B100" s="324" t="str">
        <f t="shared" si="11"/>
        <v/>
      </c>
      <c r="C100" s="325" t="str">
        <f>TEXT(IFERROR(INDEX('Overview - Section A'!$A$42:$A$49,MATCH(J100,'Overview - Section A'!$I$42:$I$49,0)),""),"YYYY")</f>
        <v>2022</v>
      </c>
      <c r="D100" s="326"/>
      <c r="E100" s="326"/>
      <c r="F100" s="327" t="str">
        <f t="shared" si="12"/>
        <v/>
      </c>
      <c r="G100" s="328"/>
      <c r="H100" s="327"/>
      <c r="I100" s="329" t="str">
        <f t="shared" si="13"/>
        <v/>
      </c>
      <c r="J100" s="330" t="s">
        <v>305</v>
      </c>
      <c r="K100" s="329" t="b">
        <f t="shared" si="14"/>
        <v>1</v>
      </c>
      <c r="L100" s="329" t="b">
        <f t="shared" si="15"/>
        <v>0</v>
      </c>
      <c r="M100" s="329" t="s">
        <v>371</v>
      </c>
      <c r="N100" s="75"/>
      <c r="O100" s="168"/>
      <c r="P100" s="168"/>
      <c r="Q100" s="54"/>
    </row>
    <row r="101" spans="1:17" x14ac:dyDescent="0.25">
      <c r="A101" s="312">
        <v>15</v>
      </c>
      <c r="B101" s="324" t="str">
        <f t="shared" si="11"/>
        <v/>
      </c>
      <c r="C101" s="325" t="str">
        <f>TEXT(IFERROR(INDEX('Overview - Section A'!$A$42:$A$49,MATCH(J101,'Overview - Section A'!$I$42:$I$49,0)),""),"YYYY")</f>
        <v>2018</v>
      </c>
      <c r="D101" s="326"/>
      <c r="E101" s="326"/>
      <c r="F101" s="327" t="str">
        <f t="shared" si="12"/>
        <v/>
      </c>
      <c r="G101" s="328"/>
      <c r="H101" s="327"/>
      <c r="I101" s="329" t="str">
        <f t="shared" si="13"/>
        <v/>
      </c>
      <c r="J101" s="330" t="s">
        <v>297</v>
      </c>
      <c r="K101" s="329" t="b">
        <f t="shared" si="14"/>
        <v>1</v>
      </c>
      <c r="L101" s="329" t="b">
        <f t="shared" si="15"/>
        <v>0</v>
      </c>
      <c r="M101" s="329" t="s">
        <v>372</v>
      </c>
      <c r="N101" s="75"/>
      <c r="O101" s="168"/>
      <c r="P101" s="168"/>
      <c r="Q101" s="54"/>
    </row>
    <row r="102" spans="1:17" x14ac:dyDescent="0.25">
      <c r="A102" s="312">
        <v>15</v>
      </c>
      <c r="B102" s="324" t="str">
        <f t="shared" si="11"/>
        <v/>
      </c>
      <c r="C102" s="325" t="str">
        <f>TEXT(IFERROR(INDEX('Overview - Section A'!$A$42:$A$49,MATCH(J102,'Overview - Section A'!$I$42:$I$49,0)),""),"YYYY")</f>
        <v>2019</v>
      </c>
      <c r="D102" s="326"/>
      <c r="E102" s="326"/>
      <c r="F102" s="327" t="str">
        <f t="shared" si="12"/>
        <v/>
      </c>
      <c r="G102" s="328"/>
      <c r="H102" s="327"/>
      <c r="I102" s="329" t="str">
        <f t="shared" si="13"/>
        <v/>
      </c>
      <c r="J102" s="330" t="s">
        <v>299</v>
      </c>
      <c r="K102" s="329" t="b">
        <f t="shared" si="14"/>
        <v>1</v>
      </c>
      <c r="L102" s="329" t="b">
        <f t="shared" si="15"/>
        <v>0</v>
      </c>
      <c r="M102" s="329" t="s">
        <v>373</v>
      </c>
      <c r="N102" s="75"/>
      <c r="O102" s="168"/>
      <c r="P102" s="168"/>
      <c r="Q102" s="54"/>
    </row>
    <row r="103" spans="1:17" x14ac:dyDescent="0.25">
      <c r="A103" s="312">
        <v>15</v>
      </c>
      <c r="B103" s="324" t="str">
        <f t="shared" si="11"/>
        <v/>
      </c>
      <c r="C103" s="325" t="str">
        <f>TEXT(IFERROR(INDEX('Overview - Section A'!$A$42:$A$49,MATCH(J103,'Overview - Section A'!$I$42:$I$49,0)),""),"YYYY")</f>
        <v>2020</v>
      </c>
      <c r="D103" s="326"/>
      <c r="E103" s="326"/>
      <c r="F103" s="327" t="str">
        <f t="shared" si="12"/>
        <v/>
      </c>
      <c r="G103" s="328"/>
      <c r="H103" s="327"/>
      <c r="I103" s="329" t="str">
        <f t="shared" si="13"/>
        <v/>
      </c>
      <c r="J103" s="330" t="s">
        <v>301</v>
      </c>
      <c r="K103" s="329" t="b">
        <f t="shared" si="14"/>
        <v>1</v>
      </c>
      <c r="L103" s="329" t="b">
        <f t="shared" si="15"/>
        <v>0</v>
      </c>
      <c r="M103" s="329" t="s">
        <v>374</v>
      </c>
      <c r="N103" s="75"/>
      <c r="O103" s="168"/>
      <c r="P103" s="168"/>
      <c r="Q103" s="54"/>
    </row>
    <row r="104" spans="1:17" x14ac:dyDescent="0.25">
      <c r="A104" s="312">
        <v>15</v>
      </c>
      <c r="B104" s="324" t="str">
        <f t="shared" si="11"/>
        <v/>
      </c>
      <c r="C104" s="325" t="str">
        <f>TEXT(IFERROR(INDEX('Overview - Section A'!$A$42:$A$49,MATCH(J104,'Overview - Section A'!$I$42:$I$49,0)),""),"YYYY")</f>
        <v>2021</v>
      </c>
      <c r="D104" s="326"/>
      <c r="E104" s="326"/>
      <c r="F104" s="327" t="str">
        <f t="shared" si="12"/>
        <v/>
      </c>
      <c r="G104" s="328"/>
      <c r="H104" s="327"/>
      <c r="I104" s="329" t="str">
        <f t="shared" si="13"/>
        <v/>
      </c>
      <c r="J104" s="330" t="s">
        <v>303</v>
      </c>
      <c r="K104" s="329" t="b">
        <f t="shared" si="14"/>
        <v>1</v>
      </c>
      <c r="L104" s="329" t="b">
        <f t="shared" si="15"/>
        <v>0</v>
      </c>
      <c r="M104" s="329" t="s">
        <v>375</v>
      </c>
      <c r="N104" s="75"/>
      <c r="O104" s="168"/>
      <c r="P104" s="168"/>
      <c r="Q104" s="54"/>
    </row>
    <row r="105" spans="1:17" x14ac:dyDescent="0.25">
      <c r="A105" s="312">
        <v>15</v>
      </c>
      <c r="B105" s="324" t="str">
        <f t="shared" si="11"/>
        <v/>
      </c>
      <c r="C105" s="325" t="str">
        <f>TEXT(IFERROR(INDEX('Overview - Section A'!$A$42:$A$49,MATCH(J105,'Overview - Section A'!$I$42:$I$49,0)),""),"YYYY")</f>
        <v>2022</v>
      </c>
      <c r="D105" s="326"/>
      <c r="E105" s="326"/>
      <c r="F105" s="327" t="str">
        <f t="shared" si="12"/>
        <v/>
      </c>
      <c r="G105" s="328"/>
      <c r="H105" s="327"/>
      <c r="I105" s="329" t="str">
        <f t="shared" si="13"/>
        <v/>
      </c>
      <c r="J105" s="330" t="s">
        <v>305</v>
      </c>
      <c r="K105" s="329" t="b">
        <f t="shared" si="14"/>
        <v>1</v>
      </c>
      <c r="L105" s="329" t="b">
        <f t="shared" si="15"/>
        <v>0</v>
      </c>
      <c r="M105" s="329" t="s">
        <v>376</v>
      </c>
      <c r="N105" s="75"/>
      <c r="O105" s="168"/>
      <c r="P105" s="168"/>
      <c r="Q105" s="54"/>
    </row>
    <row r="106" spans="1:17" ht="16.5" thickBot="1" x14ac:dyDescent="0.3">
      <c r="A106" s="76"/>
      <c r="B106" s="77"/>
      <c r="C106" s="77"/>
      <c r="D106" s="77"/>
      <c r="E106" s="77"/>
      <c r="F106" s="77"/>
      <c r="G106" s="77"/>
      <c r="H106" s="77"/>
      <c r="I106" s="77"/>
      <c r="J106" s="77"/>
      <c r="K106" s="77"/>
      <c r="L106" s="77"/>
      <c r="M106" s="77"/>
      <c r="N106" s="68"/>
      <c r="O106" s="165"/>
      <c r="P106" s="165"/>
    </row>
    <row r="107" spans="1:17" x14ac:dyDescent="0.25">
      <c r="O107" s="164"/>
      <c r="P107" s="164"/>
    </row>
    <row r="114" spans="1:1" x14ac:dyDescent="0.25">
      <c r="A114" s="78" t="s">
        <v>94</v>
      </c>
    </row>
  </sheetData>
  <sheetProtection algorithmName="SHA-512" hashValue="GXlMEKppp6RZjRz9xUo/UfEuFt1VubJjXqL2k/gJ1qW6vPYHRVoIgwHOQIa/XZyI60RyXB78GLAnVdtZuzIQOA==" saltValue="rbKdYbxQII1OFwIoPCrKnw==" spinCount="100000" sheet="1" objects="1" scenarios="1" formatRows="0" sort="0" autoFilter="0"/>
  <mergeCells count="4">
    <mergeCell ref="A2:Q2"/>
    <mergeCell ref="A1:Q1"/>
    <mergeCell ref="A8:N8"/>
    <mergeCell ref="A28:H28"/>
  </mergeCells>
  <conditionalFormatting sqref="A30:C105">
    <cfRule type="expression" dxfId="34" priority="3">
      <formula>MOD($A30,2)=0</formula>
    </cfRule>
    <cfRule type="expression" dxfId="33" priority="4">
      <formula>MOD($A30,2)=1</formula>
    </cfRule>
  </conditionalFormatting>
  <conditionalFormatting sqref="B10:C25">
    <cfRule type="expression" dxfId="32" priority="1">
      <formula>AND($C10&lt;&gt;"",$B10&lt;&gt;"")</formula>
    </cfRule>
  </conditionalFormatting>
  <dataValidations count="12">
    <dataValidation type="list" allowBlank="1" showInputMessage="1" showErrorMessage="1" sqref="B10:B25">
      <formula1>OutcomeIndicator</formula1>
    </dataValidation>
    <dataValidation type="list" allowBlank="1" showInputMessage="1" showErrorMessage="1" sqref="H10:H25">
      <formula1>ResponsiblePR</formula1>
    </dataValidation>
    <dataValidation type="custom" allowBlank="1" showInputMessage="1" showErrorMessage="1" errorTitle="Outcome Indicator" error="Should not have both a Standard Indicator and Custom Indicator on same line." sqref="C10:C25">
      <formula1>B10=""</formula1>
    </dataValidation>
    <dataValidation type="decimal" allowBlank="1" showInputMessage="1" showErrorMessage="1" errorTitle="X-Author for Excel" error="Please enter a valid numeric value. Valid range for Outcome Indicator Number is -1E+18 to 1E+18." promptTitle="X-Author for Excel" sqref="A30:A105 A10:A25">
      <formula1>-1000000000000000000</formula1>
      <formula2>1000000000000000000</formula2>
    </dataValidation>
    <dataValidation type="decimal" allowBlank="1" showInputMessage="1" showErrorMessage="1" errorTitle="X-Author for Excel" error="Please enter a valid numeric value. Valid range for Target N# is -10000000000 to 10000000000." promptTitle="X-Author for Excel" sqref="D30:D105">
      <formula1>-10000000000</formula1>
      <formula2>10000000000</formula2>
    </dataValidation>
    <dataValidation type="decimal" allowBlank="1" showInputMessage="1" showErrorMessage="1" errorTitle="X-Author for Excel" error="Please enter a valid numeric value. Valid range for Target D# is -10000000000 to 10000000000." promptTitle="X-Author for Excel" sqref="E30:E105">
      <formula1>-10000000000</formula1>
      <formula2>10000000000</formula2>
    </dataValidation>
    <dataValidation type="decimal" allowBlank="1" showInputMessage="1" showErrorMessage="1" errorTitle="X-Author for Excel" error="Please enter a valid numeric value. Valid range for Target % is -99999.99 to 99999.99." promptTitle="X-Author for Excel" sqref="F30:F105">
      <formula1>-99999.99</formula1>
      <formula2>99999.99</formula2>
    </dataValidation>
    <dataValidation type="date" allowBlank="1" showInputMessage="1" showErrorMessage="1" errorTitle="X-Author for Excel" error="Please enter a valid date." promptTitle="X-Author for Excel" sqref="G30:G105">
      <formula1>1</formula1>
      <formula2>767376</formula2>
    </dataValidation>
    <dataValidation type="list" allowBlank="1" showInputMessage="1" showErrorMessage="1" errorTitle="X-Author for Excel" error="Please select a value from the drop-down." promptTitle="X-Author for Excel" sqref="H30:H105">
      <formula1>IF(IFERROR(ROWS(INDIRECT(SUBSTITUTE("AIM_Outcome_Indicator_Targets_Result__c.AIM_Mark_if_target_is_TBD__c"," ","_"))),-1) &lt; 0, XAuthorInvalidPicklistData,INDIRECT(SUBSTITUTE("AIM_Outcome_Indicator_Targets_Result__c.AIM_Mark_if_target_is_TBD__c"," ","_")))</formula1>
    </dataValidation>
    <dataValidation type="custom" allowBlank="1" showInputMessage="1" showErrorMessage="1" errorTitle="X-Author for Excel" error="Id and Lookup fields are not editable." promptTitle="X-Author for Excel" sqref="J30:J105 M30:M105 W10:Y25">
      <formula1>""</formula1>
    </dataValidation>
    <dataValidation type="list" allowBlank="1" showInputMessage="1" showErrorMessage="1" errorTitle="X-Author for Excel" error="Please select either TRUE or FALSE from the dropdown." promptTitle="X-Author for Excel" sqref="K30:L105 T10:U25">
      <formula1>"TRUE,FALSE"</formula1>
    </dataValidation>
    <dataValidation type="list" allowBlank="1" showInputMessage="1" showErrorMessage="1" errorTitle="X-Author for Excel" error="Please select a value from the drop-down." promptTitle="X-Author for Excel" sqref="E10:E25">
      <formula1>IF(IFERROR(ROWS(INDIRECT(SUBSTITUTE("AIM_Outcome_Indicator__c.AIM_Baseline_Year__c"," ","_"))),-1) &lt; 0, XAuthorInvalidPicklistData,INDIRECT(SUBSTITUTE("AIM_Outcome_Indicator__c.AIM_Baseline_Year__c"," ","_")))</formula1>
    </dataValidation>
  </dataValidations>
  <hyperlinks>
    <hyperlink ref="B4" location="'Outcome Indicators - Section C'!A8" display="Outcome Indicators"/>
    <hyperlink ref="C4" location="_6017e447_f4b2_4605_8be3_67be82447dcf" display="Outcome Indicator Targets"/>
    <hyperlink ref="A1:Q1" location="'Outcome Indicators - Section C'!A27" display="Funding Request"/>
    <hyperlink ref="A114" location="'Outcome Indicators - Section C'!A4" display="'Outcome Indicators - Section C'!A4"/>
  </hyperlinks>
  <pageMargins left="0.7" right="0.7" top="0.75" bottom="0.75" header="0.3" footer="0.3"/>
  <pageSetup paperSize="8" scale="55" fitToWidth="0" fitToHeight="0" orientation="landscape" r:id="rId1"/>
  <rowBreaks count="1" manualBreakCount="1">
    <brk id="15" max="16" man="1"/>
  </rowBreaks>
  <colBreaks count="1" manualBreakCount="1">
    <brk id="26" max="1048575" man="1"/>
  </colBreaks>
  <extLst>
    <ext xmlns:x14="http://schemas.microsoft.com/office/spreadsheetml/2009/9/main" uri="{78C0D931-6437-407d-A8EE-F0AAD7539E65}">
      <x14:conditionalFormattings>
        <x14:conditionalFormatting xmlns:xm="http://schemas.microsoft.com/office/excel/2006/main">
          <x14:cfRule type="expression" priority="2" id="{F8B86FC9-38F2-421F-BC8E-80A7C8DC9982}">
            <xm:f>INDEX('Overview - Section A'!$E$43:$E$49,MATCH($J30,'Overview - Section A'!$I$43:$I$49,0))&gt;'Overview - Section A'!$E$8</xm:f>
            <x14:dxf>
              <font>
                <color theme="0" tint="-0.24994659260841701"/>
              </font>
              <fill>
                <patternFill>
                  <bgColor theme="0" tint="-0.24994659260841701"/>
                </patternFill>
              </fill>
            </x14:dxf>
          </x14:cfRule>
          <xm:sqref>A30:H106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'Overview - Section A'!$AO$25:$AO$40</xm:f>
          </x14:formula1>
          <xm:sqref>I10:N25</xm:sqref>
        </x14:dataValidation>
        <x14:dataValidation type="list" allowBlank="1" showInputMessage="1" showErrorMessage="1">
          <x14:formula1>
            <xm:f>IF('Reference Records'!$B$152&lt;&gt;"",'Reference Records'!$B$152,OFFSET('Reference Records'!$A$157,1,0,MATCH("*",'Reference Records'!$A$157:$A$1000,-1)-1,1))</xm:f>
          </x14:formula1>
          <xm:sqref>O10:O25</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P204"/>
  <sheetViews>
    <sheetView showGridLines="0" view="pageBreakPreview" zoomScale="55" zoomScaleNormal="55" zoomScaleSheetLayoutView="55" zoomScalePageLayoutView="70" workbookViewId="0">
      <selection activeCell="C85" sqref="C85"/>
    </sheetView>
  </sheetViews>
  <sheetFormatPr defaultColWidth="11" defaultRowHeight="15.75" x14ac:dyDescent="0.25"/>
  <cols>
    <col min="1" max="1" width="12" style="6" customWidth="1"/>
    <col min="2" max="2" width="20.625" style="6" customWidth="1"/>
    <col min="3" max="4" width="30.625" style="6" customWidth="1"/>
    <col min="5" max="8" width="12.125" style="6" customWidth="1"/>
    <col min="9" max="11" width="27.625" style="6" hidden="1" customWidth="1"/>
    <col min="12" max="12" width="26.625" style="6" hidden="1" customWidth="1"/>
    <col min="13" max="14" width="27.625" style="6" hidden="1" customWidth="1"/>
    <col min="15" max="15" width="0.375" style="6" customWidth="1"/>
    <col min="16" max="16" width="20.625" style="6" customWidth="1"/>
    <col min="17" max="17" width="19.875" style="6" customWidth="1"/>
    <col min="18" max="18" width="21.625" style="6" customWidth="1"/>
    <col min="19" max="20" width="20.625" style="6" customWidth="1"/>
    <col min="21" max="21" width="16.375" style="6" customWidth="1"/>
    <col min="22" max="22" width="12.125" style="6" customWidth="1"/>
    <col min="23" max="23" width="77" style="6" customWidth="1"/>
    <col min="24" max="24" width="27.5" style="4" hidden="1" customWidth="1"/>
    <col min="25" max="25" width="19.875" style="4" hidden="1" customWidth="1"/>
    <col min="26" max="26" width="23.125" style="4" hidden="1" customWidth="1"/>
    <col min="27" max="27" width="20.375" style="4" hidden="1" customWidth="1"/>
    <col min="28" max="28" width="14.125" style="4" hidden="1" customWidth="1"/>
    <col min="29" max="29" width="15.375" style="4" hidden="1" customWidth="1"/>
    <col min="30" max="32" width="11" style="4" hidden="1" customWidth="1"/>
    <col min="33" max="33" width="0.125" style="4" hidden="1" customWidth="1"/>
    <col min="34" max="34" width="6" style="4" hidden="1" customWidth="1"/>
    <col min="35" max="35" width="0.375" style="9" customWidth="1"/>
    <col min="36" max="36" width="12.5" style="9" customWidth="1"/>
    <col min="37" max="37" width="12.875" style="9" customWidth="1"/>
    <col min="38" max="42" width="11" style="9"/>
    <col min="43" max="16384" width="11" style="6"/>
  </cols>
  <sheetData>
    <row r="1" spans="1:41" ht="21.75" thickBot="1" x14ac:dyDescent="0.3">
      <c r="A1" s="452" t="s">
        <v>46</v>
      </c>
      <c r="B1" s="453"/>
      <c r="C1" s="453"/>
      <c r="D1" s="453"/>
      <c r="E1" s="453"/>
      <c r="F1" s="453"/>
      <c r="G1" s="453"/>
      <c r="H1" s="453"/>
      <c r="I1" s="453"/>
      <c r="J1" s="453"/>
      <c r="K1" s="453"/>
      <c r="L1" s="453"/>
      <c r="M1" s="453"/>
      <c r="N1" s="453"/>
      <c r="O1" s="453"/>
      <c r="P1" s="453"/>
      <c r="Q1" s="453"/>
      <c r="R1" s="453"/>
      <c r="S1" s="453"/>
      <c r="T1" s="453"/>
      <c r="U1" s="453"/>
      <c r="V1" s="453"/>
    </row>
    <row r="2" spans="1:41" ht="41.1" customHeight="1" thickBot="1" x14ac:dyDescent="0.3">
      <c r="A2" s="454" t="s">
        <v>213</v>
      </c>
      <c r="B2" s="446"/>
      <c r="C2" s="446"/>
      <c r="D2" s="446"/>
      <c r="E2" s="446"/>
      <c r="F2" s="446"/>
      <c r="G2" s="446"/>
      <c r="H2" s="446"/>
      <c r="I2" s="446"/>
      <c r="J2" s="446"/>
      <c r="K2" s="446"/>
      <c r="L2" s="446"/>
      <c r="M2" s="446"/>
      <c r="N2" s="446"/>
      <c r="O2" s="446"/>
      <c r="P2" s="446"/>
      <c r="Q2" s="446"/>
      <c r="R2" s="446"/>
      <c r="S2" s="446"/>
      <c r="T2" s="446"/>
      <c r="U2" s="446"/>
      <c r="V2" s="447"/>
    </row>
    <row r="4" spans="1:41" ht="61.5" hidden="1" customHeight="1" thickBot="1" x14ac:dyDescent="0.3">
      <c r="A4" s="49" t="s">
        <v>38</v>
      </c>
      <c r="B4" s="35" t="s">
        <v>25</v>
      </c>
      <c r="C4" s="48" t="s">
        <v>31</v>
      </c>
    </row>
    <row r="5" spans="1:41" hidden="1" x14ac:dyDescent="0.25"/>
    <row r="6" spans="1:41" hidden="1" x14ac:dyDescent="0.25"/>
    <row r="7" spans="1:41" ht="16.5" thickBot="1" x14ac:dyDescent="0.3">
      <c r="D7" s="70"/>
      <c r="E7" s="70"/>
    </row>
    <row r="8" spans="1:41" ht="33" customHeight="1" thickBot="1" x14ac:dyDescent="0.3">
      <c r="A8" s="431" t="s">
        <v>25</v>
      </c>
      <c r="B8" s="428"/>
      <c r="C8" s="428"/>
      <c r="D8" s="428"/>
      <c r="E8" s="428"/>
      <c r="F8" s="428"/>
      <c r="G8" s="428"/>
      <c r="H8" s="428"/>
      <c r="I8" s="428"/>
      <c r="J8" s="428"/>
      <c r="K8" s="428"/>
      <c r="L8" s="428"/>
      <c r="M8" s="428"/>
      <c r="N8" s="428"/>
      <c r="O8" s="428"/>
      <c r="P8" s="428"/>
      <c r="Q8" s="428"/>
      <c r="R8" s="428"/>
      <c r="S8" s="428"/>
      <c r="T8" s="428"/>
      <c r="U8" s="428"/>
      <c r="V8" s="428"/>
      <c r="W8" s="428"/>
      <c r="X8" s="162"/>
      <c r="Y8" s="162"/>
      <c r="Z8" s="162"/>
      <c r="AA8" s="162"/>
      <c r="AB8" s="162"/>
      <c r="AC8" s="162"/>
      <c r="AD8" s="162"/>
      <c r="AE8" s="162"/>
      <c r="AF8" s="162"/>
      <c r="AG8" s="162"/>
      <c r="AH8" s="162"/>
      <c r="AI8" s="14"/>
    </row>
    <row r="9" spans="1:41" ht="80.25" customHeight="1" x14ac:dyDescent="0.25">
      <c r="A9" s="383" t="s">
        <v>27</v>
      </c>
      <c r="B9" s="383" t="s">
        <v>84</v>
      </c>
      <c r="C9" s="383" t="s">
        <v>85</v>
      </c>
      <c r="D9" s="383" t="s">
        <v>10</v>
      </c>
      <c r="E9" s="383" t="s">
        <v>2</v>
      </c>
      <c r="F9" s="383" t="s">
        <v>3</v>
      </c>
      <c r="G9" s="383" t="s">
        <v>4</v>
      </c>
      <c r="H9" s="383" t="s">
        <v>34</v>
      </c>
      <c r="I9" s="383"/>
      <c r="J9" s="383"/>
      <c r="K9" s="383"/>
      <c r="L9" s="383"/>
      <c r="M9" s="383"/>
      <c r="N9" s="383"/>
      <c r="O9" s="383"/>
      <c r="P9" s="383" t="s">
        <v>18</v>
      </c>
      <c r="Q9" s="383" t="s">
        <v>19</v>
      </c>
      <c r="R9" s="383" t="s">
        <v>20</v>
      </c>
      <c r="S9" s="383" t="s">
        <v>21</v>
      </c>
      <c r="T9" s="384" t="s">
        <v>11</v>
      </c>
      <c r="U9" s="383" t="s">
        <v>165</v>
      </c>
      <c r="V9" s="383" t="s">
        <v>195</v>
      </c>
      <c r="W9" s="383" t="s">
        <v>9</v>
      </c>
      <c r="X9" s="385" t="s">
        <v>84</v>
      </c>
      <c r="Y9" s="340" t="s">
        <v>124</v>
      </c>
      <c r="Z9" s="340" t="s">
        <v>21</v>
      </c>
      <c r="AA9" s="340" t="s">
        <v>173</v>
      </c>
      <c r="AB9" s="340" t="s">
        <v>105</v>
      </c>
      <c r="AC9" s="340" t="s">
        <v>64</v>
      </c>
      <c r="AD9" s="340"/>
      <c r="AE9" s="340" t="s">
        <v>101</v>
      </c>
      <c r="AF9" s="340" t="s">
        <v>66</v>
      </c>
      <c r="AG9" s="386" t="s">
        <v>191</v>
      </c>
      <c r="AH9" s="387" t="s">
        <v>212</v>
      </c>
      <c r="AI9" s="161"/>
      <c r="AJ9" s="301"/>
      <c r="AK9" s="301"/>
      <c r="AL9" s="302"/>
      <c r="AM9" s="302"/>
      <c r="AN9" s="302"/>
      <c r="AO9" s="302"/>
    </row>
    <row r="10" spans="1:41" ht="50.25" customHeight="1" x14ac:dyDescent="0.25">
      <c r="A10" s="312" t="s">
        <v>92</v>
      </c>
      <c r="B10" s="388"/>
      <c r="C10" s="313"/>
      <c r="D10" s="313" t="s">
        <v>183</v>
      </c>
      <c r="E10" s="326" t="s">
        <v>80</v>
      </c>
      <c r="F10" s="326" t="s">
        <v>81</v>
      </c>
      <c r="G10" s="389" t="str">
        <f>IFERROR(IF(F10&lt;&gt;"",(E10/F10)*100,""),"")</f>
        <v/>
      </c>
      <c r="H10" s="380" t="s">
        <v>82</v>
      </c>
      <c r="I10" s="381"/>
      <c r="J10" s="381"/>
      <c r="K10" s="381"/>
      <c r="L10" s="381"/>
      <c r="M10" s="381"/>
      <c r="N10" s="381"/>
      <c r="O10" s="381"/>
      <c r="P10" s="380" t="s">
        <v>56</v>
      </c>
      <c r="Q10" s="316" t="str">
        <f>IFERROR(IF(VLOOKUP(C10,'Reference Records'!C$28:$D$65,2,FALSE)=0,"",VLOOKUP(C10,'Reference Records'!C$28:$D$65,2,FALSE)),"")</f>
        <v/>
      </c>
      <c r="R10" s="390"/>
      <c r="S10" s="380"/>
      <c r="T10" s="381"/>
      <c r="U10" s="380" t="s">
        <v>163</v>
      </c>
      <c r="V10" s="380" t="s">
        <v>164</v>
      </c>
      <c r="W10" s="313" t="s">
        <v>57</v>
      </c>
      <c r="X10" s="385" t="str">
        <f>IFERROR(IF(VLOOKUP(B10,'Reference Records'!$C$68:$D$81,2,FALSE)=0,"",VLOOKUP(B10,'Reference Records'!$C$68:$D$81,2,FALSE)),"")</f>
        <v/>
      </c>
      <c r="Y10" s="362" t="str">
        <f>IF(Q10&lt;&gt;"",C10&amp;D10,"")</f>
        <v/>
      </c>
      <c r="Z10" s="362" t="str">
        <f>IFERROR(VLOOKUP(S10,'Overview - Section A'!$N$25:$Q$36,4,FALSE),"")</f>
        <v/>
      </c>
      <c r="AA10" s="362" t="str">
        <f>C10&amp;D10</f>
        <v>[Custom Indicator]</v>
      </c>
      <c r="AB10" s="362" t="b">
        <f>IFERROR(TRUE,FALSE)</f>
        <v>1</v>
      </c>
      <c r="AC10" s="362" t="b">
        <f>IFERROR(IF(OR(C10&lt;&gt;"",D10&lt;&gt;""),TRUE,FALSE),FALSE)</f>
        <v>1</v>
      </c>
      <c r="AD10" s="362"/>
      <c r="AE10" s="362" t="str">
        <f>IFERROR(VLOOKUP(B10,'Overview - Section A'!$E$99:$H$116,4,FALSE),"")</f>
        <v/>
      </c>
      <c r="AF10" s="362" t="s">
        <v>65</v>
      </c>
      <c r="AG10" s="391" t="str">
        <f>IFERROR(VLOOKUP(C10,'Reference Records'!$C$28:$G$65,5,FALSE),"")</f>
        <v/>
      </c>
      <c r="AH10" s="362" t="str">
        <f>IFERROR(IF('Reference Records'!$B$152&lt;&gt;"",VLOOKUP(T10,'Reference Records'!$B$152:$C$152,2,FALSE),VLOOKUP(T10,'Reference Records'!$A$157:$C$1002,3,FALSE)),"")</f>
        <v/>
      </c>
      <c r="AI10" s="161"/>
      <c r="AJ10" s="301"/>
      <c r="AK10" s="301"/>
      <c r="AL10" s="302"/>
      <c r="AM10" s="302"/>
      <c r="AN10" s="302"/>
      <c r="AO10" s="302"/>
    </row>
    <row r="11" spans="1:41" ht="70.5" customHeight="1" x14ac:dyDescent="0.25">
      <c r="A11" s="312">
        <v>1</v>
      </c>
      <c r="B11" s="388" t="s">
        <v>2021</v>
      </c>
      <c r="C11" s="313" t="s">
        <v>1913</v>
      </c>
      <c r="D11" s="313"/>
      <c r="E11" s="326">
        <v>3788</v>
      </c>
      <c r="F11" s="326"/>
      <c r="G11" s="389" t="str">
        <f t="shared" ref="G11:G40" si="0">IFERROR(IF(F11&lt;&gt;"",(E11/F11)*100,""),"")</f>
        <v/>
      </c>
      <c r="H11" s="380" t="s">
        <v>257</v>
      </c>
      <c r="I11" s="381"/>
      <c r="J11" s="381"/>
      <c r="K11" s="381"/>
      <c r="L11" s="381"/>
      <c r="M11" s="381"/>
      <c r="N11" s="381"/>
      <c r="O11" s="381"/>
      <c r="P11" s="380" t="s">
        <v>3721</v>
      </c>
      <c r="Q11" s="316" t="str">
        <f>IFERROR(IF(VLOOKUP(C11,'Reference Records'!C$28:$D$65,2,FALSE)=0,"",VLOOKUP(C11,'Reference Records'!C$28:$D$65,2,FALSE)),"")</f>
        <v>Gender,Age</v>
      </c>
      <c r="R11" s="390"/>
      <c r="S11" s="380" t="s">
        <v>2367</v>
      </c>
      <c r="T11" s="381"/>
      <c r="U11" s="380"/>
      <c r="V11" s="380" t="s">
        <v>240</v>
      </c>
      <c r="W11" s="313" t="s">
        <v>3733</v>
      </c>
      <c r="X11" s="385" t="str">
        <f>IFERROR(IF(VLOOKUP(B11,'Reference Records'!$C$68:$D$81,2,FALSE)=0,"",VLOOKUP(B11,'Reference Records'!$C$68:$D$81,2,FALSE)),"")</f>
        <v>MCI-00010</v>
      </c>
      <c r="Y11" s="362" t="str">
        <f t="shared" ref="Y11:Y40" si="1">IF(Q11&lt;&gt;"",C11&amp;D11,"")</f>
        <v>MDR TB-2(M): Number of TB cases with RR-TB and/or MDR-TB notified</v>
      </c>
      <c r="Z11" s="362" t="str">
        <f>IFERROR(VLOOKUP(S11,'Overview - Section A'!$N$25:$Q$36,4,FALSE),"")</f>
        <v>a12g0000007dxWSAAY</v>
      </c>
      <c r="AA11" s="362" t="str">
        <f t="shared" ref="AA11:AA40" si="2">C11&amp;D11</f>
        <v>MDR TB-2(M): Number of TB cases with RR-TB and/or MDR-TB notified</v>
      </c>
      <c r="AB11" s="362" t="b">
        <f t="shared" ref="AB11:AB40" si="3">IFERROR(TRUE,FALSE)</f>
        <v>1</v>
      </c>
      <c r="AC11" s="362" t="b">
        <f t="shared" ref="AC11:AC40" si="4">IFERROR(IF(OR(C11&lt;&gt;"",D11&lt;&gt;""),TRUE,FALSE),FALSE)</f>
        <v>1</v>
      </c>
      <c r="AD11" s="362"/>
      <c r="AE11" s="362" t="str">
        <f>IFERROR(VLOOKUP(B11,'Overview - Section A'!$E$99:$H$116,4,FALSE),"")</f>
        <v>a1Pg0000004JwWLEA0</v>
      </c>
      <c r="AF11" s="362" t="s">
        <v>566</v>
      </c>
      <c r="AG11" s="391" t="str">
        <f>IFERROR(VLOOKUP(C11,'Reference Records'!$C$28:$G$65,5,FALSE),"")</f>
        <v>a1O36000001EGFlEAO</v>
      </c>
      <c r="AH11" s="362" t="str">
        <f>IFERROR(IF('Reference Records'!$B$152&lt;&gt;"",VLOOKUP(T11,'Reference Records'!$B$152:$C$152,2,FALSE),VLOOKUP(T11,'Reference Records'!$A$157:$C$1002,3,FALSE)),"")</f>
        <v/>
      </c>
      <c r="AI11" s="161"/>
      <c r="AJ11" s="301"/>
      <c r="AK11" s="301"/>
      <c r="AL11" s="302"/>
      <c r="AM11" s="302"/>
      <c r="AN11" s="302"/>
      <c r="AO11" s="302"/>
    </row>
    <row r="12" spans="1:41" ht="47.25" x14ac:dyDescent="0.25">
      <c r="A12" s="312">
        <v>2</v>
      </c>
      <c r="B12" s="388" t="s">
        <v>2021</v>
      </c>
      <c r="C12" s="313" t="s">
        <v>1915</v>
      </c>
      <c r="D12" s="313"/>
      <c r="E12" s="326">
        <v>4142</v>
      </c>
      <c r="F12" s="326"/>
      <c r="G12" s="389" t="str">
        <f t="shared" si="0"/>
        <v/>
      </c>
      <c r="H12" s="380" t="s">
        <v>257</v>
      </c>
      <c r="I12" s="381"/>
      <c r="J12" s="381"/>
      <c r="K12" s="381"/>
      <c r="L12" s="381"/>
      <c r="M12" s="381"/>
      <c r="N12" s="381"/>
      <c r="O12" s="381"/>
      <c r="P12" s="380" t="s">
        <v>3721</v>
      </c>
      <c r="Q12" s="316" t="str">
        <f>IFERROR(IF(VLOOKUP(C12,'Reference Records'!C$28:$D$65,2,FALSE)=0,"",VLOOKUP(C12,'Reference Records'!C$28:$D$65,2,FALSE)),"")</f>
        <v>TB regimen,Age,Gender</v>
      </c>
      <c r="R12" s="390"/>
      <c r="S12" s="380" t="s">
        <v>2367</v>
      </c>
      <c r="T12" s="381"/>
      <c r="U12" s="380"/>
      <c r="V12" s="380" t="s">
        <v>240</v>
      </c>
      <c r="W12" s="313" t="s">
        <v>3734</v>
      </c>
      <c r="X12" s="385" t="str">
        <f>IFERROR(IF(VLOOKUP(B12,'Reference Records'!$C$68:$D$81,2,FALSE)=0,"",VLOOKUP(B12,'Reference Records'!$C$68:$D$81,2,FALSE)),"")</f>
        <v>MCI-00010</v>
      </c>
      <c r="Y12" s="362" t="str">
        <f t="shared" si="1"/>
        <v>MDR TB-3(M): Number of cases with RR-TB and/or MDR-TB that began second-line treatment</v>
      </c>
      <c r="Z12" s="362" t="str">
        <f>IFERROR(VLOOKUP(S12,'Overview - Section A'!$N$25:$Q$36,4,FALSE),"")</f>
        <v>a12g0000007dxWSAAY</v>
      </c>
      <c r="AA12" s="362" t="str">
        <f t="shared" si="2"/>
        <v>MDR TB-3(M): Number of cases with RR-TB and/or MDR-TB that began second-line treatment</v>
      </c>
      <c r="AB12" s="362" t="b">
        <f t="shared" si="3"/>
        <v>1</v>
      </c>
      <c r="AC12" s="362" t="b">
        <f t="shared" si="4"/>
        <v>1</v>
      </c>
      <c r="AD12" s="362"/>
      <c r="AE12" s="362" t="str">
        <f>IFERROR(VLOOKUP(B12,'Overview - Section A'!$E$99:$H$116,4,FALSE),"")</f>
        <v>a1Pg0000004JwWLEA0</v>
      </c>
      <c r="AF12" s="362" t="s">
        <v>567</v>
      </c>
      <c r="AG12" s="391" t="str">
        <f>IFERROR(VLOOKUP(C12,'Reference Records'!$C$28:$G$65,5,FALSE),"")</f>
        <v>a1O36000001EGFmEAO</v>
      </c>
      <c r="AH12" s="362" t="str">
        <f>IFERROR(IF('Reference Records'!$B$152&lt;&gt;"",VLOOKUP(T12,'Reference Records'!$B$152:$C$152,2,FALSE),VLOOKUP(T12,'Reference Records'!$A$157:$C$1002,3,FALSE)),"")</f>
        <v/>
      </c>
      <c r="AI12" s="161"/>
      <c r="AJ12" s="301"/>
      <c r="AK12" s="301"/>
      <c r="AL12" s="302"/>
      <c r="AM12" s="302"/>
      <c r="AN12" s="302"/>
      <c r="AO12" s="302"/>
    </row>
    <row r="13" spans="1:41" ht="78.75" x14ac:dyDescent="0.25">
      <c r="A13" s="312">
        <v>3</v>
      </c>
      <c r="B13" s="388" t="s">
        <v>2021</v>
      </c>
      <c r="C13" s="313" t="s">
        <v>2128</v>
      </c>
      <c r="D13" s="313"/>
      <c r="E13" s="326">
        <v>414</v>
      </c>
      <c r="F13" s="326">
        <v>3788</v>
      </c>
      <c r="G13" s="389">
        <f t="shared" si="0"/>
        <v>10.929250263991552</v>
      </c>
      <c r="H13" s="380" t="s">
        <v>257</v>
      </c>
      <c r="I13" s="381"/>
      <c r="J13" s="381"/>
      <c r="K13" s="381"/>
      <c r="L13" s="381"/>
      <c r="M13" s="381"/>
      <c r="N13" s="381"/>
      <c r="O13" s="381"/>
      <c r="P13" s="380" t="s">
        <v>3721</v>
      </c>
      <c r="Q13" s="316" t="str">
        <f>IFERROR(IF(VLOOKUP(C13,'Reference Records'!C$28:$D$65,2,FALSE)=0,"",VLOOKUP(C13,'Reference Records'!C$28:$D$65,2,FALSE)),"")</f>
        <v/>
      </c>
      <c r="R13" s="390"/>
      <c r="S13" s="380" t="s">
        <v>2367</v>
      </c>
      <c r="T13" s="381"/>
      <c r="U13" s="380"/>
      <c r="V13" s="380" t="s">
        <v>239</v>
      </c>
      <c r="W13" s="313"/>
      <c r="X13" s="385" t="str">
        <f>IFERROR(IF(VLOOKUP(B13,'Reference Records'!$C$68:$D$81,2,FALSE)=0,"",VLOOKUP(B13,'Reference Records'!$C$68:$D$81,2,FALSE)),"")</f>
        <v>MCI-00010</v>
      </c>
      <c r="Y13" s="362" t="str">
        <f t="shared" si="1"/>
        <v/>
      </c>
      <c r="Z13" s="362" t="str">
        <f>IFERROR(VLOOKUP(S13,'Overview - Section A'!$N$25:$Q$36,4,FALSE),"")</f>
        <v>a12g0000007dxWSAAY</v>
      </c>
      <c r="AA13" s="362" t="str">
        <f t="shared" si="2"/>
        <v>MDR TB-7: Percentage of confirmed MDR-TB cases tested for susceptibility to any fluoroquinolone and any second-line injectable drug</v>
      </c>
      <c r="AB13" s="362" t="b">
        <f t="shared" si="3"/>
        <v>1</v>
      </c>
      <c r="AC13" s="362" t="b">
        <f t="shared" si="4"/>
        <v>1</v>
      </c>
      <c r="AD13" s="362"/>
      <c r="AE13" s="362" t="str">
        <f>IFERROR(VLOOKUP(B13,'Overview - Section A'!$E$99:$H$116,4,FALSE),"")</f>
        <v>a1Pg0000004JwWLEA0</v>
      </c>
      <c r="AF13" s="362" t="s">
        <v>568</v>
      </c>
      <c r="AG13" s="391" t="str">
        <f>IFERROR(VLOOKUP(C13,'Reference Records'!$C$28:$G$65,5,FALSE),"")</f>
        <v>a1Og0000002iF4jEAE</v>
      </c>
      <c r="AH13" s="362" t="str">
        <f>IFERROR(IF('Reference Records'!$B$152&lt;&gt;"",VLOOKUP(T13,'Reference Records'!$B$152:$C$152,2,FALSE),VLOOKUP(T13,'Reference Records'!$A$157:$C$1002,3,FALSE)),"")</f>
        <v/>
      </c>
      <c r="AI13" s="161"/>
      <c r="AJ13" s="301"/>
      <c r="AK13" s="301"/>
      <c r="AL13" s="302"/>
      <c r="AM13" s="302"/>
      <c r="AN13" s="302"/>
      <c r="AO13" s="302"/>
    </row>
    <row r="14" spans="1:41" ht="103.5" customHeight="1" x14ac:dyDescent="0.25">
      <c r="A14" s="312">
        <v>4</v>
      </c>
      <c r="B14" s="388" t="s">
        <v>2021</v>
      </c>
      <c r="C14" s="313" t="s">
        <v>2119</v>
      </c>
      <c r="D14" s="313"/>
      <c r="E14" s="326">
        <v>221</v>
      </c>
      <c r="F14" s="326">
        <v>1434</v>
      </c>
      <c r="G14" s="389">
        <f t="shared" si="0"/>
        <v>15.411436541143656</v>
      </c>
      <c r="H14" s="380" t="s">
        <v>257</v>
      </c>
      <c r="I14" s="381"/>
      <c r="J14" s="381"/>
      <c r="K14" s="381"/>
      <c r="L14" s="381"/>
      <c r="M14" s="381"/>
      <c r="N14" s="381"/>
      <c r="O14" s="381"/>
      <c r="P14" s="380" t="s">
        <v>3731</v>
      </c>
      <c r="Q14" s="316" t="str">
        <f>IFERROR(IF(VLOOKUP(C14,'Reference Records'!C$28:$D$65,2,FALSE)=0,"",VLOOKUP(C14,'Reference Records'!C$28:$D$65,2,FALSE)),"")</f>
        <v/>
      </c>
      <c r="R14" s="390"/>
      <c r="S14" s="380" t="s">
        <v>2367</v>
      </c>
      <c r="T14" s="381"/>
      <c r="U14" s="380"/>
      <c r="V14" s="380" t="s">
        <v>240</v>
      </c>
      <c r="W14" s="313" t="s">
        <v>3732</v>
      </c>
      <c r="X14" s="385" t="str">
        <f>IFERROR(IF(VLOOKUP(B14,'Reference Records'!$C$68:$D$81,2,FALSE)=0,"",VLOOKUP(B14,'Reference Records'!$C$68:$D$81,2,FALSE)),"")</f>
        <v>MCI-00010</v>
      </c>
      <c r="Y14" s="362" t="str">
        <f t="shared" si="1"/>
        <v/>
      </c>
      <c r="Z14" s="362" t="str">
        <f>IFERROR(VLOOKUP(S14,'Overview - Section A'!$N$25:$Q$36,4,FALSE),"")</f>
        <v>a12g0000007dxWSAAY</v>
      </c>
      <c r="AA14" s="362" t="str">
        <f t="shared" si="2"/>
        <v>MDR TB-4: Percentage of cases with RR-TB and/or MDR-TB started on treatment for MDR-TB who were lost to follow up during the first six months of treatment</v>
      </c>
      <c r="AB14" s="362" t="b">
        <f t="shared" si="3"/>
        <v>1</v>
      </c>
      <c r="AC14" s="362" t="b">
        <f t="shared" si="4"/>
        <v>1</v>
      </c>
      <c r="AD14" s="362"/>
      <c r="AE14" s="362" t="str">
        <f>IFERROR(VLOOKUP(B14,'Overview - Section A'!$E$99:$H$116,4,FALSE),"")</f>
        <v>a1Pg0000004JwWLEA0</v>
      </c>
      <c r="AF14" s="362" t="s">
        <v>569</v>
      </c>
      <c r="AG14" s="391" t="str">
        <f>IFERROR(VLOOKUP(C14,'Reference Records'!$C$28:$G$65,5,FALSE),"")</f>
        <v>a1O36000001EGFnEAO</v>
      </c>
      <c r="AH14" s="362" t="str">
        <f>IFERROR(IF('Reference Records'!$B$152&lt;&gt;"",VLOOKUP(T14,'Reference Records'!$B$152:$C$152,2,FALSE),VLOOKUP(T14,'Reference Records'!$A$157:$C$1002,3,FALSE)),"")</f>
        <v/>
      </c>
      <c r="AI14" s="161"/>
      <c r="AJ14" s="301"/>
      <c r="AK14" s="301"/>
      <c r="AL14" s="302"/>
      <c r="AM14" s="302"/>
      <c r="AN14" s="302"/>
      <c r="AO14" s="302"/>
    </row>
    <row r="15" spans="1:41" ht="78.75" x14ac:dyDescent="0.25">
      <c r="A15" s="312">
        <v>5</v>
      </c>
      <c r="B15" s="388" t="s">
        <v>2061</v>
      </c>
      <c r="C15" s="313" t="s">
        <v>1954</v>
      </c>
      <c r="D15" s="313"/>
      <c r="E15" s="326">
        <v>276672</v>
      </c>
      <c r="F15" s="326"/>
      <c r="G15" s="389" t="str">
        <f t="shared" si="0"/>
        <v/>
      </c>
      <c r="H15" s="380" t="s">
        <v>257</v>
      </c>
      <c r="I15" s="381"/>
      <c r="J15" s="381"/>
      <c r="K15" s="381"/>
      <c r="L15" s="381"/>
      <c r="M15" s="381"/>
      <c r="N15" s="381"/>
      <c r="O15" s="381"/>
      <c r="P15" s="380" t="s">
        <v>3721</v>
      </c>
      <c r="Q15" s="316" t="str">
        <f>IFERROR(IF(VLOOKUP(C15,'Reference Records'!C$28:$D$65,2,FALSE)=0,"",VLOOKUP(C15,'Reference Records'!C$28:$D$65,2,FALSE)),"")</f>
        <v>HIV test status,Gender,Age,TB case definition</v>
      </c>
      <c r="R15" s="390"/>
      <c r="S15" s="380" t="s">
        <v>2367</v>
      </c>
      <c r="T15" s="381"/>
      <c r="U15" s="380"/>
      <c r="V15" s="380" t="s">
        <v>240</v>
      </c>
      <c r="W15" s="164" t="s">
        <v>3735</v>
      </c>
      <c r="X15" s="385" t="str">
        <f>IFERROR(IF(VLOOKUP(B15,'Reference Records'!$C$68:$D$81,2,FALSE)=0,"",VLOOKUP(B15,'Reference Records'!$C$68:$D$81,2,FALSE)),"")</f>
        <v>MCI-00008</v>
      </c>
      <c r="Y15" s="362" t="str">
        <f t="shared" si="1"/>
        <v>TCP-1(M): Number of notified cases of all forms of TB-(i.e. bacteriologically confirmed + clinically diagnosed), includes new and relapse cases</v>
      </c>
      <c r="Z15" s="362" t="str">
        <f>IFERROR(VLOOKUP(S15,'Overview - Section A'!$N$25:$Q$36,4,FALSE),"")</f>
        <v>a12g0000007dxWSAAY</v>
      </c>
      <c r="AA15" s="362" t="str">
        <f t="shared" si="2"/>
        <v>TCP-1(M): Number of notified cases of all forms of TB-(i.e. bacteriologically confirmed + clinically diagnosed), includes new and relapse cases</v>
      </c>
      <c r="AB15" s="362" t="b">
        <f t="shared" si="3"/>
        <v>1</v>
      </c>
      <c r="AC15" s="362" t="b">
        <f t="shared" si="4"/>
        <v>1</v>
      </c>
      <c r="AD15" s="362"/>
      <c r="AE15" s="362" t="str">
        <f>IFERROR(VLOOKUP(B15,'Overview - Section A'!$E$99:$H$116,4,FALSE),"")</f>
        <v>a1Pg0000004JwWqEAK</v>
      </c>
      <c r="AF15" s="362" t="s">
        <v>570</v>
      </c>
      <c r="AG15" s="391" t="str">
        <f>IFERROR(VLOOKUP(C15,'Reference Records'!$C$28:$G$65,5,FALSE),"")</f>
        <v>a1O36000001EGJ5EAO</v>
      </c>
      <c r="AH15" s="362" t="str">
        <f>IFERROR(IF('Reference Records'!$B$152&lt;&gt;"",VLOOKUP(T15,'Reference Records'!$B$152:$C$152,2,FALSE),VLOOKUP(T15,'Reference Records'!$A$157:$C$1002,3,FALSE)),"")</f>
        <v/>
      </c>
      <c r="AI15" s="161"/>
      <c r="AJ15" s="301"/>
      <c r="AK15" s="301"/>
      <c r="AL15" s="302"/>
      <c r="AM15" s="302"/>
      <c r="AN15" s="302"/>
      <c r="AO15" s="302"/>
    </row>
    <row r="16" spans="1:41" ht="94.5" x14ac:dyDescent="0.25">
      <c r="A16" s="312">
        <v>6</v>
      </c>
      <c r="B16" s="388" t="s">
        <v>2061</v>
      </c>
      <c r="C16" s="313" t="s">
        <v>1961</v>
      </c>
      <c r="D16" s="313"/>
      <c r="E16" s="326">
        <v>202084</v>
      </c>
      <c r="F16" s="326">
        <v>219737</v>
      </c>
      <c r="G16" s="389">
        <f t="shared" si="0"/>
        <v>91.96630517391246</v>
      </c>
      <c r="H16" s="380" t="s">
        <v>257</v>
      </c>
      <c r="I16" s="381"/>
      <c r="J16" s="381"/>
      <c r="K16" s="381"/>
      <c r="L16" s="381"/>
      <c r="M16" s="381"/>
      <c r="N16" s="381"/>
      <c r="O16" s="381"/>
      <c r="P16" s="380" t="s">
        <v>3721</v>
      </c>
      <c r="Q16" s="316" t="str">
        <f>IFERROR(IF(VLOOKUP(C16,'Reference Records'!C$28:$D$65,2,FALSE)=0,"",VLOOKUP(C16,'Reference Records'!C$28:$D$65,2,FALSE)),"")</f>
        <v>Age,HIV test status,Gender</v>
      </c>
      <c r="R16" s="390"/>
      <c r="S16" s="380" t="s">
        <v>2367</v>
      </c>
      <c r="T16" s="381"/>
      <c r="U16" s="380"/>
      <c r="V16" s="380" t="s">
        <v>239</v>
      </c>
      <c r="W16" s="313" t="s">
        <v>3736</v>
      </c>
      <c r="X16" s="385" t="str">
        <f>IFERROR(IF(VLOOKUP(B16,'Reference Records'!$C$68:$D$81,2,FALSE)=0,"",VLOOKUP(B16,'Reference Records'!$C$68:$D$81,2,FALSE)),"")</f>
        <v>MCI-00008</v>
      </c>
      <c r="Y16" s="362" t="str">
        <f t="shared" si="1"/>
        <v>TCP-2(M): Treatment success rate- all forms:  Percentage of TB cases, all forms, bacteriologically confirmed plus clinically diagnosed, successfully treated (cured plus treatment completed) among all TB</v>
      </c>
      <c r="Z16" s="362" t="str">
        <f>IFERROR(VLOOKUP(S16,'Overview - Section A'!$N$25:$Q$36,4,FALSE),"")</f>
        <v>a12g0000007dxWSAAY</v>
      </c>
      <c r="AA16" s="362" t="str">
        <f t="shared" si="2"/>
        <v>TCP-2(M): Treatment success rate- all forms:  Percentage of TB cases, all forms, bacteriologically confirmed plus clinically diagnosed, successfully treated (cured plus treatment completed) among all TB</v>
      </c>
      <c r="AB16" s="362" t="b">
        <f t="shared" si="3"/>
        <v>1</v>
      </c>
      <c r="AC16" s="362" t="b">
        <f t="shared" si="4"/>
        <v>1</v>
      </c>
      <c r="AD16" s="362"/>
      <c r="AE16" s="362" t="str">
        <f>IFERROR(VLOOKUP(B16,'Overview - Section A'!$E$99:$H$116,4,FALSE),"")</f>
        <v>a1Pg0000004JwWqEAK</v>
      </c>
      <c r="AF16" s="362" t="s">
        <v>571</v>
      </c>
      <c r="AG16" s="391" t="str">
        <f>IFERROR(VLOOKUP(C16,'Reference Records'!$C$28:$G$65,5,FALSE),"")</f>
        <v>a1O36000001EGJ7EAO</v>
      </c>
      <c r="AH16" s="362" t="str">
        <f>IFERROR(IF('Reference Records'!$B$152&lt;&gt;"",VLOOKUP(T16,'Reference Records'!$B$152:$C$152,2,FALSE),VLOOKUP(T16,'Reference Records'!$A$157:$C$1002,3,FALSE)),"")</f>
        <v/>
      </c>
      <c r="AI16" s="161"/>
      <c r="AJ16" s="301"/>
      <c r="AK16" s="301"/>
      <c r="AL16" s="302"/>
      <c r="AM16" s="302"/>
      <c r="AN16" s="302"/>
      <c r="AO16" s="302"/>
    </row>
    <row r="17" spans="1:41" ht="220.5" customHeight="1" x14ac:dyDescent="0.25">
      <c r="A17" s="312">
        <v>7</v>
      </c>
      <c r="B17" s="388" t="s">
        <v>2061</v>
      </c>
      <c r="C17" s="313" t="s">
        <v>2088</v>
      </c>
      <c r="D17" s="313"/>
      <c r="E17" s="326">
        <v>18442</v>
      </c>
      <c r="F17" s="326">
        <v>276272</v>
      </c>
      <c r="G17" s="389">
        <f t="shared" si="0"/>
        <v>6.6753054960328946</v>
      </c>
      <c r="H17" s="380"/>
      <c r="I17" s="381"/>
      <c r="J17" s="381"/>
      <c r="K17" s="381"/>
      <c r="L17" s="381"/>
      <c r="M17" s="381"/>
      <c r="N17" s="381"/>
      <c r="O17" s="381"/>
      <c r="P17" s="380" t="s">
        <v>3731</v>
      </c>
      <c r="Q17" s="316" t="str">
        <f>IFERROR(IF(VLOOKUP(C17,'Reference Records'!C$28:$D$65,2,FALSE)=0,"",VLOOKUP(C17,'Reference Records'!C$28:$D$65,2,FALSE)),"")</f>
        <v/>
      </c>
      <c r="R17" s="390"/>
      <c r="S17" s="380" t="s">
        <v>2367</v>
      </c>
      <c r="T17" s="381"/>
      <c r="U17" s="380"/>
      <c r="V17" s="380" t="s">
        <v>239</v>
      </c>
      <c r="W17" s="313" t="s">
        <v>3758</v>
      </c>
      <c r="X17" s="385" t="str">
        <f>IFERROR(IF(VLOOKUP(B17,'Reference Records'!$C$68:$D$81,2,FALSE)=0,"",VLOOKUP(B17,'Reference Records'!$C$68:$D$81,2,FALSE)),"")</f>
        <v>MCI-00008</v>
      </c>
      <c r="Y17" s="362" t="str">
        <f t="shared" si="1"/>
        <v/>
      </c>
      <c r="Z17" s="362" t="str">
        <f>IFERROR(VLOOKUP(S17,'Overview - Section A'!$N$25:$Q$36,4,FALSE),"")</f>
        <v>a12g0000007dxWSAAY</v>
      </c>
      <c r="AA17" s="362" t="str">
        <f t="shared" si="2"/>
        <v>TCP-7a: Number of notified TB cases (all forms) contributed by non-national TB program providers – private/non-governmental facilities</v>
      </c>
      <c r="AB17" s="362" t="b">
        <f t="shared" si="3"/>
        <v>1</v>
      </c>
      <c r="AC17" s="362" t="b">
        <f t="shared" si="4"/>
        <v>1</v>
      </c>
      <c r="AD17" s="362"/>
      <c r="AE17" s="362" t="str">
        <f>IFERROR(VLOOKUP(B17,'Overview - Section A'!$E$99:$H$116,4,FALSE),"")</f>
        <v>a1Pg0000004JwWqEAK</v>
      </c>
      <c r="AF17" s="362" t="s">
        <v>572</v>
      </c>
      <c r="AG17" s="391" t="str">
        <f>IFERROR(VLOOKUP(C17,'Reference Records'!$C$28:$G$65,5,FALSE),"")</f>
        <v>a1O36000001EGFdEAO</v>
      </c>
      <c r="AH17" s="362" t="str">
        <f>IFERROR(IF('Reference Records'!$B$152&lt;&gt;"",VLOOKUP(T17,'Reference Records'!$B$152:$C$152,2,FALSE),VLOOKUP(T17,'Reference Records'!$A$157:$C$1002,3,FALSE)),"")</f>
        <v/>
      </c>
      <c r="AI17" s="161"/>
      <c r="AJ17" s="301"/>
      <c r="AK17" s="301"/>
      <c r="AL17" s="302"/>
      <c r="AM17" s="302"/>
      <c r="AN17" s="302"/>
      <c r="AO17" s="302"/>
    </row>
    <row r="18" spans="1:41" ht="94.5" x14ac:dyDescent="0.25">
      <c r="A18" s="312">
        <v>8</v>
      </c>
      <c r="B18" s="388" t="s">
        <v>2061</v>
      </c>
      <c r="C18" s="313" t="s">
        <v>2097</v>
      </c>
      <c r="D18" s="313"/>
      <c r="E18" s="326">
        <v>54030</v>
      </c>
      <c r="F18" s="326">
        <v>276272</v>
      </c>
      <c r="G18" s="389">
        <f t="shared" si="0"/>
        <v>19.556813575027508</v>
      </c>
      <c r="H18" s="380"/>
      <c r="I18" s="381"/>
      <c r="J18" s="381"/>
      <c r="K18" s="381"/>
      <c r="L18" s="381"/>
      <c r="M18" s="381"/>
      <c r="N18" s="381"/>
      <c r="O18" s="381"/>
      <c r="P18" s="380" t="s">
        <v>3721</v>
      </c>
      <c r="Q18" s="316" t="str">
        <f>IFERROR(IF(VLOOKUP(C18,'Reference Records'!C$28:$D$65,2,FALSE)=0,"",VLOOKUP(C18,'Reference Records'!C$28:$D$65,2,FALSE)),"")</f>
        <v/>
      </c>
      <c r="R18" s="390"/>
      <c r="S18" s="380" t="s">
        <v>2367</v>
      </c>
      <c r="T18" s="381"/>
      <c r="U18" s="380"/>
      <c r="V18" s="380" t="s">
        <v>239</v>
      </c>
      <c r="W18" s="313" t="s">
        <v>3737</v>
      </c>
      <c r="X18" s="385" t="str">
        <f>IFERROR(IF(VLOOKUP(B18,'Reference Records'!$C$68:$D$81,2,FALSE)=0,"",VLOOKUP(B18,'Reference Records'!$C$68:$D$81,2,FALSE)),"")</f>
        <v>MCI-00008</v>
      </c>
      <c r="Y18" s="362" t="str">
        <f t="shared" si="1"/>
        <v/>
      </c>
      <c r="Z18" s="362" t="str">
        <f>IFERROR(VLOOKUP(S18,'Overview - Section A'!$N$25:$Q$36,4,FALSE),"")</f>
        <v>a12g0000007dxWSAAY</v>
      </c>
      <c r="AA18" s="362" t="str">
        <f t="shared" si="2"/>
        <v>TCP-8: Percentage of new and relapse TB patients tested using WHO recommended rapid tests at the time of diagnosis</v>
      </c>
      <c r="AB18" s="362" t="b">
        <f t="shared" si="3"/>
        <v>1</v>
      </c>
      <c r="AC18" s="362" t="b">
        <f t="shared" si="4"/>
        <v>1</v>
      </c>
      <c r="AD18" s="362"/>
      <c r="AE18" s="362" t="str">
        <f>IFERROR(VLOOKUP(B18,'Overview - Section A'!$E$99:$H$116,4,FALSE),"")</f>
        <v>a1Pg0000004JwWqEAK</v>
      </c>
      <c r="AF18" s="362" t="s">
        <v>573</v>
      </c>
      <c r="AG18" s="391" t="str">
        <f>IFERROR(VLOOKUP(C18,'Reference Records'!$C$28:$G$65,5,FALSE),"")</f>
        <v>a1Og0000002iF4hEAE</v>
      </c>
      <c r="AH18" s="362" t="str">
        <f>IFERROR(IF('Reference Records'!$B$152&lt;&gt;"",VLOOKUP(T18,'Reference Records'!$B$152:$C$152,2,FALSE),VLOOKUP(T18,'Reference Records'!$A$157:$C$1002,3,FALSE)),"")</f>
        <v/>
      </c>
      <c r="AI18" s="161"/>
      <c r="AJ18" s="301"/>
      <c r="AK18" s="301"/>
      <c r="AL18" s="302"/>
      <c r="AM18" s="302"/>
      <c r="AN18" s="302"/>
      <c r="AO18" s="302"/>
    </row>
    <row r="19" spans="1:41" ht="86.25" customHeight="1" x14ac:dyDescent="0.25">
      <c r="A19" s="312">
        <v>9</v>
      </c>
      <c r="B19" s="388" t="s">
        <v>2065</v>
      </c>
      <c r="C19" s="313" t="s">
        <v>2100</v>
      </c>
      <c r="D19" s="313"/>
      <c r="E19" s="326">
        <v>11213</v>
      </c>
      <c r="F19" s="326">
        <v>13386</v>
      </c>
      <c r="G19" s="389">
        <f t="shared" si="0"/>
        <v>83.766621843717317</v>
      </c>
      <c r="H19" s="380"/>
      <c r="I19" s="381"/>
      <c r="J19" s="381"/>
      <c r="K19" s="381"/>
      <c r="L19" s="381"/>
      <c r="M19" s="381"/>
      <c r="N19" s="381"/>
      <c r="O19" s="381"/>
      <c r="P19" s="380" t="s">
        <v>3727</v>
      </c>
      <c r="Q19" s="316" t="str">
        <f>IFERROR(IF(VLOOKUP(C19,'Reference Records'!C$28:$D$65,2,FALSE)=0,"",VLOOKUP(C19,'Reference Records'!C$28:$D$65,2,FALSE)),"")</f>
        <v/>
      </c>
      <c r="R19" s="390"/>
      <c r="S19" s="380" t="s">
        <v>2367</v>
      </c>
      <c r="T19" s="381"/>
      <c r="U19" s="380"/>
      <c r="V19" s="380" t="s">
        <v>239</v>
      </c>
      <c r="W19" s="313" t="s">
        <v>3738</v>
      </c>
      <c r="X19" s="385" t="str">
        <f>IFERROR(IF(VLOOKUP(B19,'Reference Records'!$C$68:$D$81,2,FALSE)=0,"",VLOOKUP(B19,'Reference Records'!$C$68:$D$81,2,FALSE)),"")</f>
        <v>MCI-00009</v>
      </c>
      <c r="Y19" s="362" t="str">
        <f t="shared" si="1"/>
        <v/>
      </c>
      <c r="Z19" s="362" t="str">
        <f>IFERROR(VLOOKUP(S19,'Overview - Section A'!$N$25:$Q$36,4,FALSE),"")</f>
        <v>a12g0000007dxWSAAY</v>
      </c>
      <c r="AA19" s="362" t="str">
        <f t="shared" si="2"/>
        <v>TB/HIV-3.1: Percentage of people living with HIV in care (including PMTCT) who are screened for TB in HIV care or treatment settings</v>
      </c>
      <c r="AB19" s="362" t="b">
        <f t="shared" si="3"/>
        <v>1</v>
      </c>
      <c r="AC19" s="362" t="b">
        <f t="shared" si="4"/>
        <v>1</v>
      </c>
      <c r="AD19" s="362"/>
      <c r="AE19" s="362" t="str">
        <f>IFERROR(VLOOKUP(B19,'Overview - Section A'!$E$99:$H$116,4,FALSE),"")</f>
        <v>a1Pg0000004JwWrEAK</v>
      </c>
      <c r="AF19" s="362" t="s">
        <v>574</v>
      </c>
      <c r="AG19" s="391" t="str">
        <f>IFERROR(VLOOKUP(C19,'Reference Records'!$C$28:$G$65,5,FALSE),"")</f>
        <v>a1Og0000002ibyNEAQ</v>
      </c>
      <c r="AH19" s="362" t="str">
        <f>IFERROR(IF('Reference Records'!$B$152&lt;&gt;"",VLOOKUP(T19,'Reference Records'!$B$152:$C$152,2,FALSE),VLOOKUP(T19,'Reference Records'!$A$157:$C$1002,3,FALSE)),"")</f>
        <v/>
      </c>
      <c r="AI19" s="161"/>
      <c r="AJ19" s="301"/>
      <c r="AK19" s="301"/>
      <c r="AL19" s="302"/>
      <c r="AM19" s="302"/>
      <c r="AN19" s="302"/>
      <c r="AO19" s="302"/>
    </row>
    <row r="20" spans="1:41" ht="171.75" customHeight="1" x14ac:dyDescent="0.25">
      <c r="A20" s="312">
        <v>10</v>
      </c>
      <c r="B20" s="388" t="s">
        <v>2065</v>
      </c>
      <c r="C20" s="313" t="s">
        <v>2106</v>
      </c>
      <c r="D20" s="313"/>
      <c r="E20" s="326">
        <v>37118</v>
      </c>
      <c r="F20" s="326">
        <v>276272</v>
      </c>
      <c r="G20" s="389">
        <f t="shared" si="0"/>
        <v>13.435310129148087</v>
      </c>
      <c r="H20" s="380"/>
      <c r="I20" s="381"/>
      <c r="J20" s="381"/>
      <c r="K20" s="381"/>
      <c r="L20" s="381"/>
      <c r="M20" s="381"/>
      <c r="N20" s="381"/>
      <c r="O20" s="381"/>
      <c r="P20" s="380" t="s">
        <v>3721</v>
      </c>
      <c r="Q20" s="316" t="str">
        <f>IFERROR(IF(VLOOKUP(C20,'Reference Records'!C$28:$D$65,2,FALSE)=0,"",VLOOKUP(C20,'Reference Records'!C$28:$D$65,2,FALSE)),"")</f>
        <v/>
      </c>
      <c r="R20" s="390"/>
      <c r="S20" s="380" t="s">
        <v>2367</v>
      </c>
      <c r="T20" s="381"/>
      <c r="U20" s="380"/>
      <c r="V20" s="380" t="s">
        <v>239</v>
      </c>
      <c r="W20" s="313" t="s">
        <v>3755</v>
      </c>
      <c r="X20" s="385" t="str">
        <f>IFERROR(IF(VLOOKUP(B20,'Reference Records'!$C$68:$D$81,2,FALSE)=0,"",VLOOKUP(B20,'Reference Records'!$C$68:$D$81,2,FALSE)),"")</f>
        <v>MCI-00009</v>
      </c>
      <c r="Y20" s="362" t="str">
        <f t="shared" si="1"/>
        <v/>
      </c>
      <c r="Z20" s="362" t="str">
        <f>IFERROR(VLOOKUP(S20,'Overview - Section A'!$N$25:$Q$36,4,FALSE),"")</f>
        <v>a12g0000007dxWSAAY</v>
      </c>
      <c r="AA20" s="362" t="str">
        <f t="shared" si="2"/>
        <v>TB/HIV-5: Percentage of registered new and relapse TB patients with documented HIV status</v>
      </c>
      <c r="AB20" s="362" t="b">
        <f t="shared" si="3"/>
        <v>1</v>
      </c>
      <c r="AC20" s="362" t="b">
        <f t="shared" si="4"/>
        <v>1</v>
      </c>
      <c r="AD20" s="362"/>
      <c r="AE20" s="362" t="str">
        <f>IFERROR(VLOOKUP(B20,'Overview - Section A'!$E$99:$H$116,4,FALSE),"")</f>
        <v>a1Pg0000004JwWrEAK</v>
      </c>
      <c r="AF20" s="362" t="s">
        <v>575</v>
      </c>
      <c r="AG20" s="391" t="str">
        <f>IFERROR(VLOOKUP(C20,'Reference Records'!$C$28:$G$65,5,FALSE),"")</f>
        <v>a1Og0000002iF4dEAE</v>
      </c>
      <c r="AH20" s="362" t="str">
        <f>IFERROR(IF('Reference Records'!$B$152&lt;&gt;"",VLOOKUP(T20,'Reference Records'!$B$152:$C$152,2,FALSE),VLOOKUP(T20,'Reference Records'!$A$157:$C$1002,3,FALSE)),"")</f>
        <v/>
      </c>
      <c r="AI20" s="161"/>
      <c r="AJ20" s="301"/>
      <c r="AK20" s="301"/>
      <c r="AL20" s="302"/>
      <c r="AM20" s="302"/>
      <c r="AN20" s="302"/>
      <c r="AO20" s="302"/>
    </row>
    <row r="21" spans="1:41" ht="63" x14ac:dyDescent="0.25">
      <c r="A21" s="312">
        <v>11</v>
      </c>
      <c r="B21" s="388" t="s">
        <v>2065</v>
      </c>
      <c r="C21" s="313" t="s">
        <v>2109</v>
      </c>
      <c r="D21" s="313"/>
      <c r="E21" s="326">
        <v>182</v>
      </c>
      <c r="F21" s="326">
        <v>225</v>
      </c>
      <c r="G21" s="389">
        <f t="shared" si="0"/>
        <v>80.888888888888886</v>
      </c>
      <c r="H21" s="380"/>
      <c r="I21" s="381"/>
      <c r="J21" s="381"/>
      <c r="K21" s="381"/>
      <c r="L21" s="381"/>
      <c r="M21" s="381"/>
      <c r="N21" s="381"/>
      <c r="O21" s="381"/>
      <c r="P21" s="380" t="s">
        <v>3731</v>
      </c>
      <c r="Q21" s="316" t="str">
        <f>IFERROR(IF(VLOOKUP(C21,'Reference Records'!C$28:$D$65,2,FALSE)=0,"",VLOOKUP(C21,'Reference Records'!C$28:$D$65,2,FALSE)),"")</f>
        <v/>
      </c>
      <c r="R21" s="390"/>
      <c r="S21" s="380" t="s">
        <v>2367</v>
      </c>
      <c r="T21" s="381"/>
      <c r="U21" s="380"/>
      <c r="V21" s="380" t="s">
        <v>239</v>
      </c>
      <c r="W21" s="313" t="s">
        <v>3739</v>
      </c>
      <c r="X21" s="385" t="str">
        <f>IFERROR(IF(VLOOKUP(B21,'Reference Records'!$C$68:$D$81,2,FALSE)=0,"",VLOOKUP(B21,'Reference Records'!$C$68:$D$81,2,FALSE)),"")</f>
        <v>MCI-00009</v>
      </c>
      <c r="Y21" s="362" t="str">
        <f t="shared" si="1"/>
        <v/>
      </c>
      <c r="Z21" s="362" t="str">
        <f>IFERROR(VLOOKUP(S21,'Overview - Section A'!$N$25:$Q$36,4,FALSE),"")</f>
        <v>a12g0000007dxWSAAY</v>
      </c>
      <c r="AA21" s="362" t="str">
        <f t="shared" si="2"/>
        <v>TB/HIV-6(M): Percentage of HIV-positive new and relapse TB patients on ART during TB treatment</v>
      </c>
      <c r="AB21" s="362" t="b">
        <f t="shared" si="3"/>
        <v>1</v>
      </c>
      <c r="AC21" s="362" t="b">
        <f t="shared" si="4"/>
        <v>1</v>
      </c>
      <c r="AD21" s="362"/>
      <c r="AE21" s="362" t="str">
        <f>IFERROR(VLOOKUP(B21,'Overview - Section A'!$E$99:$H$116,4,FALSE),"")</f>
        <v>a1Pg0000004JwWrEAK</v>
      </c>
      <c r="AF21" s="362" t="s">
        <v>576</v>
      </c>
      <c r="AG21" s="391" t="str">
        <f>IFERROR(VLOOKUP(C21,'Reference Records'!$C$28:$G$65,5,FALSE),"")</f>
        <v>a1Og0000002iF4eEAE</v>
      </c>
      <c r="AH21" s="362" t="str">
        <f>IFERROR(IF('Reference Records'!$B$152&lt;&gt;"",VLOOKUP(T21,'Reference Records'!$B$152:$C$152,2,FALSE),VLOOKUP(T21,'Reference Records'!$A$157:$C$1002,3,FALSE)),"")</f>
        <v/>
      </c>
      <c r="AI21" s="161"/>
      <c r="AJ21" s="301"/>
      <c r="AK21" s="301"/>
      <c r="AL21" s="302"/>
      <c r="AM21" s="302"/>
      <c r="AN21" s="302"/>
      <c r="AO21" s="302"/>
    </row>
    <row r="22" spans="1:41" ht="194.25" customHeight="1" x14ac:dyDescent="0.25">
      <c r="A22" s="312">
        <v>12</v>
      </c>
      <c r="B22" s="388" t="s">
        <v>2041</v>
      </c>
      <c r="C22" s="313" t="s">
        <v>2164</v>
      </c>
      <c r="D22" s="313"/>
      <c r="E22" s="326">
        <v>2514</v>
      </c>
      <c r="F22" s="326">
        <v>3066</v>
      </c>
      <c r="G22" s="389">
        <f t="shared" si="0"/>
        <v>81.996086105675147</v>
      </c>
      <c r="H22" s="380"/>
      <c r="I22" s="381"/>
      <c r="J22" s="381"/>
      <c r="K22" s="381"/>
      <c r="L22" s="381"/>
      <c r="M22" s="381"/>
      <c r="N22" s="381"/>
      <c r="O22" s="381"/>
      <c r="P22" s="380" t="s">
        <v>3728</v>
      </c>
      <c r="Q22" s="316" t="str">
        <f>IFERROR(IF(VLOOKUP(C22,'Reference Records'!C$28:$D$65,2,FALSE)=0,"",VLOOKUP(C22,'Reference Records'!C$28:$D$65,2,FALSE)),"")</f>
        <v/>
      </c>
      <c r="R22" s="390"/>
      <c r="S22" s="380" t="s">
        <v>2367</v>
      </c>
      <c r="T22" s="381"/>
      <c r="U22" s="380"/>
      <c r="V22" s="380" t="s">
        <v>240</v>
      </c>
      <c r="W22" s="313" t="s">
        <v>3740</v>
      </c>
      <c r="X22" s="385" t="str">
        <f>IFERROR(IF(VLOOKUP(B22,'Reference Records'!$C$68:$D$81,2,FALSE)=0,"",VLOOKUP(B22,'Reference Records'!$C$68:$D$81,2,FALSE)),"")</f>
        <v>MCI-00022</v>
      </c>
      <c r="Y22" s="362" t="str">
        <f t="shared" si="1"/>
        <v/>
      </c>
      <c r="Z22" s="362" t="str">
        <f>IFERROR(VLOOKUP(S22,'Overview - Section A'!$N$25:$Q$36,4,FALSE),"")</f>
        <v>a12g0000007dxWSAAY</v>
      </c>
      <c r="AA22" s="362" t="str">
        <f t="shared" si="2"/>
        <v>M&amp;E-1: Percentage of HMIS or other routine reporting units submitting timely reports according to national guidelines</v>
      </c>
      <c r="AB22" s="362" t="b">
        <f t="shared" si="3"/>
        <v>1</v>
      </c>
      <c r="AC22" s="362" t="b">
        <f t="shared" si="4"/>
        <v>1</v>
      </c>
      <c r="AD22" s="362"/>
      <c r="AE22" s="362" t="str">
        <f>IFERROR(VLOOKUP(B22,'Overview - Section A'!$E$99:$H$116,4,FALSE),"")</f>
        <v>a1Pg0000004JwWsEAK</v>
      </c>
      <c r="AF22" s="362" t="s">
        <v>577</v>
      </c>
      <c r="AG22" s="391" t="str">
        <f>IFERROR(VLOOKUP(C22,'Reference Records'!$C$28:$G$65,5,FALSE),"")</f>
        <v>a1O36000001EGGGEA4</v>
      </c>
      <c r="AH22" s="362" t="str">
        <f>IFERROR(IF('Reference Records'!$B$152&lt;&gt;"",VLOOKUP(T22,'Reference Records'!$B$152:$C$152,2,FALSE),VLOOKUP(T22,'Reference Records'!$A$157:$C$1002,3,FALSE)),"")</f>
        <v/>
      </c>
      <c r="AI22" s="161"/>
      <c r="AJ22" s="301"/>
      <c r="AK22" s="301"/>
      <c r="AL22" s="302"/>
      <c r="AM22" s="302"/>
      <c r="AN22" s="302"/>
      <c r="AO22" s="302"/>
    </row>
    <row r="23" spans="1:41" ht="99" customHeight="1" x14ac:dyDescent="0.25">
      <c r="A23" s="312">
        <v>13</v>
      </c>
      <c r="B23" s="388" t="s">
        <v>2061</v>
      </c>
      <c r="C23" s="313" t="s">
        <v>1970</v>
      </c>
      <c r="D23" s="313"/>
      <c r="E23" s="326"/>
      <c r="F23" s="326"/>
      <c r="G23" s="389" t="str">
        <f t="shared" si="0"/>
        <v/>
      </c>
      <c r="H23" s="380"/>
      <c r="I23" s="381"/>
      <c r="J23" s="381"/>
      <c r="K23" s="381"/>
      <c r="L23" s="381"/>
      <c r="M23" s="381"/>
      <c r="N23" s="381"/>
      <c r="O23" s="381"/>
      <c r="P23" s="380" t="s">
        <v>3741</v>
      </c>
      <c r="Q23" s="316" t="str">
        <f>IFERROR(IF(VLOOKUP(C23,'Reference Records'!C$28:$D$65,2,FALSE)=0,"",VLOOKUP(C23,'Reference Records'!C$28:$D$65,2,FALSE)),"")</f>
        <v>Target / Risk population group,Age</v>
      </c>
      <c r="R23" s="390"/>
      <c r="S23" s="380" t="s">
        <v>2367</v>
      </c>
      <c r="T23" s="381"/>
      <c r="U23" s="380"/>
      <c r="V23" s="380" t="s">
        <v>239</v>
      </c>
      <c r="W23" s="313" t="s">
        <v>3742</v>
      </c>
      <c r="X23" s="385" t="str">
        <f>IFERROR(IF(VLOOKUP(B23,'Reference Records'!$C$68:$D$81,2,FALSE)=0,"",VLOOKUP(B23,'Reference Records'!$C$68:$D$81,2,FALSE)),"")</f>
        <v>MCI-00008</v>
      </c>
      <c r="Y23" s="362" t="str">
        <f t="shared" si="1"/>
        <v>TCP-6b: Number of TB cases (all forms) notified among key affected populations/ high risk groups (other than prisoners)</v>
      </c>
      <c r="Z23" s="362" t="str">
        <f>IFERROR(VLOOKUP(S23,'Overview - Section A'!$N$25:$Q$36,4,FALSE),"")</f>
        <v>a12g0000007dxWSAAY</v>
      </c>
      <c r="AA23" s="362" t="str">
        <f t="shared" si="2"/>
        <v>TCP-6b: Number of TB cases (all forms) notified among key affected populations/ high risk groups (other than prisoners)</v>
      </c>
      <c r="AB23" s="362" t="b">
        <f t="shared" si="3"/>
        <v>1</v>
      </c>
      <c r="AC23" s="362" t="b">
        <f t="shared" si="4"/>
        <v>1</v>
      </c>
      <c r="AD23" s="362"/>
      <c r="AE23" s="362" t="str">
        <f>IFERROR(VLOOKUP(B23,'Overview - Section A'!$E$99:$H$116,4,FALSE),"")</f>
        <v>a1Pg0000004JwWqEAK</v>
      </c>
      <c r="AF23" s="362" t="s">
        <v>578</v>
      </c>
      <c r="AG23" s="391" t="str">
        <f>IFERROR(VLOOKUP(C23,'Reference Records'!$C$28:$G$65,5,FALSE),"")</f>
        <v>a1Og0000002iF4gEAE</v>
      </c>
      <c r="AH23" s="362" t="str">
        <f>IFERROR(IF('Reference Records'!$B$152&lt;&gt;"",VLOOKUP(T23,'Reference Records'!$B$152:$C$152,2,FALSE),VLOOKUP(T23,'Reference Records'!$A$157:$C$1002,3,FALSE)),"")</f>
        <v/>
      </c>
      <c r="AI23" s="161"/>
      <c r="AJ23" s="301"/>
      <c r="AK23" s="301"/>
      <c r="AL23" s="302"/>
      <c r="AM23" s="302"/>
      <c r="AN23" s="302"/>
      <c r="AO23" s="302"/>
    </row>
    <row r="24" spans="1:41" ht="94.5" x14ac:dyDescent="0.25">
      <c r="A24" s="312">
        <v>14</v>
      </c>
      <c r="B24" s="388" t="s">
        <v>2061</v>
      </c>
      <c r="C24" s="313" t="s">
        <v>2083</v>
      </c>
      <c r="D24" s="313"/>
      <c r="E24" s="326"/>
      <c r="F24" s="326"/>
      <c r="G24" s="389" t="str">
        <f t="shared" si="0"/>
        <v/>
      </c>
      <c r="H24" s="380"/>
      <c r="I24" s="381"/>
      <c r="J24" s="381"/>
      <c r="K24" s="381"/>
      <c r="L24" s="381"/>
      <c r="M24" s="381"/>
      <c r="N24" s="381"/>
      <c r="O24" s="381"/>
      <c r="P24" s="380" t="s">
        <v>3741</v>
      </c>
      <c r="Q24" s="316" t="str">
        <f>IFERROR(IF(VLOOKUP(C24,'Reference Records'!C$28:$D$65,2,FALSE)=0,"",VLOOKUP(C24,'Reference Records'!C$28:$D$65,2,FALSE)),"")</f>
        <v/>
      </c>
      <c r="R24" s="390"/>
      <c r="S24" s="380" t="s">
        <v>2367</v>
      </c>
      <c r="T24" s="381"/>
      <c r="U24" s="380"/>
      <c r="V24" s="380" t="s">
        <v>239</v>
      </c>
      <c r="W24" s="313" t="s">
        <v>3743</v>
      </c>
      <c r="X24" s="385" t="str">
        <f>IFERROR(IF(VLOOKUP(B24,'Reference Records'!$C$68:$D$81,2,FALSE)=0,"",VLOOKUP(B24,'Reference Records'!$C$68:$D$81,2,FALSE)),"")</f>
        <v>MCI-00008</v>
      </c>
      <c r="Y24" s="362" t="str">
        <f t="shared" si="1"/>
        <v/>
      </c>
      <c r="Z24" s="362" t="str">
        <f>IFERROR(VLOOKUP(S24,'Overview - Section A'!$N$25:$Q$36,4,FALSE),"")</f>
        <v>a12g0000007dxWSAAY</v>
      </c>
      <c r="AA24" s="362" t="str">
        <f t="shared" si="2"/>
        <v>TCP-6a: Number of TB cases (all forms) notified among prisoners</v>
      </c>
      <c r="AB24" s="362" t="b">
        <f t="shared" si="3"/>
        <v>1</v>
      </c>
      <c r="AC24" s="362" t="b">
        <f t="shared" si="4"/>
        <v>1</v>
      </c>
      <c r="AD24" s="362"/>
      <c r="AE24" s="362" t="str">
        <f>IFERROR(VLOOKUP(B24,'Overview - Section A'!$E$99:$H$116,4,FALSE),"")</f>
        <v>a1Pg0000004JwWqEAK</v>
      </c>
      <c r="AF24" s="362" t="s">
        <v>579</v>
      </c>
      <c r="AG24" s="391" t="str">
        <f>IFERROR(VLOOKUP(C24,'Reference Records'!$C$28:$G$65,5,FALSE),"")</f>
        <v>a1Og0000002iF4fEAE</v>
      </c>
      <c r="AH24" s="362" t="str">
        <f>IFERROR(IF('Reference Records'!$B$152&lt;&gt;"",VLOOKUP(T24,'Reference Records'!$B$152:$C$152,2,FALSE),VLOOKUP(T24,'Reference Records'!$A$157:$C$1002,3,FALSE)),"")</f>
        <v/>
      </c>
      <c r="AI24" s="161"/>
      <c r="AJ24" s="301"/>
      <c r="AK24" s="301"/>
      <c r="AL24" s="302"/>
      <c r="AM24" s="302"/>
      <c r="AN24" s="302"/>
      <c r="AO24" s="302"/>
    </row>
    <row r="25" spans="1:41" hidden="1" x14ac:dyDescent="0.25">
      <c r="A25" s="312">
        <v>15</v>
      </c>
      <c r="B25" s="388"/>
      <c r="C25" s="313"/>
      <c r="D25" s="313"/>
      <c r="E25" s="326"/>
      <c r="F25" s="326"/>
      <c r="G25" s="389" t="str">
        <f t="shared" si="0"/>
        <v/>
      </c>
      <c r="H25" s="380"/>
      <c r="I25" s="381"/>
      <c r="J25" s="381"/>
      <c r="K25" s="381"/>
      <c r="L25" s="381"/>
      <c r="M25" s="381"/>
      <c r="N25" s="381"/>
      <c r="O25" s="381"/>
      <c r="P25" s="380"/>
      <c r="Q25" s="316" t="str">
        <f>IFERROR(IF(VLOOKUP(C25,'Reference Records'!C$28:$D$65,2,FALSE)=0,"",VLOOKUP(C25,'Reference Records'!C$28:$D$65,2,FALSE)),"")</f>
        <v/>
      </c>
      <c r="R25" s="390"/>
      <c r="S25" s="380"/>
      <c r="T25" s="381"/>
      <c r="U25" s="380"/>
      <c r="V25" s="380"/>
      <c r="W25" s="313"/>
      <c r="X25" s="385" t="str">
        <f>IFERROR(IF(VLOOKUP(B25,'Reference Records'!$C$68:$D$81,2,FALSE)=0,"",VLOOKUP(B25,'Reference Records'!$C$68:$D$81,2,FALSE)),"")</f>
        <v/>
      </c>
      <c r="Y25" s="362" t="str">
        <f t="shared" si="1"/>
        <v/>
      </c>
      <c r="Z25" s="362" t="str">
        <f>IFERROR(VLOOKUP(S25,'Overview - Section A'!$N$25:$Q$36,4,FALSE),"")</f>
        <v/>
      </c>
      <c r="AA25" s="362" t="str">
        <f t="shared" si="2"/>
        <v/>
      </c>
      <c r="AB25" s="362" t="b">
        <f t="shared" si="3"/>
        <v>1</v>
      </c>
      <c r="AC25" s="362" t="b">
        <f t="shared" si="4"/>
        <v>0</v>
      </c>
      <c r="AD25" s="362"/>
      <c r="AE25" s="362" t="str">
        <f>IFERROR(VLOOKUP(B25,'Overview - Section A'!$E$99:$H$116,4,FALSE),"")</f>
        <v/>
      </c>
      <c r="AF25" s="362" t="s">
        <v>580</v>
      </c>
      <c r="AG25" s="391" t="str">
        <f>IFERROR(VLOOKUP(C25,'Reference Records'!$C$28:$G$65,5,FALSE),"")</f>
        <v/>
      </c>
      <c r="AH25" s="362" t="str">
        <f>IFERROR(IF('Reference Records'!$B$152&lt;&gt;"",VLOOKUP(T25,'Reference Records'!$B$152:$C$152,2,FALSE),VLOOKUP(T25,'Reference Records'!$A$157:$C$1002,3,FALSE)),"")</f>
        <v/>
      </c>
      <c r="AI25" s="161"/>
      <c r="AJ25" s="301"/>
      <c r="AK25" s="301"/>
      <c r="AL25" s="302"/>
      <c r="AM25" s="302"/>
      <c r="AN25" s="302"/>
      <c r="AO25" s="302"/>
    </row>
    <row r="26" spans="1:41" hidden="1" x14ac:dyDescent="0.25">
      <c r="A26" s="312">
        <v>16</v>
      </c>
      <c r="B26" s="388"/>
      <c r="C26" s="313"/>
      <c r="D26" s="313"/>
      <c r="E26" s="326"/>
      <c r="F26" s="326"/>
      <c r="G26" s="389" t="str">
        <f t="shared" si="0"/>
        <v/>
      </c>
      <c r="H26" s="380"/>
      <c r="I26" s="381"/>
      <c r="J26" s="381"/>
      <c r="K26" s="381"/>
      <c r="L26" s="381"/>
      <c r="M26" s="381"/>
      <c r="N26" s="381"/>
      <c r="O26" s="381"/>
      <c r="P26" s="380"/>
      <c r="Q26" s="316" t="str">
        <f>IFERROR(IF(VLOOKUP(C26,'Reference Records'!C$28:$D$65,2,FALSE)=0,"",VLOOKUP(C26,'Reference Records'!C$28:$D$65,2,FALSE)),"")</f>
        <v/>
      </c>
      <c r="R26" s="390"/>
      <c r="S26" s="380"/>
      <c r="T26" s="381"/>
      <c r="U26" s="380"/>
      <c r="V26" s="380"/>
      <c r="W26" s="313"/>
      <c r="X26" s="385" t="str">
        <f>IFERROR(IF(VLOOKUP(B26,'Reference Records'!$C$68:$D$81,2,FALSE)=0,"",VLOOKUP(B26,'Reference Records'!$C$68:$D$81,2,FALSE)),"")</f>
        <v/>
      </c>
      <c r="Y26" s="362" t="str">
        <f t="shared" si="1"/>
        <v/>
      </c>
      <c r="Z26" s="362" t="str">
        <f>IFERROR(VLOOKUP(S26,'Overview - Section A'!$N$25:$Q$36,4,FALSE),"")</f>
        <v/>
      </c>
      <c r="AA26" s="362" t="str">
        <f t="shared" si="2"/>
        <v/>
      </c>
      <c r="AB26" s="362" t="b">
        <f t="shared" si="3"/>
        <v>1</v>
      </c>
      <c r="AC26" s="362" t="b">
        <f t="shared" si="4"/>
        <v>0</v>
      </c>
      <c r="AD26" s="362"/>
      <c r="AE26" s="362" t="str">
        <f>IFERROR(VLOOKUP(B26,'Overview - Section A'!$E$99:$H$116,4,FALSE),"")</f>
        <v/>
      </c>
      <c r="AF26" s="362" t="s">
        <v>581</v>
      </c>
      <c r="AG26" s="391" t="str">
        <f>IFERROR(VLOOKUP(C26,'Reference Records'!$C$28:$G$65,5,FALSE),"")</f>
        <v/>
      </c>
      <c r="AH26" s="362" t="str">
        <f>IFERROR(IF('Reference Records'!$B$152&lt;&gt;"",VLOOKUP(T26,'Reference Records'!$B$152:$C$152,2,FALSE),VLOOKUP(T26,'Reference Records'!$A$157:$C$1002,3,FALSE)),"")</f>
        <v/>
      </c>
      <c r="AI26" s="161"/>
      <c r="AJ26" s="301"/>
      <c r="AK26" s="301"/>
      <c r="AL26" s="302"/>
      <c r="AM26" s="302"/>
      <c r="AN26" s="302"/>
      <c r="AO26" s="302"/>
    </row>
    <row r="27" spans="1:41" hidden="1" x14ac:dyDescent="0.25">
      <c r="A27" s="312">
        <v>17</v>
      </c>
      <c r="B27" s="388"/>
      <c r="C27" s="313"/>
      <c r="D27" s="313"/>
      <c r="E27" s="326"/>
      <c r="F27" s="326"/>
      <c r="G27" s="389" t="str">
        <f t="shared" si="0"/>
        <v/>
      </c>
      <c r="H27" s="380"/>
      <c r="I27" s="381"/>
      <c r="J27" s="381"/>
      <c r="K27" s="381"/>
      <c r="L27" s="381"/>
      <c r="M27" s="381"/>
      <c r="N27" s="381"/>
      <c r="O27" s="381"/>
      <c r="P27" s="380"/>
      <c r="Q27" s="316" t="str">
        <f>IFERROR(IF(VLOOKUP(C27,'Reference Records'!C$28:$D$65,2,FALSE)=0,"",VLOOKUP(C27,'Reference Records'!C$28:$D$65,2,FALSE)),"")</f>
        <v/>
      </c>
      <c r="R27" s="390"/>
      <c r="S27" s="380"/>
      <c r="T27" s="381"/>
      <c r="U27" s="380"/>
      <c r="V27" s="380"/>
      <c r="W27" s="313"/>
      <c r="X27" s="385" t="str">
        <f>IFERROR(IF(VLOOKUP(B27,'Reference Records'!$C$68:$D$81,2,FALSE)=0,"",VLOOKUP(B27,'Reference Records'!$C$68:$D$81,2,FALSE)),"")</f>
        <v/>
      </c>
      <c r="Y27" s="362" t="str">
        <f t="shared" si="1"/>
        <v/>
      </c>
      <c r="Z27" s="362" t="str">
        <f>IFERROR(VLOOKUP(S27,'Overview - Section A'!$N$25:$Q$36,4,FALSE),"")</f>
        <v/>
      </c>
      <c r="AA27" s="362" t="str">
        <f t="shared" si="2"/>
        <v/>
      </c>
      <c r="AB27" s="362" t="b">
        <f t="shared" si="3"/>
        <v>1</v>
      </c>
      <c r="AC27" s="362" t="b">
        <f t="shared" si="4"/>
        <v>0</v>
      </c>
      <c r="AD27" s="362"/>
      <c r="AE27" s="362" t="str">
        <f>IFERROR(VLOOKUP(B27,'Overview - Section A'!$E$99:$H$116,4,FALSE),"")</f>
        <v/>
      </c>
      <c r="AF27" s="362" t="s">
        <v>582</v>
      </c>
      <c r="AG27" s="391" t="str">
        <f>IFERROR(VLOOKUP(C27,'Reference Records'!$C$28:$G$65,5,FALSE),"")</f>
        <v/>
      </c>
      <c r="AH27" s="362" t="str">
        <f>IFERROR(IF('Reference Records'!$B$152&lt;&gt;"",VLOOKUP(T27,'Reference Records'!$B$152:$C$152,2,FALSE),VLOOKUP(T27,'Reference Records'!$A$157:$C$1002,3,FALSE)),"")</f>
        <v/>
      </c>
      <c r="AI27" s="161"/>
      <c r="AJ27" s="301"/>
      <c r="AK27" s="301"/>
      <c r="AL27" s="302"/>
      <c r="AM27" s="302"/>
      <c r="AN27" s="302"/>
      <c r="AO27" s="302"/>
    </row>
    <row r="28" spans="1:41" hidden="1" x14ac:dyDescent="0.25">
      <c r="A28" s="312">
        <v>18</v>
      </c>
      <c r="B28" s="388"/>
      <c r="C28" s="313"/>
      <c r="D28" s="313"/>
      <c r="E28" s="326"/>
      <c r="F28" s="326"/>
      <c r="G28" s="389" t="str">
        <f t="shared" si="0"/>
        <v/>
      </c>
      <c r="H28" s="380"/>
      <c r="I28" s="381"/>
      <c r="J28" s="381"/>
      <c r="K28" s="381"/>
      <c r="L28" s="381"/>
      <c r="M28" s="381"/>
      <c r="N28" s="381"/>
      <c r="O28" s="381"/>
      <c r="P28" s="380"/>
      <c r="Q28" s="316" t="str">
        <f>IFERROR(IF(VLOOKUP(C28,'Reference Records'!C$28:$D$65,2,FALSE)=0,"",VLOOKUP(C28,'Reference Records'!C$28:$D$65,2,FALSE)),"")</f>
        <v/>
      </c>
      <c r="R28" s="390"/>
      <c r="S28" s="380"/>
      <c r="T28" s="381"/>
      <c r="U28" s="380"/>
      <c r="V28" s="380"/>
      <c r="W28" s="313"/>
      <c r="X28" s="385" t="str">
        <f>IFERROR(IF(VLOOKUP(B28,'Reference Records'!$C$68:$D$81,2,FALSE)=0,"",VLOOKUP(B28,'Reference Records'!$C$68:$D$81,2,FALSE)),"")</f>
        <v/>
      </c>
      <c r="Y28" s="362" t="str">
        <f t="shared" si="1"/>
        <v/>
      </c>
      <c r="Z28" s="362" t="str">
        <f>IFERROR(VLOOKUP(S28,'Overview - Section A'!$N$25:$Q$36,4,FALSE),"")</f>
        <v/>
      </c>
      <c r="AA28" s="362" t="str">
        <f t="shared" si="2"/>
        <v/>
      </c>
      <c r="AB28" s="362" t="b">
        <f t="shared" si="3"/>
        <v>1</v>
      </c>
      <c r="AC28" s="362" t="b">
        <f t="shared" si="4"/>
        <v>0</v>
      </c>
      <c r="AD28" s="362"/>
      <c r="AE28" s="362" t="str">
        <f>IFERROR(VLOOKUP(B28,'Overview - Section A'!$E$99:$H$116,4,FALSE),"")</f>
        <v/>
      </c>
      <c r="AF28" s="362" t="s">
        <v>583</v>
      </c>
      <c r="AG28" s="391" t="str">
        <f>IFERROR(VLOOKUP(C28,'Reference Records'!$C$28:$G$65,5,FALSE),"")</f>
        <v/>
      </c>
      <c r="AH28" s="362" t="str">
        <f>IFERROR(IF('Reference Records'!$B$152&lt;&gt;"",VLOOKUP(T28,'Reference Records'!$B$152:$C$152,2,FALSE),VLOOKUP(T28,'Reference Records'!$A$157:$C$1002,3,FALSE)),"")</f>
        <v/>
      </c>
      <c r="AI28" s="161"/>
      <c r="AJ28" s="301"/>
      <c r="AK28" s="301"/>
      <c r="AL28" s="302"/>
      <c r="AM28" s="302"/>
      <c r="AN28" s="302"/>
      <c r="AO28" s="302"/>
    </row>
    <row r="29" spans="1:41" hidden="1" x14ac:dyDescent="0.25">
      <c r="A29" s="312">
        <v>19</v>
      </c>
      <c r="B29" s="388"/>
      <c r="C29" s="313"/>
      <c r="D29" s="313"/>
      <c r="E29" s="326"/>
      <c r="F29" s="326"/>
      <c r="G29" s="389" t="str">
        <f t="shared" si="0"/>
        <v/>
      </c>
      <c r="H29" s="380"/>
      <c r="I29" s="381"/>
      <c r="J29" s="381"/>
      <c r="K29" s="381"/>
      <c r="L29" s="381"/>
      <c r="M29" s="381"/>
      <c r="N29" s="381"/>
      <c r="O29" s="381"/>
      <c r="P29" s="380"/>
      <c r="Q29" s="316" t="str">
        <f>IFERROR(IF(VLOOKUP(C29,'Reference Records'!C$28:$D$65,2,FALSE)=0,"",VLOOKUP(C29,'Reference Records'!C$28:$D$65,2,FALSE)),"")</f>
        <v/>
      </c>
      <c r="R29" s="390"/>
      <c r="S29" s="380"/>
      <c r="T29" s="381"/>
      <c r="U29" s="380"/>
      <c r="V29" s="380"/>
      <c r="W29" s="313"/>
      <c r="X29" s="385" t="str">
        <f>IFERROR(IF(VLOOKUP(B29,'Reference Records'!$C$68:$D$81,2,FALSE)=0,"",VLOOKUP(B29,'Reference Records'!$C$68:$D$81,2,FALSE)),"")</f>
        <v/>
      </c>
      <c r="Y29" s="362" t="str">
        <f t="shared" si="1"/>
        <v/>
      </c>
      <c r="Z29" s="362" t="str">
        <f>IFERROR(VLOOKUP(S29,'Overview - Section A'!$N$25:$Q$36,4,FALSE),"")</f>
        <v/>
      </c>
      <c r="AA29" s="362" t="str">
        <f t="shared" si="2"/>
        <v/>
      </c>
      <c r="AB29" s="362" t="b">
        <f t="shared" si="3"/>
        <v>1</v>
      </c>
      <c r="AC29" s="362" t="b">
        <f t="shared" si="4"/>
        <v>0</v>
      </c>
      <c r="AD29" s="362"/>
      <c r="AE29" s="362" t="str">
        <f>IFERROR(VLOOKUP(B29,'Overview - Section A'!$E$99:$H$116,4,FALSE),"")</f>
        <v/>
      </c>
      <c r="AF29" s="362" t="s">
        <v>584</v>
      </c>
      <c r="AG29" s="391" t="str">
        <f>IFERROR(VLOOKUP(C29,'Reference Records'!$C$28:$G$65,5,FALSE),"")</f>
        <v/>
      </c>
      <c r="AH29" s="362" t="str">
        <f>IFERROR(IF('Reference Records'!$B$152&lt;&gt;"",VLOOKUP(T29,'Reference Records'!$B$152:$C$152,2,FALSE),VLOOKUP(T29,'Reference Records'!$A$157:$C$1002,3,FALSE)),"")</f>
        <v/>
      </c>
      <c r="AI29" s="161"/>
      <c r="AJ29" s="301"/>
      <c r="AK29" s="301"/>
      <c r="AL29" s="302"/>
      <c r="AM29" s="302"/>
      <c r="AN29" s="302"/>
      <c r="AO29" s="302"/>
    </row>
    <row r="30" spans="1:41" hidden="1" x14ac:dyDescent="0.25">
      <c r="A30" s="312">
        <v>20</v>
      </c>
      <c r="B30" s="388"/>
      <c r="C30" s="313"/>
      <c r="D30" s="313"/>
      <c r="E30" s="326"/>
      <c r="F30" s="326"/>
      <c r="G30" s="389" t="str">
        <f t="shared" si="0"/>
        <v/>
      </c>
      <c r="H30" s="380"/>
      <c r="I30" s="381"/>
      <c r="J30" s="381"/>
      <c r="K30" s="381"/>
      <c r="L30" s="381"/>
      <c r="M30" s="381"/>
      <c r="N30" s="381"/>
      <c r="O30" s="381"/>
      <c r="P30" s="380"/>
      <c r="Q30" s="316" t="str">
        <f>IFERROR(IF(VLOOKUP(C30,'Reference Records'!C$28:$D$65,2,FALSE)=0,"",VLOOKUP(C30,'Reference Records'!C$28:$D$65,2,FALSE)),"")</f>
        <v/>
      </c>
      <c r="R30" s="390"/>
      <c r="S30" s="380"/>
      <c r="T30" s="381"/>
      <c r="U30" s="380"/>
      <c r="V30" s="380"/>
      <c r="W30" s="313"/>
      <c r="X30" s="385" t="str">
        <f>IFERROR(IF(VLOOKUP(B30,'Reference Records'!$C$68:$D$81,2,FALSE)=0,"",VLOOKUP(B30,'Reference Records'!$C$68:$D$81,2,FALSE)),"")</f>
        <v/>
      </c>
      <c r="Y30" s="362" t="str">
        <f t="shared" si="1"/>
        <v/>
      </c>
      <c r="Z30" s="362" t="str">
        <f>IFERROR(VLOOKUP(S30,'Overview - Section A'!$N$25:$Q$36,4,FALSE),"")</f>
        <v/>
      </c>
      <c r="AA30" s="362" t="str">
        <f t="shared" si="2"/>
        <v/>
      </c>
      <c r="AB30" s="362" t="b">
        <f t="shared" si="3"/>
        <v>1</v>
      </c>
      <c r="AC30" s="362" t="b">
        <f t="shared" si="4"/>
        <v>0</v>
      </c>
      <c r="AD30" s="362"/>
      <c r="AE30" s="362" t="str">
        <f>IFERROR(VLOOKUP(B30,'Overview - Section A'!$E$99:$H$116,4,FALSE),"")</f>
        <v/>
      </c>
      <c r="AF30" s="362" t="s">
        <v>585</v>
      </c>
      <c r="AG30" s="391" t="str">
        <f>IFERROR(VLOOKUP(C30,'Reference Records'!$C$28:$G$65,5,FALSE),"")</f>
        <v/>
      </c>
      <c r="AH30" s="362" t="str">
        <f>IFERROR(IF('Reference Records'!$B$152&lt;&gt;"",VLOOKUP(T30,'Reference Records'!$B$152:$C$152,2,FALSE),VLOOKUP(T30,'Reference Records'!$A$157:$C$1002,3,FALSE)),"")</f>
        <v/>
      </c>
      <c r="AI30" s="161"/>
      <c r="AJ30" s="301"/>
      <c r="AK30" s="301"/>
      <c r="AL30" s="302"/>
      <c r="AM30" s="302"/>
      <c r="AN30" s="302"/>
      <c r="AO30" s="302"/>
    </row>
    <row r="31" spans="1:41" hidden="1" x14ac:dyDescent="0.25">
      <c r="A31" s="312">
        <v>21</v>
      </c>
      <c r="B31" s="388"/>
      <c r="C31" s="313"/>
      <c r="D31" s="313"/>
      <c r="E31" s="326"/>
      <c r="F31" s="326"/>
      <c r="G31" s="389" t="str">
        <f t="shared" si="0"/>
        <v/>
      </c>
      <c r="H31" s="380"/>
      <c r="I31" s="381"/>
      <c r="J31" s="381"/>
      <c r="K31" s="381"/>
      <c r="L31" s="381"/>
      <c r="M31" s="381"/>
      <c r="N31" s="381"/>
      <c r="O31" s="381"/>
      <c r="P31" s="380"/>
      <c r="Q31" s="316" t="str">
        <f>IFERROR(IF(VLOOKUP(C31,'Reference Records'!C$28:$D$65,2,FALSE)=0,"",VLOOKUP(C31,'Reference Records'!C$28:$D$65,2,FALSE)),"")</f>
        <v/>
      </c>
      <c r="R31" s="390"/>
      <c r="S31" s="380"/>
      <c r="T31" s="381"/>
      <c r="U31" s="380"/>
      <c r="V31" s="380"/>
      <c r="W31" s="313"/>
      <c r="X31" s="385" t="str">
        <f>IFERROR(IF(VLOOKUP(B31,'Reference Records'!$C$68:$D$81,2,FALSE)=0,"",VLOOKUP(B31,'Reference Records'!$C$68:$D$81,2,FALSE)),"")</f>
        <v/>
      </c>
      <c r="Y31" s="362" t="str">
        <f t="shared" si="1"/>
        <v/>
      </c>
      <c r="Z31" s="362" t="str">
        <f>IFERROR(VLOOKUP(S31,'Overview - Section A'!$N$25:$Q$36,4,FALSE),"")</f>
        <v/>
      </c>
      <c r="AA31" s="362" t="str">
        <f t="shared" si="2"/>
        <v/>
      </c>
      <c r="AB31" s="362" t="b">
        <f t="shared" si="3"/>
        <v>1</v>
      </c>
      <c r="AC31" s="362" t="b">
        <f t="shared" si="4"/>
        <v>0</v>
      </c>
      <c r="AD31" s="362"/>
      <c r="AE31" s="362" t="str">
        <f>IFERROR(VLOOKUP(B31,'Overview - Section A'!$E$99:$H$116,4,FALSE),"")</f>
        <v/>
      </c>
      <c r="AF31" s="362" t="s">
        <v>586</v>
      </c>
      <c r="AG31" s="391" t="str">
        <f>IFERROR(VLOOKUP(C31,'Reference Records'!$C$28:$G$65,5,FALSE),"")</f>
        <v/>
      </c>
      <c r="AH31" s="362" t="str">
        <f>IFERROR(IF('Reference Records'!$B$152&lt;&gt;"",VLOOKUP(T31,'Reference Records'!$B$152:$C$152,2,FALSE),VLOOKUP(T31,'Reference Records'!$A$157:$C$1002,3,FALSE)),"")</f>
        <v/>
      </c>
      <c r="AI31" s="161"/>
      <c r="AJ31" s="301"/>
      <c r="AK31" s="301"/>
      <c r="AL31" s="302"/>
      <c r="AM31" s="302"/>
      <c r="AN31" s="302"/>
      <c r="AO31" s="302"/>
    </row>
    <row r="32" spans="1:41" hidden="1" x14ac:dyDescent="0.25">
      <c r="A32" s="312">
        <v>22</v>
      </c>
      <c r="B32" s="388"/>
      <c r="C32" s="313"/>
      <c r="D32" s="313"/>
      <c r="E32" s="326"/>
      <c r="F32" s="326"/>
      <c r="G32" s="389" t="str">
        <f t="shared" si="0"/>
        <v/>
      </c>
      <c r="H32" s="380"/>
      <c r="I32" s="381"/>
      <c r="J32" s="381"/>
      <c r="K32" s="381"/>
      <c r="L32" s="381"/>
      <c r="M32" s="381"/>
      <c r="N32" s="381"/>
      <c r="O32" s="381"/>
      <c r="P32" s="380"/>
      <c r="Q32" s="316" t="str">
        <f>IFERROR(IF(VLOOKUP(C32,'Reference Records'!C$28:$D$65,2,FALSE)=0,"",VLOOKUP(C32,'Reference Records'!C$28:$D$65,2,FALSE)),"")</f>
        <v/>
      </c>
      <c r="R32" s="390"/>
      <c r="S32" s="380"/>
      <c r="T32" s="381"/>
      <c r="U32" s="380"/>
      <c r="V32" s="380"/>
      <c r="W32" s="313"/>
      <c r="X32" s="385" t="str">
        <f>IFERROR(IF(VLOOKUP(B32,'Reference Records'!$C$68:$D$81,2,FALSE)=0,"",VLOOKUP(B32,'Reference Records'!$C$68:$D$81,2,FALSE)),"")</f>
        <v/>
      </c>
      <c r="Y32" s="362" t="str">
        <f t="shared" si="1"/>
        <v/>
      </c>
      <c r="Z32" s="362" t="str">
        <f>IFERROR(VLOOKUP(S32,'Overview - Section A'!$N$25:$Q$36,4,FALSE),"")</f>
        <v/>
      </c>
      <c r="AA32" s="362" t="str">
        <f t="shared" si="2"/>
        <v/>
      </c>
      <c r="AB32" s="362" t="b">
        <f t="shared" si="3"/>
        <v>1</v>
      </c>
      <c r="AC32" s="362" t="b">
        <f t="shared" si="4"/>
        <v>0</v>
      </c>
      <c r="AD32" s="362"/>
      <c r="AE32" s="362" t="str">
        <f>IFERROR(VLOOKUP(B32,'Overview - Section A'!$E$99:$H$116,4,FALSE),"")</f>
        <v/>
      </c>
      <c r="AF32" s="362" t="s">
        <v>587</v>
      </c>
      <c r="AG32" s="391" t="str">
        <f>IFERROR(VLOOKUP(C32,'Reference Records'!$C$28:$G$65,5,FALSE),"")</f>
        <v/>
      </c>
      <c r="AH32" s="362" t="str">
        <f>IFERROR(IF('Reference Records'!$B$152&lt;&gt;"",VLOOKUP(T32,'Reference Records'!$B$152:$C$152,2,FALSE),VLOOKUP(T32,'Reference Records'!$A$157:$C$1002,3,FALSE)),"")</f>
        <v/>
      </c>
      <c r="AI32" s="161"/>
      <c r="AJ32" s="301"/>
      <c r="AK32" s="301"/>
      <c r="AL32" s="302"/>
      <c r="AM32" s="302"/>
      <c r="AN32" s="302"/>
      <c r="AO32" s="302"/>
    </row>
    <row r="33" spans="1:41" hidden="1" x14ac:dyDescent="0.25">
      <c r="A33" s="312">
        <v>23</v>
      </c>
      <c r="B33" s="388"/>
      <c r="C33" s="313"/>
      <c r="D33" s="313"/>
      <c r="E33" s="326"/>
      <c r="F33" s="326"/>
      <c r="G33" s="389" t="str">
        <f t="shared" si="0"/>
        <v/>
      </c>
      <c r="H33" s="380"/>
      <c r="I33" s="381"/>
      <c r="J33" s="381"/>
      <c r="K33" s="381"/>
      <c r="L33" s="381"/>
      <c r="M33" s="381"/>
      <c r="N33" s="381"/>
      <c r="O33" s="381"/>
      <c r="P33" s="380"/>
      <c r="Q33" s="316" t="str">
        <f>IFERROR(IF(VLOOKUP(C33,'Reference Records'!C$28:$D$65,2,FALSE)=0,"",VLOOKUP(C33,'Reference Records'!C$28:$D$65,2,FALSE)),"")</f>
        <v/>
      </c>
      <c r="R33" s="390"/>
      <c r="S33" s="380"/>
      <c r="T33" s="381"/>
      <c r="U33" s="380"/>
      <c r="V33" s="380"/>
      <c r="W33" s="313"/>
      <c r="X33" s="385" t="str">
        <f>IFERROR(IF(VLOOKUP(B33,'Reference Records'!$C$68:$D$81,2,FALSE)=0,"",VLOOKUP(B33,'Reference Records'!$C$68:$D$81,2,FALSE)),"")</f>
        <v/>
      </c>
      <c r="Y33" s="362" t="str">
        <f t="shared" si="1"/>
        <v/>
      </c>
      <c r="Z33" s="362" t="str">
        <f>IFERROR(VLOOKUP(S33,'Overview - Section A'!$N$25:$Q$36,4,FALSE),"")</f>
        <v/>
      </c>
      <c r="AA33" s="362" t="str">
        <f t="shared" si="2"/>
        <v/>
      </c>
      <c r="AB33" s="362" t="b">
        <f t="shared" si="3"/>
        <v>1</v>
      </c>
      <c r="AC33" s="362" t="b">
        <f t="shared" si="4"/>
        <v>0</v>
      </c>
      <c r="AD33" s="362"/>
      <c r="AE33" s="362" t="str">
        <f>IFERROR(VLOOKUP(B33,'Overview - Section A'!$E$99:$H$116,4,FALSE),"")</f>
        <v/>
      </c>
      <c r="AF33" s="362" t="s">
        <v>588</v>
      </c>
      <c r="AG33" s="391" t="str">
        <f>IFERROR(VLOOKUP(C33,'Reference Records'!$C$28:$G$65,5,FALSE),"")</f>
        <v/>
      </c>
      <c r="AH33" s="362" t="str">
        <f>IFERROR(IF('Reference Records'!$B$152&lt;&gt;"",VLOOKUP(T33,'Reference Records'!$B$152:$C$152,2,FALSE),VLOOKUP(T33,'Reference Records'!$A$157:$C$1002,3,FALSE)),"")</f>
        <v/>
      </c>
      <c r="AI33" s="161"/>
      <c r="AJ33" s="301"/>
      <c r="AK33" s="301"/>
      <c r="AL33" s="302"/>
      <c r="AM33" s="302"/>
      <c r="AN33" s="302"/>
      <c r="AO33" s="302"/>
    </row>
    <row r="34" spans="1:41" hidden="1" x14ac:dyDescent="0.25">
      <c r="A34" s="312">
        <v>24</v>
      </c>
      <c r="B34" s="388"/>
      <c r="C34" s="313"/>
      <c r="D34" s="313"/>
      <c r="E34" s="326"/>
      <c r="F34" s="326"/>
      <c r="G34" s="389" t="str">
        <f t="shared" si="0"/>
        <v/>
      </c>
      <c r="H34" s="380"/>
      <c r="I34" s="381"/>
      <c r="J34" s="381"/>
      <c r="K34" s="381"/>
      <c r="L34" s="381"/>
      <c r="M34" s="381"/>
      <c r="N34" s="381"/>
      <c r="O34" s="381"/>
      <c r="P34" s="380"/>
      <c r="Q34" s="316" t="str">
        <f>IFERROR(IF(VLOOKUP(C34,'Reference Records'!C$28:$D$65,2,FALSE)=0,"",VLOOKUP(C34,'Reference Records'!C$28:$D$65,2,FALSE)),"")</f>
        <v/>
      </c>
      <c r="R34" s="390"/>
      <c r="S34" s="380"/>
      <c r="T34" s="381"/>
      <c r="U34" s="380"/>
      <c r="V34" s="380"/>
      <c r="W34" s="313"/>
      <c r="X34" s="385" t="str">
        <f>IFERROR(IF(VLOOKUP(B34,'Reference Records'!$C$68:$D$81,2,FALSE)=0,"",VLOOKUP(B34,'Reference Records'!$C$68:$D$81,2,FALSE)),"")</f>
        <v/>
      </c>
      <c r="Y34" s="362" t="str">
        <f t="shared" si="1"/>
        <v/>
      </c>
      <c r="Z34" s="362" t="str">
        <f>IFERROR(VLOOKUP(S34,'Overview - Section A'!$N$25:$Q$36,4,FALSE),"")</f>
        <v/>
      </c>
      <c r="AA34" s="362" t="str">
        <f t="shared" si="2"/>
        <v/>
      </c>
      <c r="AB34" s="362" t="b">
        <f t="shared" si="3"/>
        <v>1</v>
      </c>
      <c r="AC34" s="362" t="b">
        <f t="shared" si="4"/>
        <v>0</v>
      </c>
      <c r="AD34" s="362"/>
      <c r="AE34" s="362" t="str">
        <f>IFERROR(VLOOKUP(B34,'Overview - Section A'!$E$99:$H$116,4,FALSE),"")</f>
        <v/>
      </c>
      <c r="AF34" s="362" t="s">
        <v>589</v>
      </c>
      <c r="AG34" s="391" t="str">
        <f>IFERROR(VLOOKUP(C34,'Reference Records'!$C$28:$G$65,5,FALSE),"")</f>
        <v/>
      </c>
      <c r="AH34" s="362" t="str">
        <f>IFERROR(IF('Reference Records'!$B$152&lt;&gt;"",VLOOKUP(T34,'Reference Records'!$B$152:$C$152,2,FALSE),VLOOKUP(T34,'Reference Records'!$A$157:$C$1002,3,FALSE)),"")</f>
        <v/>
      </c>
      <c r="AI34" s="161"/>
      <c r="AJ34" s="301"/>
      <c r="AK34" s="301"/>
      <c r="AL34" s="302"/>
      <c r="AM34" s="302"/>
      <c r="AN34" s="302"/>
      <c r="AO34" s="302"/>
    </row>
    <row r="35" spans="1:41" hidden="1" x14ac:dyDescent="0.25">
      <c r="A35" s="312">
        <v>25</v>
      </c>
      <c r="B35" s="388"/>
      <c r="C35" s="313"/>
      <c r="D35" s="313"/>
      <c r="E35" s="326"/>
      <c r="F35" s="326"/>
      <c r="G35" s="389" t="str">
        <f t="shared" si="0"/>
        <v/>
      </c>
      <c r="H35" s="380"/>
      <c r="I35" s="381"/>
      <c r="J35" s="381"/>
      <c r="K35" s="381"/>
      <c r="L35" s="381"/>
      <c r="M35" s="381"/>
      <c r="N35" s="381"/>
      <c r="O35" s="381"/>
      <c r="P35" s="380"/>
      <c r="Q35" s="316" t="str">
        <f>IFERROR(IF(VLOOKUP(C35,'Reference Records'!C$28:$D$65,2,FALSE)=0,"",VLOOKUP(C35,'Reference Records'!C$28:$D$65,2,FALSE)),"")</f>
        <v/>
      </c>
      <c r="R35" s="390"/>
      <c r="S35" s="380"/>
      <c r="T35" s="381"/>
      <c r="U35" s="380"/>
      <c r="V35" s="380"/>
      <c r="W35" s="313"/>
      <c r="X35" s="385" t="str">
        <f>IFERROR(IF(VLOOKUP(B35,'Reference Records'!$C$68:$D$81,2,FALSE)=0,"",VLOOKUP(B35,'Reference Records'!$C$68:$D$81,2,FALSE)),"")</f>
        <v/>
      </c>
      <c r="Y35" s="362" t="str">
        <f t="shared" si="1"/>
        <v/>
      </c>
      <c r="Z35" s="362" t="str">
        <f>IFERROR(VLOOKUP(S35,'Overview - Section A'!$N$25:$Q$36,4,FALSE),"")</f>
        <v/>
      </c>
      <c r="AA35" s="362" t="str">
        <f t="shared" si="2"/>
        <v/>
      </c>
      <c r="AB35" s="362" t="b">
        <f t="shared" si="3"/>
        <v>1</v>
      </c>
      <c r="AC35" s="362" t="b">
        <f t="shared" si="4"/>
        <v>0</v>
      </c>
      <c r="AD35" s="362"/>
      <c r="AE35" s="362" t="str">
        <f>IFERROR(VLOOKUP(B35,'Overview - Section A'!$E$99:$H$116,4,FALSE),"")</f>
        <v/>
      </c>
      <c r="AF35" s="362" t="s">
        <v>590</v>
      </c>
      <c r="AG35" s="391" t="str">
        <f>IFERROR(VLOOKUP(C35,'Reference Records'!$C$28:$G$65,5,FALSE),"")</f>
        <v/>
      </c>
      <c r="AH35" s="362" t="str">
        <f>IFERROR(IF('Reference Records'!$B$152&lt;&gt;"",VLOOKUP(T35,'Reference Records'!$B$152:$C$152,2,FALSE),VLOOKUP(T35,'Reference Records'!$A$157:$C$1002,3,FALSE)),"")</f>
        <v/>
      </c>
      <c r="AI35" s="161"/>
      <c r="AJ35" s="301"/>
      <c r="AK35" s="301"/>
      <c r="AL35" s="302"/>
      <c r="AM35" s="302"/>
      <c r="AN35" s="302"/>
      <c r="AO35" s="302"/>
    </row>
    <row r="36" spans="1:41" hidden="1" x14ac:dyDescent="0.25">
      <c r="A36" s="312">
        <v>26</v>
      </c>
      <c r="B36" s="388"/>
      <c r="C36" s="313"/>
      <c r="D36" s="313"/>
      <c r="E36" s="326"/>
      <c r="F36" s="326"/>
      <c r="G36" s="389" t="str">
        <f t="shared" si="0"/>
        <v/>
      </c>
      <c r="H36" s="380"/>
      <c r="I36" s="381"/>
      <c r="J36" s="381"/>
      <c r="K36" s="381"/>
      <c r="L36" s="381"/>
      <c r="M36" s="381"/>
      <c r="N36" s="381"/>
      <c r="O36" s="381"/>
      <c r="P36" s="380"/>
      <c r="Q36" s="316" t="str">
        <f>IFERROR(IF(VLOOKUP(C36,'Reference Records'!C$28:$D$65,2,FALSE)=0,"",VLOOKUP(C36,'Reference Records'!C$28:$D$65,2,FALSE)),"")</f>
        <v/>
      </c>
      <c r="R36" s="390"/>
      <c r="S36" s="380"/>
      <c r="T36" s="381"/>
      <c r="U36" s="380"/>
      <c r="V36" s="380"/>
      <c r="W36" s="313"/>
      <c r="X36" s="385" t="str">
        <f>IFERROR(IF(VLOOKUP(B36,'Reference Records'!$C$68:$D$81,2,FALSE)=0,"",VLOOKUP(B36,'Reference Records'!$C$68:$D$81,2,FALSE)),"")</f>
        <v/>
      </c>
      <c r="Y36" s="362" t="str">
        <f t="shared" si="1"/>
        <v/>
      </c>
      <c r="Z36" s="362" t="str">
        <f>IFERROR(VLOOKUP(S36,'Overview - Section A'!$N$25:$Q$36,4,FALSE),"")</f>
        <v/>
      </c>
      <c r="AA36" s="362" t="str">
        <f t="shared" si="2"/>
        <v/>
      </c>
      <c r="AB36" s="362" t="b">
        <f t="shared" si="3"/>
        <v>1</v>
      </c>
      <c r="AC36" s="362" t="b">
        <f t="shared" si="4"/>
        <v>0</v>
      </c>
      <c r="AD36" s="362"/>
      <c r="AE36" s="362" t="str">
        <f>IFERROR(VLOOKUP(B36,'Overview - Section A'!$E$99:$H$116,4,FALSE),"")</f>
        <v/>
      </c>
      <c r="AF36" s="362" t="s">
        <v>591</v>
      </c>
      <c r="AG36" s="391" t="str">
        <f>IFERROR(VLOOKUP(C36,'Reference Records'!$C$28:$G$65,5,FALSE),"")</f>
        <v/>
      </c>
      <c r="AH36" s="362" t="str">
        <f>IFERROR(IF('Reference Records'!$B$152&lt;&gt;"",VLOOKUP(T36,'Reference Records'!$B$152:$C$152,2,FALSE),VLOOKUP(T36,'Reference Records'!$A$157:$C$1002,3,FALSE)),"")</f>
        <v/>
      </c>
      <c r="AI36" s="161"/>
      <c r="AJ36" s="301"/>
      <c r="AK36" s="301"/>
      <c r="AL36" s="302"/>
      <c r="AM36" s="302"/>
      <c r="AN36" s="302"/>
      <c r="AO36" s="302"/>
    </row>
    <row r="37" spans="1:41" hidden="1" x14ac:dyDescent="0.25">
      <c r="A37" s="312">
        <v>27</v>
      </c>
      <c r="B37" s="388"/>
      <c r="C37" s="313"/>
      <c r="D37" s="313"/>
      <c r="E37" s="326"/>
      <c r="F37" s="326"/>
      <c r="G37" s="389" t="str">
        <f t="shared" si="0"/>
        <v/>
      </c>
      <c r="H37" s="380"/>
      <c r="I37" s="381"/>
      <c r="J37" s="381"/>
      <c r="K37" s="381"/>
      <c r="L37" s="381"/>
      <c r="M37" s="381"/>
      <c r="N37" s="381"/>
      <c r="O37" s="381"/>
      <c r="P37" s="380"/>
      <c r="Q37" s="316" t="str">
        <f>IFERROR(IF(VLOOKUP(C37,'Reference Records'!C$28:$D$65,2,FALSE)=0,"",VLOOKUP(C37,'Reference Records'!C$28:$D$65,2,FALSE)),"")</f>
        <v/>
      </c>
      <c r="R37" s="390"/>
      <c r="S37" s="380"/>
      <c r="T37" s="381"/>
      <c r="U37" s="380"/>
      <c r="V37" s="380"/>
      <c r="W37" s="313"/>
      <c r="X37" s="385" t="str">
        <f>IFERROR(IF(VLOOKUP(B37,'Reference Records'!$C$68:$D$81,2,FALSE)=0,"",VLOOKUP(B37,'Reference Records'!$C$68:$D$81,2,FALSE)),"")</f>
        <v/>
      </c>
      <c r="Y37" s="362" t="str">
        <f t="shared" si="1"/>
        <v/>
      </c>
      <c r="Z37" s="362" t="str">
        <f>IFERROR(VLOOKUP(S37,'Overview - Section A'!$N$25:$Q$36,4,FALSE),"")</f>
        <v/>
      </c>
      <c r="AA37" s="362" t="str">
        <f t="shared" si="2"/>
        <v/>
      </c>
      <c r="AB37" s="362" t="b">
        <f t="shared" si="3"/>
        <v>1</v>
      </c>
      <c r="AC37" s="362" t="b">
        <f t="shared" si="4"/>
        <v>0</v>
      </c>
      <c r="AD37" s="362"/>
      <c r="AE37" s="362" t="str">
        <f>IFERROR(VLOOKUP(B37,'Overview - Section A'!$E$99:$H$116,4,FALSE),"")</f>
        <v/>
      </c>
      <c r="AF37" s="362" t="s">
        <v>592</v>
      </c>
      <c r="AG37" s="391" t="str">
        <f>IFERROR(VLOOKUP(C37,'Reference Records'!$C$28:$G$65,5,FALSE),"")</f>
        <v/>
      </c>
      <c r="AH37" s="362" t="str">
        <f>IFERROR(IF('Reference Records'!$B$152&lt;&gt;"",VLOOKUP(T37,'Reference Records'!$B$152:$C$152,2,FALSE),VLOOKUP(T37,'Reference Records'!$A$157:$C$1002,3,FALSE)),"")</f>
        <v/>
      </c>
      <c r="AI37" s="161"/>
      <c r="AJ37" s="301"/>
      <c r="AK37" s="301"/>
      <c r="AL37" s="302"/>
      <c r="AM37" s="302"/>
      <c r="AN37" s="302"/>
      <c r="AO37" s="302"/>
    </row>
    <row r="38" spans="1:41" hidden="1" x14ac:dyDescent="0.25">
      <c r="A38" s="312">
        <v>28</v>
      </c>
      <c r="B38" s="388"/>
      <c r="C38" s="313"/>
      <c r="D38" s="313"/>
      <c r="E38" s="326"/>
      <c r="F38" s="326"/>
      <c r="G38" s="389" t="str">
        <f t="shared" si="0"/>
        <v/>
      </c>
      <c r="H38" s="380"/>
      <c r="I38" s="381"/>
      <c r="J38" s="381"/>
      <c r="K38" s="381"/>
      <c r="L38" s="381"/>
      <c r="M38" s="381"/>
      <c r="N38" s="381"/>
      <c r="O38" s="381"/>
      <c r="P38" s="380"/>
      <c r="Q38" s="316" t="str">
        <f>IFERROR(IF(VLOOKUP(C38,'Reference Records'!C$28:$D$65,2,FALSE)=0,"",VLOOKUP(C38,'Reference Records'!C$28:$D$65,2,FALSE)),"")</f>
        <v/>
      </c>
      <c r="R38" s="390"/>
      <c r="S38" s="380"/>
      <c r="T38" s="381"/>
      <c r="U38" s="380"/>
      <c r="V38" s="380"/>
      <c r="W38" s="313"/>
      <c r="X38" s="385" t="str">
        <f>IFERROR(IF(VLOOKUP(B38,'Reference Records'!$C$68:$D$81,2,FALSE)=0,"",VLOOKUP(B38,'Reference Records'!$C$68:$D$81,2,FALSE)),"")</f>
        <v/>
      </c>
      <c r="Y38" s="362" t="str">
        <f t="shared" si="1"/>
        <v/>
      </c>
      <c r="Z38" s="362" t="str">
        <f>IFERROR(VLOOKUP(S38,'Overview - Section A'!$N$25:$Q$36,4,FALSE),"")</f>
        <v/>
      </c>
      <c r="AA38" s="362" t="str">
        <f t="shared" si="2"/>
        <v/>
      </c>
      <c r="AB38" s="362" t="b">
        <f t="shared" si="3"/>
        <v>1</v>
      </c>
      <c r="AC38" s="362" t="b">
        <f t="shared" si="4"/>
        <v>0</v>
      </c>
      <c r="AD38" s="362"/>
      <c r="AE38" s="362" t="str">
        <f>IFERROR(VLOOKUP(B38,'Overview - Section A'!$E$99:$H$116,4,FALSE),"")</f>
        <v/>
      </c>
      <c r="AF38" s="362" t="s">
        <v>593</v>
      </c>
      <c r="AG38" s="391" t="str">
        <f>IFERROR(VLOOKUP(C38,'Reference Records'!$C$28:$G$65,5,FALSE),"")</f>
        <v/>
      </c>
      <c r="AH38" s="362" t="str">
        <f>IFERROR(IF('Reference Records'!$B$152&lt;&gt;"",VLOOKUP(T38,'Reference Records'!$B$152:$C$152,2,FALSE),VLOOKUP(T38,'Reference Records'!$A$157:$C$1002,3,FALSE)),"")</f>
        <v/>
      </c>
      <c r="AI38" s="161"/>
      <c r="AJ38" s="301"/>
      <c r="AK38" s="301"/>
      <c r="AL38" s="302"/>
      <c r="AM38" s="302"/>
      <c r="AN38" s="302"/>
      <c r="AO38" s="302"/>
    </row>
    <row r="39" spans="1:41" hidden="1" x14ac:dyDescent="0.25">
      <c r="A39" s="312">
        <v>29</v>
      </c>
      <c r="B39" s="388"/>
      <c r="C39" s="313"/>
      <c r="D39" s="313"/>
      <c r="E39" s="326"/>
      <c r="F39" s="326"/>
      <c r="G39" s="389" t="str">
        <f t="shared" si="0"/>
        <v/>
      </c>
      <c r="H39" s="380"/>
      <c r="I39" s="381"/>
      <c r="J39" s="381"/>
      <c r="K39" s="381"/>
      <c r="L39" s="381"/>
      <c r="M39" s="381"/>
      <c r="N39" s="381"/>
      <c r="O39" s="381"/>
      <c r="P39" s="380"/>
      <c r="Q39" s="316" t="str">
        <f>IFERROR(IF(VLOOKUP(C39,'Reference Records'!C$28:$D$65,2,FALSE)=0,"",VLOOKUP(C39,'Reference Records'!C$28:$D$65,2,FALSE)),"")</f>
        <v/>
      </c>
      <c r="R39" s="390"/>
      <c r="S39" s="380"/>
      <c r="T39" s="381"/>
      <c r="U39" s="380"/>
      <c r="V39" s="380"/>
      <c r="W39" s="313"/>
      <c r="X39" s="385" t="str">
        <f>IFERROR(IF(VLOOKUP(B39,'Reference Records'!$C$68:$D$81,2,FALSE)=0,"",VLOOKUP(B39,'Reference Records'!$C$68:$D$81,2,FALSE)),"")</f>
        <v/>
      </c>
      <c r="Y39" s="362" t="str">
        <f t="shared" si="1"/>
        <v/>
      </c>
      <c r="Z39" s="362" t="str">
        <f>IFERROR(VLOOKUP(S39,'Overview - Section A'!$N$25:$Q$36,4,FALSE),"")</f>
        <v/>
      </c>
      <c r="AA39" s="362" t="str">
        <f t="shared" si="2"/>
        <v/>
      </c>
      <c r="AB39" s="362" t="b">
        <f t="shared" si="3"/>
        <v>1</v>
      </c>
      <c r="AC39" s="362" t="b">
        <f t="shared" si="4"/>
        <v>0</v>
      </c>
      <c r="AD39" s="362"/>
      <c r="AE39" s="362" t="str">
        <f>IFERROR(VLOOKUP(B39,'Overview - Section A'!$E$99:$H$116,4,FALSE),"")</f>
        <v/>
      </c>
      <c r="AF39" s="362" t="s">
        <v>594</v>
      </c>
      <c r="AG39" s="391" t="str">
        <f>IFERROR(VLOOKUP(C39,'Reference Records'!$C$28:$G$65,5,FALSE),"")</f>
        <v/>
      </c>
      <c r="AH39" s="362" t="str">
        <f>IFERROR(IF('Reference Records'!$B$152&lt;&gt;"",VLOOKUP(T39,'Reference Records'!$B$152:$C$152,2,FALSE),VLOOKUP(T39,'Reference Records'!$A$157:$C$1002,3,FALSE)),"")</f>
        <v/>
      </c>
      <c r="AI39" s="161"/>
      <c r="AJ39" s="301"/>
      <c r="AK39" s="301"/>
      <c r="AL39" s="302"/>
      <c r="AM39" s="302"/>
      <c r="AN39" s="302"/>
      <c r="AO39" s="302"/>
    </row>
    <row r="40" spans="1:41" hidden="1" x14ac:dyDescent="0.25">
      <c r="A40" s="312">
        <v>30</v>
      </c>
      <c r="B40" s="388"/>
      <c r="C40" s="313"/>
      <c r="D40" s="313"/>
      <c r="E40" s="326"/>
      <c r="F40" s="326"/>
      <c r="G40" s="389" t="str">
        <f t="shared" si="0"/>
        <v/>
      </c>
      <c r="H40" s="380"/>
      <c r="I40" s="381"/>
      <c r="J40" s="381"/>
      <c r="K40" s="381"/>
      <c r="L40" s="381"/>
      <c r="M40" s="381"/>
      <c r="N40" s="381"/>
      <c r="O40" s="381"/>
      <c r="P40" s="380"/>
      <c r="Q40" s="316" t="str">
        <f>IFERROR(IF(VLOOKUP(C40,'Reference Records'!C$28:$D$65,2,FALSE)=0,"",VLOOKUP(C40,'Reference Records'!C$28:$D$65,2,FALSE)),"")</f>
        <v/>
      </c>
      <c r="R40" s="390"/>
      <c r="S40" s="380"/>
      <c r="T40" s="381"/>
      <c r="U40" s="380"/>
      <c r="V40" s="380"/>
      <c r="W40" s="313"/>
      <c r="X40" s="385" t="str">
        <f>IFERROR(IF(VLOOKUP(B40,'Reference Records'!$C$68:$D$81,2,FALSE)=0,"",VLOOKUP(B40,'Reference Records'!$C$68:$D$81,2,FALSE)),"")</f>
        <v/>
      </c>
      <c r="Y40" s="362" t="str">
        <f t="shared" si="1"/>
        <v/>
      </c>
      <c r="Z40" s="362" t="str">
        <f>IFERROR(VLOOKUP(S40,'Overview - Section A'!$N$25:$Q$36,4,FALSE),"")</f>
        <v/>
      </c>
      <c r="AA40" s="362" t="str">
        <f t="shared" si="2"/>
        <v/>
      </c>
      <c r="AB40" s="362" t="b">
        <f t="shared" si="3"/>
        <v>1</v>
      </c>
      <c r="AC40" s="362" t="b">
        <f t="shared" si="4"/>
        <v>0</v>
      </c>
      <c r="AD40" s="362"/>
      <c r="AE40" s="362" t="str">
        <f>IFERROR(VLOOKUP(B40,'Overview - Section A'!$E$99:$H$116,4,FALSE),"")</f>
        <v/>
      </c>
      <c r="AF40" s="362" t="s">
        <v>595</v>
      </c>
      <c r="AG40" s="391" t="str">
        <f>IFERROR(VLOOKUP(C40,'Reference Records'!$C$28:$G$65,5,FALSE),"")</f>
        <v/>
      </c>
      <c r="AH40" s="362" t="str">
        <f>IFERROR(IF('Reference Records'!$B$152&lt;&gt;"",VLOOKUP(T40,'Reference Records'!$B$152:$C$152,2,FALSE),VLOOKUP(T40,'Reference Records'!$A$157:$C$1002,3,FALSE)),"")</f>
        <v/>
      </c>
      <c r="AI40" s="161"/>
      <c r="AJ40" s="301"/>
      <c r="AK40" s="301"/>
      <c r="AL40" s="302"/>
      <c r="AM40" s="302"/>
      <c r="AN40" s="302"/>
      <c r="AO40" s="302"/>
    </row>
    <row r="41" spans="1:41" ht="15.75" customHeight="1" thickBot="1" x14ac:dyDescent="0.3">
      <c r="A41" s="143"/>
      <c r="B41" s="144"/>
      <c r="C41" s="144"/>
      <c r="D41" s="145"/>
      <c r="E41" s="145"/>
      <c r="F41" s="145"/>
      <c r="G41" s="145"/>
      <c r="H41" s="145"/>
      <c r="I41" s="145"/>
      <c r="J41" s="145"/>
      <c r="K41" s="145"/>
      <c r="L41" s="145"/>
      <c r="M41" s="145"/>
      <c r="N41" s="145"/>
      <c r="O41" s="145"/>
      <c r="P41" s="145"/>
      <c r="Q41" s="77"/>
      <c r="R41" s="145"/>
      <c r="S41" s="145"/>
      <c r="T41" s="145"/>
      <c r="U41" s="145"/>
      <c r="V41" s="145"/>
      <c r="W41" s="77"/>
      <c r="X41" s="163"/>
      <c r="Y41" s="163"/>
      <c r="Z41" s="163"/>
      <c r="AA41" s="163"/>
      <c r="AB41" s="163"/>
      <c r="AC41" s="163"/>
      <c r="AD41" s="163"/>
      <c r="AE41" s="163"/>
      <c r="AF41" s="163"/>
      <c r="AG41" s="163"/>
      <c r="AH41" s="163"/>
      <c r="AI41" s="15"/>
      <c r="AJ41" s="166"/>
      <c r="AK41" s="166"/>
    </row>
    <row r="42" spans="1:41" ht="43.5" customHeight="1" thickBot="1" x14ac:dyDescent="0.3">
      <c r="AJ42" s="166"/>
      <c r="AK42" s="166"/>
    </row>
    <row r="43" spans="1:41" ht="30.75" customHeight="1" thickBot="1" x14ac:dyDescent="0.3">
      <c r="A43" s="146"/>
      <c r="B43" s="431" t="s">
        <v>31</v>
      </c>
      <c r="C43" s="428"/>
      <c r="D43" s="428"/>
      <c r="E43" s="428"/>
      <c r="F43" s="428"/>
      <c r="G43" s="428"/>
      <c r="H43" s="428"/>
      <c r="I43" s="71"/>
      <c r="J43" s="71"/>
      <c r="K43" s="71"/>
      <c r="L43" s="71"/>
      <c r="M43" s="71"/>
      <c r="N43" s="71"/>
      <c r="O43" s="57"/>
      <c r="P43" s="165"/>
      <c r="Q43" s="164"/>
    </row>
    <row r="44" spans="1:41" ht="45.6" customHeight="1" x14ac:dyDescent="0.25">
      <c r="A44" s="146"/>
      <c r="B44" s="320" t="s">
        <v>27</v>
      </c>
      <c r="C44" s="320" t="s">
        <v>137</v>
      </c>
      <c r="D44" s="321" t="s">
        <v>220</v>
      </c>
      <c r="E44" s="320" t="s">
        <v>6</v>
      </c>
      <c r="F44" s="320" t="s">
        <v>7</v>
      </c>
      <c r="G44" s="320" t="s">
        <v>8</v>
      </c>
      <c r="H44" s="320" t="s">
        <v>156</v>
      </c>
      <c r="I44" s="323" t="s">
        <v>187</v>
      </c>
      <c r="J44" s="323" t="s">
        <v>66</v>
      </c>
      <c r="K44" s="323" t="s">
        <v>0</v>
      </c>
      <c r="L44" s="323" t="s">
        <v>105</v>
      </c>
      <c r="M44" s="323" t="s">
        <v>64</v>
      </c>
      <c r="N44" s="323" t="s">
        <v>66</v>
      </c>
      <c r="O44" s="58"/>
      <c r="P44" s="165"/>
      <c r="Q44" s="164"/>
    </row>
    <row r="45" spans="1:41" ht="47.25" hidden="1" x14ac:dyDescent="0.25">
      <c r="A45" s="146"/>
      <c r="B45" s="312" t="s">
        <v>92</v>
      </c>
      <c r="C45" s="324" t="str">
        <f>IF(B45=B44,"",VLOOKUP(B45,$A$10:$AA$42,27,FALSE))</f>
        <v>[Custom Indicator]</v>
      </c>
      <c r="D45" s="392" t="str">
        <f>TEXT(IFERROR(INDEX('Overview - Section A'!$A$42:$A$49,MATCH(J45,'Overview - Section A'!$I$42:$I$49,0)),""),"d-mmm-yy") &amp;" to " &amp; TEXT(IFERROR(INDEX('Overview - Section A'!$E$42:$E$49,MATCH(J45,'Overview - Section A'!$I$42:$I$49,0)),""),"d-mmm-yy")</f>
        <v xml:space="preserve"> to </v>
      </c>
      <c r="E45" s="326" t="s">
        <v>58</v>
      </c>
      <c r="F45" s="326" t="s">
        <v>59</v>
      </c>
      <c r="G45" s="389" t="str">
        <f>IFERROR(IF(F45&lt;&gt;"",(E45/F45)*100,""),"")</f>
        <v/>
      </c>
      <c r="H45" s="380" t="s">
        <v>155</v>
      </c>
      <c r="I45" s="393" t="str">
        <f>VLOOKUP(B45,$A$10:$AA$42,27,FALSE)</f>
        <v>[Custom Indicator]</v>
      </c>
      <c r="J45" s="330" t="s">
        <v>65</v>
      </c>
      <c r="K45" s="330" t="s">
        <v>51</v>
      </c>
      <c r="L45" s="393" t="b">
        <f>IFERROR(TRUE,FALSE)</f>
        <v>1</v>
      </c>
      <c r="M45" s="393" t="b">
        <f>IFERROR(IF(I45&lt;&gt;"",TRUE,FALSE),FALSE)</f>
        <v>1</v>
      </c>
      <c r="N45" s="393" t="s">
        <v>65</v>
      </c>
      <c r="O45" s="58"/>
      <c r="P45" s="165"/>
      <c r="Q45" s="164"/>
    </row>
    <row r="46" spans="1:41" ht="84" customHeight="1" x14ac:dyDescent="0.25">
      <c r="A46" s="146"/>
      <c r="B46" s="312">
        <v>1</v>
      </c>
      <c r="C46" s="324" t="str">
        <f t="shared" ref="C46:C109" si="5">IF(B46=B45,"",VLOOKUP(B46,$A$10:$AA$42,27,FALSE))</f>
        <v>MDR TB-2(M): Number of TB cases with RR-TB and/or MDR-TB notified</v>
      </c>
      <c r="D46" s="392" t="str">
        <f>TEXT(IFERROR(INDEX('Overview - Section A'!$A$42:$A$49,MATCH(J46,'Overview - Section A'!$I$42:$I$49,0)),""),"d-mmm-yy") &amp;" to " &amp; TEXT(IFERROR(INDEX('Overview - Section A'!$E$42:$E$49,MATCH(J46,'Overview - Section A'!$I$42:$I$49,0)),""),"d-mmm-yy")</f>
        <v>1-Jan-18 to 31-Dec-18</v>
      </c>
      <c r="E46" s="326">
        <f>'Outcome Indicators - Section C'!E31</f>
        <v>7034</v>
      </c>
      <c r="F46" s="326"/>
      <c r="G46" s="389" t="str">
        <f>IFERROR(IF(F46&lt;&gt;"",(E46/F46)*100,""),"")</f>
        <v/>
      </c>
      <c r="H46" s="380"/>
      <c r="I46" s="393" t="str">
        <f t="shared" ref="I46:I109" si="6">VLOOKUP(B46,$A$10:$AA$42,27,FALSE)</f>
        <v>MDR TB-2(M): Number of TB cases with RR-TB and/or MDR-TB notified</v>
      </c>
      <c r="J46" s="330" t="s">
        <v>297</v>
      </c>
      <c r="K46" s="330">
        <v>43465</v>
      </c>
      <c r="L46" s="393" t="b">
        <f t="shared" ref="L46:L109" si="7">IFERROR(TRUE,FALSE)</f>
        <v>1</v>
      </c>
      <c r="M46" s="393" t="b">
        <f t="shared" ref="M46:M109" si="8">IFERROR(IF(I46&lt;&gt;"",TRUE,FALSE),FALSE)</f>
        <v>1</v>
      </c>
      <c r="N46" s="393" t="s">
        <v>596</v>
      </c>
      <c r="O46" s="58"/>
      <c r="P46" s="425"/>
      <c r="Q46" s="164"/>
    </row>
    <row r="47" spans="1:41" ht="32.25" customHeight="1" x14ac:dyDescent="0.25">
      <c r="A47" s="146"/>
      <c r="B47" s="312">
        <v>1</v>
      </c>
      <c r="C47" s="324" t="str">
        <f t="shared" si="5"/>
        <v/>
      </c>
      <c r="D47" s="392" t="str">
        <f>TEXT(IFERROR(INDEX('Overview - Section A'!$A$42:$A$49,MATCH(J47,'Overview - Section A'!$I$42:$I$49,0)),""),"d-mmm-yy") &amp;" to " &amp; TEXT(IFERROR(INDEX('Overview - Section A'!$E$42:$E$49,MATCH(J47,'Overview - Section A'!$I$42:$I$49,0)),""),"d-mmm-yy")</f>
        <v>1-Jan-19 to 31-Dec-19</v>
      </c>
      <c r="E47" s="326">
        <f>'Outcome Indicators - Section C'!E32</f>
        <v>8524</v>
      </c>
      <c r="F47" s="326"/>
      <c r="G47" s="389" t="str">
        <f>IFERROR(IF(F47&lt;&gt;"",(E47/F47)*100,""),"")</f>
        <v/>
      </c>
      <c r="H47" s="380"/>
      <c r="I47" s="393" t="str">
        <f t="shared" si="6"/>
        <v>MDR TB-2(M): Number of TB cases with RR-TB and/or MDR-TB notified</v>
      </c>
      <c r="J47" s="330" t="s">
        <v>299</v>
      </c>
      <c r="K47" s="330">
        <v>43830</v>
      </c>
      <c r="L47" s="393" t="b">
        <f t="shared" si="7"/>
        <v>1</v>
      </c>
      <c r="M47" s="393" t="b">
        <f t="shared" si="8"/>
        <v>1</v>
      </c>
      <c r="N47" s="393" t="s">
        <v>597</v>
      </c>
      <c r="O47" s="58"/>
      <c r="P47" s="165"/>
      <c r="Q47" s="164"/>
    </row>
    <row r="48" spans="1:41" ht="27.75" customHeight="1" x14ac:dyDescent="0.25">
      <c r="A48" s="146"/>
      <c r="B48" s="312">
        <v>1</v>
      </c>
      <c r="C48" s="324" t="str">
        <f t="shared" si="5"/>
        <v/>
      </c>
      <c r="D48" s="392" t="str">
        <f>TEXT(IFERROR(INDEX('Overview - Section A'!$A$42:$A$49,MATCH(J48,'Overview - Section A'!$I$42:$I$49,0)),""),"d-mmm-yy") &amp;" to " &amp; TEXT(IFERROR(INDEX('Overview - Section A'!$E$42:$E$49,MATCH(J48,'Overview - Section A'!$I$42:$I$49,0)),""),"d-mmm-yy")</f>
        <v>1-Jan-20 to 31-Dec-20</v>
      </c>
      <c r="E48" s="326">
        <f>'Outcome Indicators - Section C'!E33</f>
        <v>10305</v>
      </c>
      <c r="F48" s="326"/>
      <c r="G48" s="389" t="str">
        <f>IFERROR(IF(F48&lt;&gt;"",(E48/F48)*100,""),"")</f>
        <v/>
      </c>
      <c r="H48" s="380"/>
      <c r="I48" s="393" t="str">
        <f t="shared" si="6"/>
        <v>MDR TB-2(M): Number of TB cases with RR-TB and/or MDR-TB notified</v>
      </c>
      <c r="J48" s="330" t="s">
        <v>301</v>
      </c>
      <c r="K48" s="330">
        <v>44196</v>
      </c>
      <c r="L48" s="393" t="b">
        <f t="shared" si="7"/>
        <v>1</v>
      </c>
      <c r="M48" s="393" t="b">
        <f t="shared" si="8"/>
        <v>1</v>
      </c>
      <c r="N48" s="393" t="s">
        <v>598</v>
      </c>
      <c r="O48" s="58"/>
      <c r="P48" s="165"/>
      <c r="Q48" s="164"/>
    </row>
    <row r="49" spans="1:17" ht="47.25" hidden="1" x14ac:dyDescent="0.25">
      <c r="A49" s="146"/>
      <c r="B49" s="312">
        <v>1</v>
      </c>
      <c r="C49" s="324" t="str">
        <f t="shared" si="5"/>
        <v/>
      </c>
      <c r="D49" s="392" t="str">
        <f>TEXT(IFERROR(INDEX('Overview - Section A'!$A$42:$A$49,MATCH(J49,'Overview - Section A'!$I$42:$I$49,0)),""),"d-mmm-yy") &amp;" to " &amp; TEXT(IFERROR(INDEX('Overview - Section A'!$E$42:$E$49,MATCH(J49,'Overview - Section A'!$I$42:$I$49,0)),""),"d-mmm-yy")</f>
        <v>1-Jan-21 to 31-Dec-21</v>
      </c>
      <c r="E49" s="326"/>
      <c r="F49" s="326"/>
      <c r="G49" s="389" t="str">
        <f t="shared" ref="G49:G109" si="9">IFERROR(IF(F49&lt;&gt;"",(E49/F49)*100,""),"")</f>
        <v/>
      </c>
      <c r="H49" s="380"/>
      <c r="I49" s="393" t="str">
        <f t="shared" si="6"/>
        <v>MDR TB-2(M): Number of TB cases with RR-TB and/or MDR-TB notified</v>
      </c>
      <c r="J49" s="330" t="s">
        <v>303</v>
      </c>
      <c r="K49" s="330">
        <v>44561</v>
      </c>
      <c r="L49" s="393" t="b">
        <f t="shared" si="7"/>
        <v>1</v>
      </c>
      <c r="M49" s="393" t="b">
        <f t="shared" si="8"/>
        <v>1</v>
      </c>
      <c r="N49" s="393" t="s">
        <v>599</v>
      </c>
      <c r="O49" s="58"/>
      <c r="P49" s="165"/>
      <c r="Q49" s="164"/>
    </row>
    <row r="50" spans="1:17" ht="10.5" customHeight="1" x14ac:dyDescent="0.25">
      <c r="A50" s="146"/>
      <c r="B50" s="312">
        <v>1</v>
      </c>
      <c r="C50" s="324" t="str">
        <f t="shared" si="5"/>
        <v/>
      </c>
      <c r="D50" s="392" t="str">
        <f>TEXT(IFERROR(INDEX('Overview - Section A'!$A$42:$A$49,MATCH(J50,'Overview - Section A'!$I$42:$I$49,0)),""),"d-mmm-yy") &amp;" to " &amp; TEXT(IFERROR(INDEX('Overview - Section A'!$E$42:$E$49,MATCH(J50,'Overview - Section A'!$I$42:$I$49,0)),""),"d-mmm-yy")</f>
        <v>1-Jan-22 to 31-Dec-22</v>
      </c>
      <c r="E50" s="326"/>
      <c r="F50" s="326"/>
      <c r="G50" s="389" t="str">
        <f t="shared" si="9"/>
        <v/>
      </c>
      <c r="H50" s="380"/>
      <c r="I50" s="393" t="str">
        <f t="shared" si="6"/>
        <v>MDR TB-2(M): Number of TB cases with RR-TB and/or MDR-TB notified</v>
      </c>
      <c r="J50" s="330" t="s">
        <v>305</v>
      </c>
      <c r="K50" s="330">
        <v>44926</v>
      </c>
      <c r="L50" s="393" t="b">
        <f t="shared" si="7"/>
        <v>1</v>
      </c>
      <c r="M50" s="393" t="b">
        <f t="shared" si="8"/>
        <v>1</v>
      </c>
      <c r="N50" s="393" t="s">
        <v>600</v>
      </c>
      <c r="O50" s="58"/>
      <c r="P50" s="165"/>
      <c r="Q50" s="164"/>
    </row>
    <row r="51" spans="1:17" ht="75.75" customHeight="1" x14ac:dyDescent="0.25">
      <c r="A51" s="146"/>
      <c r="B51" s="312">
        <v>2</v>
      </c>
      <c r="C51" s="324" t="str">
        <f t="shared" si="5"/>
        <v>MDR TB-3(M): Number of cases with RR-TB and/or MDR-TB that began second-line treatment</v>
      </c>
      <c r="D51" s="392" t="str">
        <f>TEXT(IFERROR(INDEX('Overview - Section A'!$A$42:$A$49,MATCH(J51,'Overview - Section A'!$I$42:$I$49,0)),""),"d-mmm-yy") &amp;" to " &amp; TEXT(IFERROR(INDEX('Overview - Section A'!$E$42:$E$49,MATCH(J51,'Overview - Section A'!$I$42:$I$49,0)),""),"d-mmm-yy")</f>
        <v>1-Jan-18 to 31-Dec-18</v>
      </c>
      <c r="E51" s="326">
        <f>E46</f>
        <v>7034</v>
      </c>
      <c r="F51" s="326"/>
      <c r="G51" s="389" t="str">
        <f>IFERROR(IF(F51&lt;&gt;"",(E51/F51)*100,""),"")</f>
        <v/>
      </c>
      <c r="H51" s="380"/>
      <c r="I51" s="393" t="str">
        <f t="shared" si="6"/>
        <v>MDR TB-3(M): Number of cases with RR-TB and/or MDR-TB that began second-line treatment</v>
      </c>
      <c r="J51" s="330" t="s">
        <v>297</v>
      </c>
      <c r="K51" s="330">
        <v>43465</v>
      </c>
      <c r="L51" s="393" t="b">
        <f t="shared" si="7"/>
        <v>1</v>
      </c>
      <c r="M51" s="393" t="b">
        <f t="shared" si="8"/>
        <v>1</v>
      </c>
      <c r="N51" s="393" t="s">
        <v>601</v>
      </c>
      <c r="O51" s="58"/>
      <c r="P51" s="165"/>
      <c r="Q51" s="164"/>
    </row>
    <row r="52" spans="1:17" ht="42" customHeight="1" x14ac:dyDescent="0.25">
      <c r="A52" s="146"/>
      <c r="B52" s="312">
        <v>2</v>
      </c>
      <c r="C52" s="324" t="str">
        <f t="shared" si="5"/>
        <v/>
      </c>
      <c r="D52" s="392" t="str">
        <f>TEXT(IFERROR(INDEX('Overview - Section A'!$A$42:$A$49,MATCH(J52,'Overview - Section A'!$I$42:$I$49,0)),""),"d-mmm-yy") &amp;" to " &amp; TEXT(IFERROR(INDEX('Overview - Section A'!$E$42:$E$49,MATCH(J52,'Overview - Section A'!$I$42:$I$49,0)),""),"d-mmm-yy")</f>
        <v>1-Jan-19 to 31-Dec-19</v>
      </c>
      <c r="E52" s="326">
        <f>E47</f>
        <v>8524</v>
      </c>
      <c r="F52" s="326"/>
      <c r="G52" s="389" t="str">
        <f>IFERROR(IF(F52&lt;&gt;"",(E52/F52)*100,""),"")</f>
        <v/>
      </c>
      <c r="H52" s="380"/>
      <c r="I52" s="393" t="str">
        <f t="shared" si="6"/>
        <v>MDR TB-3(M): Number of cases with RR-TB and/or MDR-TB that began second-line treatment</v>
      </c>
      <c r="J52" s="330" t="s">
        <v>299</v>
      </c>
      <c r="K52" s="330">
        <v>43830</v>
      </c>
      <c r="L52" s="393" t="b">
        <f t="shared" si="7"/>
        <v>1</v>
      </c>
      <c r="M52" s="393" t="b">
        <f t="shared" si="8"/>
        <v>1</v>
      </c>
      <c r="N52" s="393" t="s">
        <v>602</v>
      </c>
      <c r="O52" s="58"/>
      <c r="P52" s="165"/>
      <c r="Q52" s="164"/>
    </row>
    <row r="53" spans="1:17" ht="40.5" customHeight="1" x14ac:dyDescent="0.25">
      <c r="A53" s="146"/>
      <c r="B53" s="312">
        <v>2</v>
      </c>
      <c r="C53" s="324" t="str">
        <f t="shared" si="5"/>
        <v/>
      </c>
      <c r="D53" s="392" t="str">
        <f>TEXT(IFERROR(INDEX('Overview - Section A'!$A$42:$A$49,MATCH(J53,'Overview - Section A'!$I$42:$I$49,0)),""),"d-mmm-yy") &amp;" to " &amp; TEXT(IFERROR(INDEX('Overview - Section A'!$E$42:$E$49,MATCH(J53,'Overview - Section A'!$I$42:$I$49,0)),""),"d-mmm-yy")</f>
        <v>1-Jan-20 to 31-Dec-20</v>
      </c>
      <c r="E53" s="326">
        <f>E48</f>
        <v>10305</v>
      </c>
      <c r="F53" s="326"/>
      <c r="G53" s="389" t="str">
        <f>IFERROR(IF(F53&lt;&gt;"",(E53/F53)*100,""),"")</f>
        <v/>
      </c>
      <c r="H53" s="380"/>
      <c r="I53" s="393" t="str">
        <f t="shared" si="6"/>
        <v>MDR TB-3(M): Number of cases with RR-TB and/or MDR-TB that began second-line treatment</v>
      </c>
      <c r="J53" s="330" t="s">
        <v>301</v>
      </c>
      <c r="K53" s="330">
        <v>44196</v>
      </c>
      <c r="L53" s="393" t="b">
        <f t="shared" si="7"/>
        <v>1</v>
      </c>
      <c r="M53" s="393" t="b">
        <f t="shared" si="8"/>
        <v>1</v>
      </c>
      <c r="N53" s="393" t="s">
        <v>603</v>
      </c>
      <c r="O53" s="58"/>
      <c r="P53" s="165"/>
      <c r="Q53" s="164"/>
    </row>
    <row r="54" spans="1:17" ht="47.25" hidden="1" x14ac:dyDescent="0.25">
      <c r="A54" s="146"/>
      <c r="B54" s="312">
        <v>2</v>
      </c>
      <c r="C54" s="324" t="str">
        <f t="shared" si="5"/>
        <v/>
      </c>
      <c r="D54" s="392" t="str">
        <f>TEXT(IFERROR(INDEX('Overview - Section A'!$A$42:$A$49,MATCH(J54,'Overview - Section A'!$I$42:$I$49,0)),""),"d-mmm-yy") &amp;" to " &amp; TEXT(IFERROR(INDEX('Overview - Section A'!$E$42:$E$49,MATCH(J54,'Overview - Section A'!$I$42:$I$49,0)),""),"d-mmm-yy")</f>
        <v>1-Jan-21 to 31-Dec-21</v>
      </c>
      <c r="E54" s="326"/>
      <c r="F54" s="326"/>
      <c r="G54" s="389" t="str">
        <f t="shared" si="9"/>
        <v/>
      </c>
      <c r="H54" s="380"/>
      <c r="I54" s="393" t="str">
        <f t="shared" si="6"/>
        <v>MDR TB-3(M): Number of cases with RR-TB and/or MDR-TB that began second-line treatment</v>
      </c>
      <c r="J54" s="330" t="s">
        <v>303</v>
      </c>
      <c r="K54" s="330">
        <v>44561</v>
      </c>
      <c r="L54" s="393" t="b">
        <f t="shared" si="7"/>
        <v>1</v>
      </c>
      <c r="M54" s="393" t="b">
        <f t="shared" si="8"/>
        <v>1</v>
      </c>
      <c r="N54" s="393" t="s">
        <v>604</v>
      </c>
      <c r="O54" s="58"/>
      <c r="P54" s="165"/>
      <c r="Q54" s="164"/>
    </row>
    <row r="55" spans="1:17" ht="12" customHeight="1" x14ac:dyDescent="0.25">
      <c r="A55" s="146"/>
      <c r="B55" s="312">
        <v>2</v>
      </c>
      <c r="C55" s="324" t="str">
        <f t="shared" si="5"/>
        <v/>
      </c>
      <c r="D55" s="392" t="str">
        <f>TEXT(IFERROR(INDEX('Overview - Section A'!$A$42:$A$49,MATCH(J55,'Overview - Section A'!$I$42:$I$49,0)),""),"d-mmm-yy") &amp;" to " &amp; TEXT(IFERROR(INDEX('Overview - Section A'!$E$42:$E$49,MATCH(J55,'Overview - Section A'!$I$42:$I$49,0)),""),"d-mmm-yy")</f>
        <v>1-Jan-22 to 31-Dec-22</v>
      </c>
      <c r="E55" s="326"/>
      <c r="F55" s="326"/>
      <c r="G55" s="389" t="str">
        <f t="shared" si="9"/>
        <v/>
      </c>
      <c r="H55" s="380"/>
      <c r="I55" s="393" t="str">
        <f t="shared" si="6"/>
        <v>MDR TB-3(M): Number of cases with RR-TB and/or MDR-TB that began second-line treatment</v>
      </c>
      <c r="J55" s="330" t="s">
        <v>305</v>
      </c>
      <c r="K55" s="330">
        <v>44926</v>
      </c>
      <c r="L55" s="393" t="b">
        <f t="shared" si="7"/>
        <v>1</v>
      </c>
      <c r="M55" s="393" t="b">
        <f t="shared" si="8"/>
        <v>1</v>
      </c>
      <c r="N55" s="393" t="s">
        <v>605</v>
      </c>
      <c r="O55" s="58"/>
      <c r="P55" s="165"/>
      <c r="Q55" s="164"/>
    </row>
    <row r="56" spans="1:17" ht="90.75" customHeight="1" x14ac:dyDescent="0.25">
      <c r="A56" s="146"/>
      <c r="B56" s="312">
        <v>3</v>
      </c>
      <c r="C56" s="324" t="str">
        <f t="shared" si="5"/>
        <v>MDR TB-7: Percentage of confirmed MDR-TB cases tested for susceptibility to any fluoroquinolone and any second-line injectable drug</v>
      </c>
      <c r="D56" s="392" t="str">
        <f>TEXT(IFERROR(INDEX('Overview - Section A'!$A$42:$A$49,MATCH(J56,'Overview - Section A'!$I$42:$I$49,0)),""),"d-mmm-yy") &amp;" to " &amp; TEXT(IFERROR(INDEX('Overview - Section A'!$E$42:$E$49,MATCH(J56,'Overview - Section A'!$I$42:$I$49,0)),""),"d-mmm-yy")</f>
        <v>1-Jan-18 to 31-Dec-18</v>
      </c>
      <c r="E56" s="326">
        <f>E51</f>
        <v>7034</v>
      </c>
      <c r="F56" s="326">
        <f>E56</f>
        <v>7034</v>
      </c>
      <c r="G56" s="389">
        <f t="shared" si="9"/>
        <v>100</v>
      </c>
      <c r="H56" s="380"/>
      <c r="I56" s="393" t="str">
        <f t="shared" si="6"/>
        <v>MDR TB-7: Percentage of confirmed MDR-TB cases tested for susceptibility to any fluoroquinolone and any second-line injectable drug</v>
      </c>
      <c r="J56" s="330" t="s">
        <v>297</v>
      </c>
      <c r="K56" s="330">
        <v>43465</v>
      </c>
      <c r="L56" s="393" t="b">
        <f t="shared" si="7"/>
        <v>1</v>
      </c>
      <c r="M56" s="393" t="b">
        <f t="shared" si="8"/>
        <v>1</v>
      </c>
      <c r="N56" s="393" t="s">
        <v>606</v>
      </c>
      <c r="O56" s="58"/>
      <c r="P56" s="165"/>
      <c r="Q56" s="164"/>
    </row>
    <row r="57" spans="1:17" ht="30" customHeight="1" x14ac:dyDescent="0.25">
      <c r="A57" s="146"/>
      <c r="B57" s="312">
        <v>3</v>
      </c>
      <c r="C57" s="324" t="str">
        <f t="shared" si="5"/>
        <v/>
      </c>
      <c r="D57" s="392" t="str">
        <f>TEXT(IFERROR(INDEX('Overview - Section A'!$A$42:$A$49,MATCH(J57,'Overview - Section A'!$I$42:$I$49,0)),""),"d-mmm-yy") &amp;" to " &amp; TEXT(IFERROR(INDEX('Overview - Section A'!$E$42:$E$49,MATCH(J57,'Overview - Section A'!$I$42:$I$49,0)),""),"d-mmm-yy")</f>
        <v>1-Jan-19 to 31-Dec-19</v>
      </c>
      <c r="E57" s="326">
        <f>E52</f>
        <v>8524</v>
      </c>
      <c r="F57" s="326">
        <f>E57</f>
        <v>8524</v>
      </c>
      <c r="G57" s="389">
        <f t="shared" si="9"/>
        <v>100</v>
      </c>
      <c r="H57" s="380"/>
      <c r="I57" s="393" t="str">
        <f t="shared" si="6"/>
        <v>MDR TB-7: Percentage of confirmed MDR-TB cases tested for susceptibility to any fluoroquinolone and any second-line injectable drug</v>
      </c>
      <c r="J57" s="330" t="s">
        <v>299</v>
      </c>
      <c r="K57" s="330">
        <v>43830</v>
      </c>
      <c r="L57" s="393" t="b">
        <f t="shared" si="7"/>
        <v>1</v>
      </c>
      <c r="M57" s="393" t="b">
        <f t="shared" si="8"/>
        <v>1</v>
      </c>
      <c r="N57" s="393" t="s">
        <v>607</v>
      </c>
      <c r="O57" s="58"/>
      <c r="P57" s="165"/>
      <c r="Q57" s="164"/>
    </row>
    <row r="58" spans="1:17" ht="30" customHeight="1" x14ac:dyDescent="0.25">
      <c r="A58" s="146"/>
      <c r="B58" s="312">
        <v>3</v>
      </c>
      <c r="C58" s="324" t="str">
        <f t="shared" si="5"/>
        <v/>
      </c>
      <c r="D58" s="392" t="str">
        <f>TEXT(IFERROR(INDEX('Overview - Section A'!$A$42:$A$49,MATCH(J58,'Overview - Section A'!$I$42:$I$49,0)),""),"d-mmm-yy") &amp;" to " &amp; TEXT(IFERROR(INDEX('Overview - Section A'!$E$42:$E$49,MATCH(J58,'Overview - Section A'!$I$42:$I$49,0)),""),"d-mmm-yy")</f>
        <v>1-Jan-20 to 31-Dec-20</v>
      </c>
      <c r="E58" s="326">
        <f>E53</f>
        <v>10305</v>
      </c>
      <c r="F58" s="326">
        <f>E58</f>
        <v>10305</v>
      </c>
      <c r="G58" s="389">
        <f t="shared" si="9"/>
        <v>100</v>
      </c>
      <c r="H58" s="380"/>
      <c r="I58" s="393" t="str">
        <f t="shared" si="6"/>
        <v>MDR TB-7: Percentage of confirmed MDR-TB cases tested for susceptibility to any fluoroquinolone and any second-line injectable drug</v>
      </c>
      <c r="J58" s="330" t="s">
        <v>301</v>
      </c>
      <c r="K58" s="330">
        <v>44196</v>
      </c>
      <c r="L58" s="393" t="b">
        <f t="shared" si="7"/>
        <v>1</v>
      </c>
      <c r="M58" s="393" t="b">
        <f t="shared" si="8"/>
        <v>1</v>
      </c>
      <c r="N58" s="393" t="s">
        <v>608</v>
      </c>
      <c r="O58" s="58"/>
      <c r="P58" s="165"/>
      <c r="Q58" s="164"/>
    </row>
    <row r="59" spans="1:17" ht="78.75" hidden="1" x14ac:dyDescent="0.25">
      <c r="A59" s="146"/>
      <c r="B59" s="312">
        <v>3</v>
      </c>
      <c r="C59" s="324" t="str">
        <f t="shared" si="5"/>
        <v/>
      </c>
      <c r="D59" s="392" t="str">
        <f>TEXT(IFERROR(INDEX('Overview - Section A'!$A$42:$A$49,MATCH(J59,'Overview - Section A'!$I$42:$I$49,0)),""),"d-mmm-yy") &amp;" to " &amp; TEXT(IFERROR(INDEX('Overview - Section A'!$E$42:$E$49,MATCH(J59,'Overview - Section A'!$I$42:$I$49,0)),""),"d-mmm-yy")</f>
        <v>1-Jan-21 to 31-Dec-21</v>
      </c>
      <c r="E59" s="326"/>
      <c r="F59" s="326"/>
      <c r="G59" s="389" t="str">
        <f t="shared" si="9"/>
        <v/>
      </c>
      <c r="H59" s="380"/>
      <c r="I59" s="393" t="str">
        <f t="shared" si="6"/>
        <v>MDR TB-7: Percentage of confirmed MDR-TB cases tested for susceptibility to any fluoroquinolone and any second-line injectable drug</v>
      </c>
      <c r="J59" s="330" t="s">
        <v>303</v>
      </c>
      <c r="K59" s="330">
        <v>44561</v>
      </c>
      <c r="L59" s="393" t="b">
        <f t="shared" si="7"/>
        <v>1</v>
      </c>
      <c r="M59" s="393" t="b">
        <f t="shared" si="8"/>
        <v>1</v>
      </c>
      <c r="N59" s="393" t="s">
        <v>609</v>
      </c>
      <c r="O59" s="58"/>
      <c r="P59" s="165"/>
      <c r="Q59" s="164"/>
    </row>
    <row r="60" spans="1:17" ht="12" customHeight="1" x14ac:dyDescent="0.25">
      <c r="A60" s="146"/>
      <c r="B60" s="312">
        <v>3</v>
      </c>
      <c r="C60" s="324" t="str">
        <f t="shared" si="5"/>
        <v/>
      </c>
      <c r="D60" s="392" t="str">
        <f>TEXT(IFERROR(INDEX('Overview - Section A'!$A$42:$A$49,MATCH(J60,'Overview - Section A'!$I$42:$I$49,0)),""),"d-mmm-yy") &amp;" to " &amp; TEXT(IFERROR(INDEX('Overview - Section A'!$E$42:$E$49,MATCH(J60,'Overview - Section A'!$I$42:$I$49,0)),""),"d-mmm-yy")</f>
        <v>1-Jan-22 to 31-Dec-22</v>
      </c>
      <c r="E60" s="326"/>
      <c r="F60" s="326"/>
      <c r="G60" s="389" t="str">
        <f t="shared" si="9"/>
        <v/>
      </c>
      <c r="H60" s="380"/>
      <c r="I60" s="393" t="str">
        <f t="shared" si="6"/>
        <v>MDR TB-7: Percentage of confirmed MDR-TB cases tested for susceptibility to any fluoroquinolone and any second-line injectable drug</v>
      </c>
      <c r="J60" s="330" t="s">
        <v>305</v>
      </c>
      <c r="K60" s="330">
        <v>44926</v>
      </c>
      <c r="L60" s="393" t="b">
        <f t="shared" si="7"/>
        <v>1</v>
      </c>
      <c r="M60" s="393" t="b">
        <f t="shared" si="8"/>
        <v>1</v>
      </c>
      <c r="N60" s="393" t="s">
        <v>610</v>
      </c>
      <c r="O60" s="58"/>
      <c r="P60" s="165"/>
      <c r="Q60" s="164"/>
    </row>
    <row r="61" spans="1:17" ht="102" customHeight="1" x14ac:dyDescent="0.25">
      <c r="A61" s="146"/>
      <c r="B61" s="312">
        <v>4</v>
      </c>
      <c r="C61" s="324" t="str">
        <f t="shared" si="5"/>
        <v>MDR TB-4: Percentage of cases with RR-TB and/or MDR-TB started on treatment for MDR-TB who were lost to follow up during the first six months of treatment</v>
      </c>
      <c r="D61" s="392" t="str">
        <f>TEXT(IFERROR(INDEX('Overview - Section A'!$A$42:$A$49,MATCH(J61,'Overview - Section A'!$I$42:$I$49,0)),""),"d-mmm-yy") &amp;" to " &amp; TEXT(IFERROR(INDEX('Overview - Section A'!$E$42:$E$49,MATCH(J61,'Overview - Section A'!$I$42:$I$49,0)),""),"d-mmm-yy")</f>
        <v>1-Jan-18 to 31-Dec-18</v>
      </c>
      <c r="E61" s="326">
        <f>F61*0.06</f>
        <v>462</v>
      </c>
      <c r="F61" s="326">
        <v>7700</v>
      </c>
      <c r="G61" s="389">
        <f t="shared" si="9"/>
        <v>6</v>
      </c>
      <c r="H61" s="380"/>
      <c r="I61" s="393" t="str">
        <f t="shared" si="6"/>
        <v>MDR TB-4: Percentage of cases with RR-TB and/or MDR-TB started on treatment for MDR-TB who were lost to follow up during the first six months of treatment</v>
      </c>
      <c r="J61" s="330" t="s">
        <v>297</v>
      </c>
      <c r="K61" s="330">
        <v>43465</v>
      </c>
      <c r="L61" s="393" t="b">
        <f t="shared" si="7"/>
        <v>1</v>
      </c>
      <c r="M61" s="393" t="b">
        <f t="shared" si="8"/>
        <v>1</v>
      </c>
      <c r="N61" s="393" t="s">
        <v>611</v>
      </c>
      <c r="O61" s="58"/>
      <c r="P61" s="165"/>
      <c r="Q61" s="164"/>
    </row>
    <row r="62" spans="1:17" ht="39.75" customHeight="1" x14ac:dyDescent="0.25">
      <c r="A62" s="146"/>
      <c r="B62" s="312">
        <v>4</v>
      </c>
      <c r="C62" s="324" t="str">
        <f t="shared" si="5"/>
        <v/>
      </c>
      <c r="D62" s="392" t="str">
        <f>TEXT(IFERROR(INDEX('Overview - Section A'!$A$42:$A$49,MATCH(J62,'Overview - Section A'!$I$42:$I$49,0)),""),"d-mmm-yy") &amp;" to " &amp; TEXT(IFERROR(INDEX('Overview - Section A'!$E$42:$E$49,MATCH(J62,'Overview - Section A'!$I$42:$I$49,0)),""),"d-mmm-yy")</f>
        <v>1-Jan-19 to 31-Dec-19</v>
      </c>
      <c r="E62" s="326">
        <f>291</f>
        <v>291</v>
      </c>
      <c r="F62" s="326">
        <f>E56</f>
        <v>7034</v>
      </c>
      <c r="G62" s="389">
        <f t="shared" si="9"/>
        <v>4.1370486209837933</v>
      </c>
      <c r="H62" s="380"/>
      <c r="I62" s="393" t="str">
        <f t="shared" si="6"/>
        <v>MDR TB-4: Percentage of cases with RR-TB and/or MDR-TB started on treatment for MDR-TB who were lost to follow up during the first six months of treatment</v>
      </c>
      <c r="J62" s="330" t="s">
        <v>299</v>
      </c>
      <c r="K62" s="330">
        <v>43830</v>
      </c>
      <c r="L62" s="393" t="b">
        <f t="shared" si="7"/>
        <v>1</v>
      </c>
      <c r="M62" s="393" t="b">
        <f t="shared" si="8"/>
        <v>1</v>
      </c>
      <c r="N62" s="393" t="s">
        <v>612</v>
      </c>
      <c r="O62" s="58"/>
      <c r="P62" s="165"/>
      <c r="Q62" s="164"/>
    </row>
    <row r="63" spans="1:17" ht="35.25" customHeight="1" x14ac:dyDescent="0.25">
      <c r="A63" s="146"/>
      <c r="B63" s="312">
        <v>4</v>
      </c>
      <c r="C63" s="324" t="str">
        <f t="shared" si="5"/>
        <v/>
      </c>
      <c r="D63" s="392" t="str">
        <f>TEXT(IFERROR(INDEX('Overview - Section A'!$A$42:$A$49,MATCH(J63,'Overview - Section A'!$I$42:$I$49,0)),""),"d-mmm-yy") &amp;" to " &amp; TEXT(IFERROR(INDEX('Overview - Section A'!$E$42:$E$49,MATCH(J63,'Overview - Section A'!$I$42:$I$49,0)),""),"d-mmm-yy")</f>
        <v>1-Jan-20 to 31-Dec-20</v>
      </c>
      <c r="E63" s="326">
        <v>315</v>
      </c>
      <c r="F63" s="326">
        <f>E57</f>
        <v>8524</v>
      </c>
      <c r="G63" s="389">
        <f t="shared" si="9"/>
        <v>3.6954481464101359</v>
      </c>
      <c r="H63" s="380"/>
      <c r="I63" s="393" t="str">
        <f t="shared" si="6"/>
        <v>MDR TB-4: Percentage of cases with RR-TB and/or MDR-TB started on treatment for MDR-TB who were lost to follow up during the first six months of treatment</v>
      </c>
      <c r="J63" s="330" t="s">
        <v>301</v>
      </c>
      <c r="K63" s="330">
        <v>44196</v>
      </c>
      <c r="L63" s="393" t="b">
        <f t="shared" si="7"/>
        <v>1</v>
      </c>
      <c r="M63" s="393" t="b">
        <f t="shared" si="8"/>
        <v>1</v>
      </c>
      <c r="N63" s="393" t="s">
        <v>613</v>
      </c>
      <c r="O63" s="58"/>
      <c r="P63" s="165"/>
      <c r="Q63" s="164"/>
    </row>
    <row r="64" spans="1:17" ht="94.5" hidden="1" x14ac:dyDescent="0.25">
      <c r="A64" s="146"/>
      <c r="B64" s="312">
        <v>4</v>
      </c>
      <c r="C64" s="324" t="str">
        <f t="shared" si="5"/>
        <v/>
      </c>
      <c r="D64" s="392" t="str">
        <f>TEXT(IFERROR(INDEX('Overview - Section A'!$A$42:$A$49,MATCH(J64,'Overview - Section A'!$I$42:$I$49,0)),""),"d-mmm-yy") &amp;" to " &amp; TEXT(IFERROR(INDEX('Overview - Section A'!$E$42:$E$49,MATCH(J64,'Overview - Section A'!$I$42:$I$49,0)),""),"d-mmm-yy")</f>
        <v>1-Jan-21 to 31-Dec-21</v>
      </c>
      <c r="E64" s="326"/>
      <c r="F64" s="326"/>
      <c r="G64" s="389" t="str">
        <f t="shared" si="9"/>
        <v/>
      </c>
      <c r="H64" s="380"/>
      <c r="I64" s="393" t="str">
        <f t="shared" si="6"/>
        <v>MDR TB-4: Percentage of cases with RR-TB and/or MDR-TB started on treatment for MDR-TB who were lost to follow up during the first six months of treatment</v>
      </c>
      <c r="J64" s="330" t="s">
        <v>303</v>
      </c>
      <c r="K64" s="330">
        <v>44561</v>
      </c>
      <c r="L64" s="393" t="b">
        <f t="shared" si="7"/>
        <v>1</v>
      </c>
      <c r="M64" s="393" t="b">
        <f t="shared" si="8"/>
        <v>1</v>
      </c>
      <c r="N64" s="393" t="s">
        <v>614</v>
      </c>
      <c r="O64" s="58"/>
      <c r="P64" s="165"/>
      <c r="Q64" s="164"/>
    </row>
    <row r="65" spans="1:17" ht="11.25" customHeight="1" x14ac:dyDescent="0.25">
      <c r="A65" s="146"/>
      <c r="B65" s="312">
        <v>4</v>
      </c>
      <c r="C65" s="324" t="str">
        <f t="shared" si="5"/>
        <v/>
      </c>
      <c r="D65" s="392" t="str">
        <f>TEXT(IFERROR(INDEX('Overview - Section A'!$A$42:$A$49,MATCH(J65,'Overview - Section A'!$I$42:$I$49,0)),""),"d-mmm-yy") &amp;" to " &amp; TEXT(IFERROR(INDEX('Overview - Section A'!$E$42:$E$49,MATCH(J65,'Overview - Section A'!$I$42:$I$49,0)),""),"d-mmm-yy")</f>
        <v>1-Jan-22 to 31-Dec-22</v>
      </c>
      <c r="E65" s="326"/>
      <c r="F65" s="326"/>
      <c r="G65" s="389" t="str">
        <f t="shared" si="9"/>
        <v/>
      </c>
      <c r="H65" s="380"/>
      <c r="I65" s="393" t="str">
        <f t="shared" si="6"/>
        <v>MDR TB-4: Percentage of cases with RR-TB and/or MDR-TB started on treatment for MDR-TB who were lost to follow up during the first six months of treatment</v>
      </c>
      <c r="J65" s="330" t="s">
        <v>305</v>
      </c>
      <c r="K65" s="330">
        <v>44926</v>
      </c>
      <c r="L65" s="393" t="b">
        <f t="shared" si="7"/>
        <v>1</v>
      </c>
      <c r="M65" s="393" t="b">
        <f t="shared" si="8"/>
        <v>1</v>
      </c>
      <c r="N65" s="393" t="s">
        <v>615</v>
      </c>
      <c r="O65" s="58"/>
      <c r="P65" s="165"/>
      <c r="Q65" s="164"/>
    </row>
    <row r="66" spans="1:17" ht="88.5" customHeight="1" x14ac:dyDescent="0.25">
      <c r="A66" s="146"/>
      <c r="B66" s="312">
        <v>5</v>
      </c>
      <c r="C66" s="324" t="str">
        <f t="shared" si="5"/>
        <v>TCP-1(M): Number of notified cases of all forms of TB-(i.e. bacteriologically confirmed + clinically diagnosed), includes new and relapse cases</v>
      </c>
      <c r="D66" s="392" t="str">
        <f>TEXT(IFERROR(INDEX('Overview - Section A'!$A$42:$A$49,MATCH(J66,'Overview - Section A'!$I$42:$I$49,0)),""),"d-mmm-yy") &amp;" to " &amp; TEXT(IFERROR(INDEX('Overview - Section A'!$E$42:$E$49,MATCH(J66,'Overview - Section A'!$I$42:$I$49,0)),""),"d-mmm-yy")</f>
        <v>1-Jan-18 to 31-Dec-18</v>
      </c>
      <c r="E66" s="326">
        <v>289583</v>
      </c>
      <c r="F66" s="326"/>
      <c r="G66" s="389" t="str">
        <f t="shared" si="9"/>
        <v/>
      </c>
      <c r="H66" s="380"/>
      <c r="I66" s="393" t="str">
        <f t="shared" si="6"/>
        <v>TCP-1(M): Number of notified cases of all forms of TB-(i.e. bacteriologically confirmed + clinically diagnosed), includes new and relapse cases</v>
      </c>
      <c r="J66" s="330" t="s">
        <v>297</v>
      </c>
      <c r="K66" s="330">
        <v>43465</v>
      </c>
      <c r="L66" s="393" t="b">
        <f t="shared" si="7"/>
        <v>1</v>
      </c>
      <c r="M66" s="393" t="b">
        <f t="shared" si="8"/>
        <v>1</v>
      </c>
      <c r="N66" s="393" t="s">
        <v>616</v>
      </c>
      <c r="O66" s="58"/>
      <c r="P66" s="165"/>
      <c r="Q66" s="164"/>
    </row>
    <row r="67" spans="1:17" ht="39" customHeight="1" x14ac:dyDescent="0.25">
      <c r="A67" s="146"/>
      <c r="B67" s="312">
        <v>5</v>
      </c>
      <c r="C67" s="324" t="str">
        <f t="shared" si="5"/>
        <v/>
      </c>
      <c r="D67" s="392" t="str">
        <f>TEXT(IFERROR(INDEX('Overview - Section A'!$A$42:$A$49,MATCH(J67,'Overview - Section A'!$I$42:$I$49,0)),""),"d-mmm-yy") &amp;" to " &amp; TEXT(IFERROR(INDEX('Overview - Section A'!$E$42:$E$49,MATCH(J67,'Overview - Section A'!$I$42:$I$49,0)),""),"d-mmm-yy")</f>
        <v>1-Jan-19 to 31-Dec-19</v>
      </c>
      <c r="E67" s="326">
        <v>288676</v>
      </c>
      <c r="F67" s="326"/>
      <c r="G67" s="389" t="str">
        <f t="shared" si="9"/>
        <v/>
      </c>
      <c r="H67" s="380"/>
      <c r="I67" s="393" t="str">
        <f t="shared" si="6"/>
        <v>TCP-1(M): Number of notified cases of all forms of TB-(i.e. bacteriologically confirmed + clinically diagnosed), includes new and relapse cases</v>
      </c>
      <c r="J67" s="330" t="s">
        <v>299</v>
      </c>
      <c r="K67" s="330">
        <v>43830</v>
      </c>
      <c r="L67" s="393" t="b">
        <f t="shared" si="7"/>
        <v>1</v>
      </c>
      <c r="M67" s="393" t="b">
        <f t="shared" si="8"/>
        <v>1</v>
      </c>
      <c r="N67" s="393" t="s">
        <v>617</v>
      </c>
      <c r="O67" s="58"/>
      <c r="P67" s="165"/>
      <c r="Q67" s="164"/>
    </row>
    <row r="68" spans="1:17" ht="32.25" customHeight="1" x14ac:dyDescent="0.25">
      <c r="A68" s="146"/>
      <c r="B68" s="312">
        <v>5</v>
      </c>
      <c r="C68" s="324" t="str">
        <f t="shared" si="5"/>
        <v/>
      </c>
      <c r="D68" s="392" t="str">
        <f>TEXT(IFERROR(INDEX('Overview - Section A'!$A$42:$A$49,MATCH(J68,'Overview - Section A'!$I$42:$I$49,0)),""),"d-mmm-yy") &amp;" to " &amp; TEXT(IFERROR(INDEX('Overview - Section A'!$E$42:$E$49,MATCH(J68,'Overview - Section A'!$I$42:$I$49,0)),""),"d-mmm-yy")</f>
        <v>1-Jan-20 to 31-Dec-20</v>
      </c>
      <c r="E68" s="326">
        <v>279983</v>
      </c>
      <c r="F68" s="326"/>
      <c r="G68" s="389" t="str">
        <f t="shared" si="9"/>
        <v/>
      </c>
      <c r="H68" s="380"/>
      <c r="I68" s="393" t="str">
        <f t="shared" si="6"/>
        <v>TCP-1(M): Number of notified cases of all forms of TB-(i.e. bacteriologically confirmed + clinically diagnosed), includes new and relapse cases</v>
      </c>
      <c r="J68" s="330" t="s">
        <v>301</v>
      </c>
      <c r="K68" s="330">
        <v>44196</v>
      </c>
      <c r="L68" s="393" t="b">
        <f t="shared" si="7"/>
        <v>1</v>
      </c>
      <c r="M68" s="393" t="b">
        <f t="shared" si="8"/>
        <v>1</v>
      </c>
      <c r="N68" s="393" t="s">
        <v>618</v>
      </c>
      <c r="O68" s="58"/>
      <c r="P68" s="165"/>
      <c r="Q68" s="164"/>
    </row>
    <row r="69" spans="1:17" ht="78.75" hidden="1" x14ac:dyDescent="0.25">
      <c r="A69" s="146"/>
      <c r="B69" s="312">
        <v>5</v>
      </c>
      <c r="C69" s="324" t="str">
        <f t="shared" si="5"/>
        <v/>
      </c>
      <c r="D69" s="392" t="str">
        <f>TEXT(IFERROR(INDEX('Overview - Section A'!$A$42:$A$49,MATCH(J69,'Overview - Section A'!$I$42:$I$49,0)),""),"d-mmm-yy") &amp;" to " &amp; TEXT(IFERROR(INDEX('Overview - Section A'!$E$42:$E$49,MATCH(J69,'Overview - Section A'!$I$42:$I$49,0)),""),"d-mmm-yy")</f>
        <v>1-Jan-21 to 31-Dec-21</v>
      </c>
      <c r="E69" s="326"/>
      <c r="F69" s="326"/>
      <c r="G69" s="389" t="str">
        <f t="shared" si="9"/>
        <v/>
      </c>
      <c r="H69" s="380"/>
      <c r="I69" s="393" t="str">
        <f t="shared" si="6"/>
        <v>TCP-1(M): Number of notified cases of all forms of TB-(i.e. bacteriologically confirmed + clinically diagnosed), includes new and relapse cases</v>
      </c>
      <c r="J69" s="330" t="s">
        <v>303</v>
      </c>
      <c r="K69" s="330">
        <v>44561</v>
      </c>
      <c r="L69" s="393" t="b">
        <f t="shared" si="7"/>
        <v>1</v>
      </c>
      <c r="M69" s="393" t="b">
        <f t="shared" si="8"/>
        <v>1</v>
      </c>
      <c r="N69" s="393" t="s">
        <v>619</v>
      </c>
      <c r="O69" s="58"/>
      <c r="P69" s="165"/>
      <c r="Q69" s="164"/>
    </row>
    <row r="70" spans="1:17" ht="12" customHeight="1" x14ac:dyDescent="0.25">
      <c r="A70" s="146"/>
      <c r="B70" s="312">
        <v>5</v>
      </c>
      <c r="C70" s="324" t="str">
        <f t="shared" si="5"/>
        <v/>
      </c>
      <c r="D70" s="392" t="str">
        <f>TEXT(IFERROR(INDEX('Overview - Section A'!$A$42:$A$49,MATCH(J70,'Overview - Section A'!$I$42:$I$49,0)),""),"d-mmm-yy") &amp;" to " &amp; TEXT(IFERROR(INDEX('Overview - Section A'!$E$42:$E$49,MATCH(J70,'Overview - Section A'!$I$42:$I$49,0)),""),"d-mmm-yy")</f>
        <v>1-Jan-22 to 31-Dec-22</v>
      </c>
      <c r="E70" s="326"/>
      <c r="F70" s="326"/>
      <c r="G70" s="389" t="str">
        <f t="shared" si="9"/>
        <v/>
      </c>
      <c r="H70" s="380"/>
      <c r="I70" s="393" t="str">
        <f t="shared" si="6"/>
        <v>TCP-1(M): Number of notified cases of all forms of TB-(i.e. bacteriologically confirmed + clinically diagnosed), includes new and relapse cases</v>
      </c>
      <c r="J70" s="330" t="s">
        <v>305</v>
      </c>
      <c r="K70" s="330">
        <v>44926</v>
      </c>
      <c r="L70" s="393" t="b">
        <f t="shared" si="7"/>
        <v>1</v>
      </c>
      <c r="M70" s="393" t="b">
        <f t="shared" si="8"/>
        <v>1</v>
      </c>
      <c r="N70" s="393" t="s">
        <v>620</v>
      </c>
      <c r="O70" s="58"/>
      <c r="P70" s="165"/>
      <c r="Q70" s="164"/>
    </row>
    <row r="71" spans="1:17" ht="132" customHeight="1" x14ac:dyDescent="0.25">
      <c r="A71" s="146"/>
      <c r="B71" s="312">
        <v>6</v>
      </c>
      <c r="C71" s="324" t="str">
        <f t="shared" si="5"/>
        <v>TCP-2(M): Treatment success rate- all forms:  Percentage of TB cases, all forms, bacteriologically confirmed plus clinically diagnosed, successfully treated (cured plus treatment completed) among all TB</v>
      </c>
      <c r="D71" s="392" t="str">
        <f>TEXT(IFERROR(INDEX('Overview - Section A'!$A$42:$A$49,MATCH(J71,'Overview - Section A'!$I$42:$I$49,0)),""),"d-mmm-yy") &amp;" to " &amp; TEXT(IFERROR(INDEX('Overview - Section A'!$E$42:$E$49,MATCH(J71,'Overview - Section A'!$I$42:$I$49,0)),""),"d-mmm-yy")</f>
        <v>1-Jan-18 to 31-Dec-18</v>
      </c>
      <c r="E71" s="326">
        <f>F71*0.92</f>
        <v>266416.36</v>
      </c>
      <c r="F71" s="326">
        <f>E66</f>
        <v>289583</v>
      </c>
      <c r="G71" s="389">
        <f t="shared" si="9"/>
        <v>92</v>
      </c>
      <c r="H71" s="380"/>
      <c r="I71" s="393" t="str">
        <f t="shared" si="6"/>
        <v>TCP-2(M): Treatment success rate- all forms:  Percentage of TB cases, all forms, bacteriologically confirmed plus clinically diagnosed, successfully treated (cured plus treatment completed) among all TB</v>
      </c>
      <c r="J71" s="330" t="s">
        <v>297</v>
      </c>
      <c r="K71" s="330">
        <v>43465</v>
      </c>
      <c r="L71" s="393" t="b">
        <f t="shared" si="7"/>
        <v>1</v>
      </c>
      <c r="M71" s="393" t="b">
        <f t="shared" si="8"/>
        <v>1</v>
      </c>
      <c r="N71" s="393" t="s">
        <v>621</v>
      </c>
      <c r="O71" s="58"/>
      <c r="P71" s="165"/>
      <c r="Q71" s="164"/>
    </row>
    <row r="72" spans="1:17" ht="34.5" customHeight="1" x14ac:dyDescent="0.25">
      <c r="A72" s="146"/>
      <c r="B72" s="312">
        <v>6</v>
      </c>
      <c r="C72" s="324" t="str">
        <f t="shared" si="5"/>
        <v/>
      </c>
      <c r="D72" s="392" t="str">
        <f>TEXT(IFERROR(INDEX('Overview - Section A'!$A$42:$A$49,MATCH(J72,'Overview - Section A'!$I$42:$I$49,0)),""),"d-mmm-yy") &amp;" to " &amp; TEXT(IFERROR(INDEX('Overview - Section A'!$E$42:$E$49,MATCH(J72,'Overview - Section A'!$I$42:$I$49,0)),""),"d-mmm-yy")</f>
        <v>1-Jan-19 to 31-Dec-19</v>
      </c>
      <c r="E72" s="326">
        <f>F72*0.93</f>
        <v>268468.68</v>
      </c>
      <c r="F72" s="326">
        <f>E67</f>
        <v>288676</v>
      </c>
      <c r="G72" s="389">
        <f t="shared" si="9"/>
        <v>93</v>
      </c>
      <c r="H72" s="380"/>
      <c r="I72" s="393" t="str">
        <f t="shared" si="6"/>
        <v>TCP-2(M): Treatment success rate- all forms:  Percentage of TB cases, all forms, bacteriologically confirmed plus clinically diagnosed, successfully treated (cured plus treatment completed) among all TB</v>
      </c>
      <c r="J72" s="330" t="s">
        <v>299</v>
      </c>
      <c r="K72" s="330">
        <v>43830</v>
      </c>
      <c r="L72" s="393" t="b">
        <f t="shared" si="7"/>
        <v>1</v>
      </c>
      <c r="M72" s="393" t="b">
        <f t="shared" si="8"/>
        <v>1</v>
      </c>
      <c r="N72" s="393" t="s">
        <v>622</v>
      </c>
      <c r="O72" s="58"/>
      <c r="P72" s="165"/>
      <c r="Q72" s="164"/>
    </row>
    <row r="73" spans="1:17" ht="34.5" customHeight="1" x14ac:dyDescent="0.25">
      <c r="A73" s="146"/>
      <c r="B73" s="312">
        <v>6</v>
      </c>
      <c r="C73" s="324" t="str">
        <f t="shared" si="5"/>
        <v/>
      </c>
      <c r="D73" s="392" t="str">
        <f>TEXT(IFERROR(INDEX('Overview - Section A'!$A$42:$A$49,MATCH(J73,'Overview - Section A'!$I$42:$I$49,0)),""),"d-mmm-yy") &amp;" to " &amp; TEXT(IFERROR(INDEX('Overview - Section A'!$E$42:$E$49,MATCH(J73,'Overview - Section A'!$I$42:$I$49,0)),""),"d-mmm-yy")</f>
        <v>1-Jan-20 to 31-Dec-20</v>
      </c>
      <c r="E73" s="326">
        <f>F73*0.93</f>
        <v>260384.19</v>
      </c>
      <c r="F73" s="326">
        <f>E68</f>
        <v>279983</v>
      </c>
      <c r="G73" s="389">
        <f t="shared" si="9"/>
        <v>93</v>
      </c>
      <c r="H73" s="380"/>
      <c r="I73" s="393" t="str">
        <f t="shared" si="6"/>
        <v>TCP-2(M): Treatment success rate- all forms:  Percentage of TB cases, all forms, bacteriologically confirmed plus clinically diagnosed, successfully treated (cured plus treatment completed) among all TB</v>
      </c>
      <c r="J73" s="330" t="s">
        <v>301</v>
      </c>
      <c r="K73" s="330">
        <v>44196</v>
      </c>
      <c r="L73" s="393" t="b">
        <f t="shared" si="7"/>
        <v>1</v>
      </c>
      <c r="M73" s="393" t="b">
        <f t="shared" si="8"/>
        <v>1</v>
      </c>
      <c r="N73" s="393" t="s">
        <v>623</v>
      </c>
      <c r="O73" s="58"/>
      <c r="P73" s="165"/>
      <c r="Q73" s="164"/>
    </row>
    <row r="74" spans="1:17" ht="126" hidden="1" x14ac:dyDescent="0.25">
      <c r="A74" s="146"/>
      <c r="B74" s="312">
        <v>6</v>
      </c>
      <c r="C74" s="324" t="str">
        <f t="shared" si="5"/>
        <v/>
      </c>
      <c r="D74" s="392" t="str">
        <f>TEXT(IFERROR(INDEX('Overview - Section A'!$A$42:$A$49,MATCH(J74,'Overview - Section A'!$I$42:$I$49,0)),""),"d-mmm-yy") &amp;" to " &amp; TEXT(IFERROR(INDEX('Overview - Section A'!$E$42:$E$49,MATCH(J74,'Overview - Section A'!$I$42:$I$49,0)),""),"d-mmm-yy")</f>
        <v>1-Jan-21 to 31-Dec-21</v>
      </c>
      <c r="E74" s="326"/>
      <c r="F74" s="326"/>
      <c r="G74" s="389" t="str">
        <f t="shared" si="9"/>
        <v/>
      </c>
      <c r="H74" s="380"/>
      <c r="I74" s="393" t="str">
        <f t="shared" si="6"/>
        <v>TCP-2(M): Treatment success rate- all forms:  Percentage of TB cases, all forms, bacteriologically confirmed plus clinically diagnosed, successfully treated (cured plus treatment completed) among all TB</v>
      </c>
      <c r="J74" s="330" t="s">
        <v>303</v>
      </c>
      <c r="K74" s="330">
        <v>44561</v>
      </c>
      <c r="L74" s="393" t="b">
        <f t="shared" si="7"/>
        <v>1</v>
      </c>
      <c r="M74" s="393" t="b">
        <f t="shared" si="8"/>
        <v>1</v>
      </c>
      <c r="N74" s="393" t="s">
        <v>624</v>
      </c>
      <c r="O74" s="58"/>
      <c r="P74" s="165"/>
      <c r="Q74" s="164"/>
    </row>
    <row r="75" spans="1:17" ht="11.25" customHeight="1" x14ac:dyDescent="0.25">
      <c r="A75" s="146"/>
      <c r="B75" s="312">
        <v>6</v>
      </c>
      <c r="C75" s="324" t="str">
        <f t="shared" si="5"/>
        <v/>
      </c>
      <c r="D75" s="392" t="str">
        <f>TEXT(IFERROR(INDEX('Overview - Section A'!$A$42:$A$49,MATCH(J75,'Overview - Section A'!$I$42:$I$49,0)),""),"d-mmm-yy") &amp;" to " &amp; TEXT(IFERROR(INDEX('Overview - Section A'!$E$42:$E$49,MATCH(J75,'Overview - Section A'!$I$42:$I$49,0)),""),"d-mmm-yy")</f>
        <v>1-Jan-22 to 31-Dec-22</v>
      </c>
      <c r="E75" s="326"/>
      <c r="F75" s="326"/>
      <c r="G75" s="389" t="str">
        <f t="shared" si="9"/>
        <v/>
      </c>
      <c r="H75" s="380"/>
      <c r="I75" s="393" t="str">
        <f t="shared" si="6"/>
        <v>TCP-2(M): Treatment success rate- all forms:  Percentage of TB cases, all forms, bacteriologically confirmed plus clinically diagnosed, successfully treated (cured plus treatment completed) among all TB</v>
      </c>
      <c r="J75" s="330" t="s">
        <v>305</v>
      </c>
      <c r="K75" s="330">
        <v>44926</v>
      </c>
      <c r="L75" s="393" t="b">
        <f t="shared" si="7"/>
        <v>1</v>
      </c>
      <c r="M75" s="393" t="b">
        <f t="shared" si="8"/>
        <v>1</v>
      </c>
      <c r="N75" s="393" t="s">
        <v>625</v>
      </c>
      <c r="O75" s="58"/>
      <c r="P75" s="165"/>
      <c r="Q75" s="164"/>
    </row>
    <row r="76" spans="1:17" ht="105.75" customHeight="1" x14ac:dyDescent="0.25">
      <c r="A76" s="146"/>
      <c r="B76" s="312">
        <v>7</v>
      </c>
      <c r="C76" s="324" t="str">
        <f t="shared" si="5"/>
        <v>TCP-7a: Number of notified TB cases (all forms) contributed by non-national TB program providers – private/non-governmental facilities</v>
      </c>
      <c r="D76" s="392" t="str">
        <f>TEXT(IFERROR(INDEX('Overview - Section A'!$A$42:$A$49,MATCH(J76,'Overview - Section A'!$I$42:$I$49,0)),""),"d-mmm-yy") &amp;" to " &amp; TEXT(IFERROR(INDEX('Overview - Section A'!$E$42:$E$49,MATCH(J76,'Overview - Section A'!$I$42:$I$49,0)),""),"d-mmm-yy")</f>
        <v>1-Jan-18 to 31-Dec-18</v>
      </c>
      <c r="E76" s="326">
        <v>16000</v>
      </c>
      <c r="F76" s="326"/>
      <c r="G76" s="389" t="str">
        <f t="shared" si="9"/>
        <v/>
      </c>
      <c r="H76" s="380"/>
      <c r="I76" s="393" t="str">
        <f t="shared" si="6"/>
        <v>TCP-7a: Number of notified TB cases (all forms) contributed by non-national TB program providers – private/non-governmental facilities</v>
      </c>
      <c r="J76" s="330" t="s">
        <v>297</v>
      </c>
      <c r="K76" s="330">
        <v>43465</v>
      </c>
      <c r="L76" s="393" t="b">
        <f t="shared" si="7"/>
        <v>1</v>
      </c>
      <c r="M76" s="393" t="b">
        <f t="shared" si="8"/>
        <v>1</v>
      </c>
      <c r="N76" s="393" t="s">
        <v>626</v>
      </c>
      <c r="O76" s="58"/>
      <c r="P76" s="165"/>
      <c r="Q76" s="164"/>
    </row>
    <row r="77" spans="1:17" ht="45" customHeight="1" x14ac:dyDescent="0.25">
      <c r="A77" s="146"/>
      <c r="B77" s="312">
        <v>7</v>
      </c>
      <c r="C77" s="324" t="str">
        <f t="shared" si="5"/>
        <v/>
      </c>
      <c r="D77" s="392" t="str">
        <f>TEXT(IFERROR(INDEX('Overview - Section A'!$A$42:$A$49,MATCH(J77,'Overview - Section A'!$I$42:$I$49,0)),""),"d-mmm-yy") &amp;" to " &amp; TEXT(IFERROR(INDEX('Overview - Section A'!$E$42:$E$49,MATCH(J77,'Overview - Section A'!$I$42:$I$49,0)),""),"d-mmm-yy")</f>
        <v>1-Jan-19 to 31-Dec-19</v>
      </c>
      <c r="E77" s="326">
        <v>18000</v>
      </c>
      <c r="F77" s="326"/>
      <c r="G77" s="389" t="str">
        <f t="shared" si="9"/>
        <v/>
      </c>
      <c r="H77" s="380"/>
      <c r="I77" s="393" t="str">
        <f t="shared" si="6"/>
        <v>TCP-7a: Number of notified TB cases (all forms) contributed by non-national TB program providers – private/non-governmental facilities</v>
      </c>
      <c r="J77" s="330" t="s">
        <v>299</v>
      </c>
      <c r="K77" s="330">
        <v>43830</v>
      </c>
      <c r="L77" s="393" t="b">
        <f t="shared" si="7"/>
        <v>1</v>
      </c>
      <c r="M77" s="393" t="b">
        <f t="shared" si="8"/>
        <v>1</v>
      </c>
      <c r="N77" s="393" t="s">
        <v>627</v>
      </c>
      <c r="O77" s="58"/>
      <c r="P77" s="165"/>
      <c r="Q77" s="164"/>
    </row>
    <row r="78" spans="1:17" ht="42" customHeight="1" x14ac:dyDescent="0.25">
      <c r="A78" s="146"/>
      <c r="B78" s="312">
        <v>7</v>
      </c>
      <c r="C78" s="324" t="str">
        <f t="shared" si="5"/>
        <v/>
      </c>
      <c r="D78" s="392" t="str">
        <f>TEXT(IFERROR(INDEX('Overview - Section A'!$A$42:$A$49,MATCH(J78,'Overview - Section A'!$I$42:$I$49,0)),""),"d-mmm-yy") &amp;" to " &amp; TEXT(IFERROR(INDEX('Overview - Section A'!$E$42:$E$49,MATCH(J78,'Overview - Section A'!$I$42:$I$49,0)),""),"d-mmm-yy")</f>
        <v>1-Jan-20 to 31-Dec-20</v>
      </c>
      <c r="E78" s="326">
        <f>21600-1600</f>
        <v>20000</v>
      </c>
      <c r="F78" s="326"/>
      <c r="G78" s="389" t="str">
        <f t="shared" si="9"/>
        <v/>
      </c>
      <c r="H78" s="380"/>
      <c r="I78" s="393" t="str">
        <f t="shared" si="6"/>
        <v>TCP-7a: Number of notified TB cases (all forms) contributed by non-national TB program providers – private/non-governmental facilities</v>
      </c>
      <c r="J78" s="330" t="s">
        <v>301</v>
      </c>
      <c r="K78" s="330">
        <v>44196</v>
      </c>
      <c r="L78" s="393" t="b">
        <f t="shared" si="7"/>
        <v>1</v>
      </c>
      <c r="M78" s="393" t="b">
        <f t="shared" si="8"/>
        <v>1</v>
      </c>
      <c r="N78" s="393" t="s">
        <v>628</v>
      </c>
      <c r="O78" s="58"/>
      <c r="P78" s="165"/>
      <c r="Q78" s="164"/>
    </row>
    <row r="79" spans="1:17" ht="78.75" hidden="1" x14ac:dyDescent="0.25">
      <c r="A79" s="146"/>
      <c r="B79" s="312">
        <v>7</v>
      </c>
      <c r="C79" s="324" t="str">
        <f t="shared" si="5"/>
        <v/>
      </c>
      <c r="D79" s="392" t="str">
        <f>TEXT(IFERROR(INDEX('Overview - Section A'!$A$42:$A$49,MATCH(J79,'Overview - Section A'!$I$42:$I$49,0)),""),"d-mmm-yy") &amp;" to " &amp; TEXT(IFERROR(INDEX('Overview - Section A'!$E$42:$E$49,MATCH(J79,'Overview - Section A'!$I$42:$I$49,0)),""),"d-mmm-yy")</f>
        <v>1-Jan-21 to 31-Dec-21</v>
      </c>
      <c r="E79" s="326"/>
      <c r="F79" s="326"/>
      <c r="G79" s="389" t="str">
        <f t="shared" si="9"/>
        <v/>
      </c>
      <c r="H79" s="380"/>
      <c r="I79" s="393" t="str">
        <f t="shared" si="6"/>
        <v>TCP-7a: Number of notified TB cases (all forms) contributed by non-national TB program providers – private/non-governmental facilities</v>
      </c>
      <c r="J79" s="330" t="s">
        <v>303</v>
      </c>
      <c r="K79" s="330">
        <v>44561</v>
      </c>
      <c r="L79" s="393" t="b">
        <f t="shared" si="7"/>
        <v>1</v>
      </c>
      <c r="M79" s="393" t="b">
        <f t="shared" si="8"/>
        <v>1</v>
      </c>
      <c r="N79" s="393" t="s">
        <v>629</v>
      </c>
      <c r="O79" s="58"/>
      <c r="P79" s="165"/>
      <c r="Q79" s="164"/>
    </row>
    <row r="80" spans="1:17" ht="14.25" customHeight="1" x14ac:dyDescent="0.25">
      <c r="A80" s="146"/>
      <c r="B80" s="312">
        <v>7</v>
      </c>
      <c r="C80" s="324" t="str">
        <f t="shared" si="5"/>
        <v/>
      </c>
      <c r="D80" s="392" t="str">
        <f>TEXT(IFERROR(INDEX('Overview - Section A'!$A$42:$A$49,MATCH(J80,'Overview - Section A'!$I$42:$I$49,0)),""),"d-mmm-yy") &amp;" to " &amp; TEXT(IFERROR(INDEX('Overview - Section A'!$E$42:$E$49,MATCH(J80,'Overview - Section A'!$I$42:$I$49,0)),""),"d-mmm-yy")</f>
        <v>1-Jan-22 to 31-Dec-22</v>
      </c>
      <c r="E80" s="326"/>
      <c r="F80" s="326"/>
      <c r="G80" s="389" t="str">
        <f t="shared" si="9"/>
        <v/>
      </c>
      <c r="H80" s="380"/>
      <c r="I80" s="393" t="str">
        <f t="shared" si="6"/>
        <v>TCP-7a: Number of notified TB cases (all forms) contributed by non-national TB program providers – private/non-governmental facilities</v>
      </c>
      <c r="J80" s="330" t="s">
        <v>305</v>
      </c>
      <c r="K80" s="330">
        <v>44926</v>
      </c>
      <c r="L80" s="393" t="b">
        <f t="shared" si="7"/>
        <v>1</v>
      </c>
      <c r="M80" s="393" t="b">
        <f t="shared" si="8"/>
        <v>1</v>
      </c>
      <c r="N80" s="393" t="s">
        <v>630</v>
      </c>
      <c r="O80" s="58"/>
      <c r="P80" s="165"/>
      <c r="Q80" s="164"/>
    </row>
    <row r="81" spans="1:17" ht="81.75" customHeight="1" x14ac:dyDescent="0.25">
      <c r="A81" s="146"/>
      <c r="B81" s="312">
        <v>8</v>
      </c>
      <c r="C81" s="324" t="str">
        <f t="shared" si="5"/>
        <v>TCP-8: Percentage of new and relapse TB patients tested using WHO recommended rapid tests at the time of diagnosis</v>
      </c>
      <c r="D81" s="392" t="str">
        <f>TEXT(IFERROR(INDEX('Overview - Section A'!$A$42:$A$49,MATCH(J81,'Overview - Section A'!$I$42:$I$49,0)),""),"d-mmm-yy") &amp;" to " &amp; TEXT(IFERROR(INDEX('Overview - Section A'!$E$42:$E$49,MATCH(J81,'Overview - Section A'!$I$42:$I$49,0)),""),"d-mmm-yy")</f>
        <v>1-Jan-18 to 31-Dec-18</v>
      </c>
      <c r="E81" s="326">
        <f>F81*0.3</f>
        <v>87201.3</v>
      </c>
      <c r="F81" s="326">
        <v>290671</v>
      </c>
      <c r="G81" s="389">
        <f t="shared" si="9"/>
        <v>30</v>
      </c>
      <c r="H81" s="380"/>
      <c r="I81" s="393" t="str">
        <f t="shared" si="6"/>
        <v>TCP-8: Percentage of new and relapse TB patients tested using WHO recommended rapid tests at the time of diagnosis</v>
      </c>
      <c r="J81" s="330" t="s">
        <v>297</v>
      </c>
      <c r="K81" s="330">
        <v>43465</v>
      </c>
      <c r="L81" s="393" t="b">
        <f t="shared" si="7"/>
        <v>1</v>
      </c>
      <c r="M81" s="393" t="b">
        <f t="shared" si="8"/>
        <v>1</v>
      </c>
      <c r="N81" s="393" t="s">
        <v>631</v>
      </c>
      <c r="O81" s="58"/>
      <c r="P81" s="165"/>
      <c r="Q81" s="164"/>
    </row>
    <row r="82" spans="1:17" ht="24.75" customHeight="1" x14ac:dyDescent="0.25">
      <c r="A82" s="146"/>
      <c r="B82" s="312">
        <v>8</v>
      </c>
      <c r="C82" s="324" t="str">
        <f t="shared" si="5"/>
        <v/>
      </c>
      <c r="D82" s="392" t="str">
        <f>TEXT(IFERROR(INDEX('Overview - Section A'!$A$42:$A$49,MATCH(J82,'Overview - Section A'!$I$42:$I$49,0)),""),"d-mmm-yy") &amp;" to " &amp; TEXT(IFERROR(INDEX('Overview - Section A'!$E$42:$E$49,MATCH(J82,'Overview - Section A'!$I$42:$I$49,0)),""),"d-mmm-yy")</f>
        <v>1-Jan-19 to 31-Dec-19</v>
      </c>
      <c r="E82" s="326">
        <f>F82*0.5</f>
        <v>143650</v>
      </c>
      <c r="F82" s="326">
        <v>287300</v>
      </c>
      <c r="G82" s="389">
        <f t="shared" si="9"/>
        <v>50</v>
      </c>
      <c r="H82" s="380"/>
      <c r="I82" s="393" t="str">
        <f t="shared" si="6"/>
        <v>TCP-8: Percentage of new and relapse TB patients tested using WHO recommended rapid tests at the time of diagnosis</v>
      </c>
      <c r="J82" s="330" t="s">
        <v>299</v>
      </c>
      <c r="K82" s="330">
        <v>43830</v>
      </c>
      <c r="L82" s="393" t="b">
        <f t="shared" si="7"/>
        <v>1</v>
      </c>
      <c r="M82" s="393" t="b">
        <f t="shared" si="8"/>
        <v>1</v>
      </c>
      <c r="N82" s="393" t="s">
        <v>632</v>
      </c>
      <c r="O82" s="58"/>
      <c r="P82" s="165"/>
      <c r="Q82" s="164"/>
    </row>
    <row r="83" spans="1:17" ht="28.5" customHeight="1" x14ac:dyDescent="0.25">
      <c r="A83" s="146"/>
      <c r="B83" s="312">
        <v>8</v>
      </c>
      <c r="C83" s="324" t="str">
        <f t="shared" si="5"/>
        <v/>
      </c>
      <c r="D83" s="392" t="str">
        <f>TEXT(IFERROR(INDEX('Overview - Section A'!$A$42:$A$49,MATCH(J83,'Overview - Section A'!$I$42:$I$49,0)),""),"d-mmm-yy") &amp;" to " &amp; TEXT(IFERROR(INDEX('Overview - Section A'!$E$42:$E$49,MATCH(J83,'Overview - Section A'!$I$42:$I$49,0)),""),"d-mmm-yy")</f>
        <v>1-Jan-20 to 31-Dec-20</v>
      </c>
      <c r="E83" s="326">
        <f>F83*0.8</f>
        <v>223184.80000000002</v>
      </c>
      <c r="F83" s="326">
        <v>278981</v>
      </c>
      <c r="G83" s="389">
        <f t="shared" si="9"/>
        <v>80</v>
      </c>
      <c r="H83" s="380"/>
      <c r="I83" s="393" t="str">
        <f t="shared" si="6"/>
        <v>TCP-8: Percentage of new and relapse TB patients tested using WHO recommended rapid tests at the time of diagnosis</v>
      </c>
      <c r="J83" s="330" t="s">
        <v>301</v>
      </c>
      <c r="K83" s="330">
        <v>44196</v>
      </c>
      <c r="L83" s="393" t="b">
        <f t="shared" si="7"/>
        <v>1</v>
      </c>
      <c r="M83" s="393" t="b">
        <f t="shared" si="8"/>
        <v>1</v>
      </c>
      <c r="N83" s="393" t="s">
        <v>633</v>
      </c>
      <c r="O83" s="58"/>
      <c r="P83" s="165"/>
      <c r="Q83" s="164"/>
    </row>
    <row r="84" spans="1:17" ht="63" hidden="1" x14ac:dyDescent="0.25">
      <c r="A84" s="146"/>
      <c r="B84" s="312">
        <v>8</v>
      </c>
      <c r="C84" s="324" t="str">
        <f t="shared" si="5"/>
        <v/>
      </c>
      <c r="D84" s="392" t="str">
        <f>TEXT(IFERROR(INDEX('Overview - Section A'!$A$42:$A$49,MATCH(J84,'Overview - Section A'!$I$42:$I$49,0)),""),"d-mmm-yy") &amp;" to " &amp; TEXT(IFERROR(INDEX('Overview - Section A'!$E$42:$E$49,MATCH(J84,'Overview - Section A'!$I$42:$I$49,0)),""),"d-mmm-yy")</f>
        <v>1-Jan-21 to 31-Dec-21</v>
      </c>
      <c r="E84" s="326"/>
      <c r="F84" s="326"/>
      <c r="G84" s="389" t="str">
        <f t="shared" si="9"/>
        <v/>
      </c>
      <c r="H84" s="380"/>
      <c r="I84" s="393" t="str">
        <f t="shared" si="6"/>
        <v>TCP-8: Percentage of new and relapse TB patients tested using WHO recommended rapid tests at the time of diagnosis</v>
      </c>
      <c r="J84" s="330" t="s">
        <v>303</v>
      </c>
      <c r="K84" s="330">
        <v>44561</v>
      </c>
      <c r="L84" s="393" t="b">
        <f t="shared" si="7"/>
        <v>1</v>
      </c>
      <c r="M84" s="393" t="b">
        <f t="shared" si="8"/>
        <v>1</v>
      </c>
      <c r="N84" s="393" t="s">
        <v>634</v>
      </c>
      <c r="O84" s="58"/>
      <c r="P84" s="165"/>
      <c r="Q84" s="164"/>
    </row>
    <row r="85" spans="1:17" ht="14.25" customHeight="1" x14ac:dyDescent="0.25">
      <c r="A85" s="146"/>
      <c r="B85" s="312">
        <v>8</v>
      </c>
      <c r="C85" s="324" t="str">
        <f t="shared" si="5"/>
        <v/>
      </c>
      <c r="D85" s="392" t="str">
        <f>TEXT(IFERROR(INDEX('Overview - Section A'!$A$42:$A$49,MATCH(J85,'Overview - Section A'!$I$42:$I$49,0)),""),"d-mmm-yy") &amp;" to " &amp; TEXT(IFERROR(INDEX('Overview - Section A'!$E$42:$E$49,MATCH(J85,'Overview - Section A'!$I$42:$I$49,0)),""),"d-mmm-yy")</f>
        <v>1-Jan-22 to 31-Dec-22</v>
      </c>
      <c r="E85" s="326"/>
      <c r="F85" s="326"/>
      <c r="G85" s="389" t="str">
        <f t="shared" si="9"/>
        <v/>
      </c>
      <c r="H85" s="380"/>
      <c r="I85" s="393" t="str">
        <f t="shared" si="6"/>
        <v>TCP-8: Percentage of new and relapse TB patients tested using WHO recommended rapid tests at the time of diagnosis</v>
      </c>
      <c r="J85" s="330" t="s">
        <v>305</v>
      </c>
      <c r="K85" s="330">
        <v>44926</v>
      </c>
      <c r="L85" s="393" t="b">
        <f t="shared" si="7"/>
        <v>1</v>
      </c>
      <c r="M85" s="393" t="b">
        <f t="shared" si="8"/>
        <v>1</v>
      </c>
      <c r="N85" s="393" t="s">
        <v>635</v>
      </c>
      <c r="O85" s="58"/>
      <c r="P85" s="165"/>
      <c r="Q85" s="164"/>
    </row>
    <row r="86" spans="1:17" ht="94.5" customHeight="1" x14ac:dyDescent="0.25">
      <c r="A86" s="146"/>
      <c r="B86" s="312">
        <v>9</v>
      </c>
      <c r="C86" s="324" t="str">
        <f t="shared" si="5"/>
        <v>TB/HIV-3.1: Percentage of people living with HIV in care (including PMTCT) who are screened for TB in HIV care or treatment settings</v>
      </c>
      <c r="D86" s="392" t="str">
        <f>TEXT(IFERROR(INDEX('Overview - Section A'!$A$42:$A$49,MATCH(J86,'Overview - Section A'!$I$42:$I$49,0)),""),"d-mmm-yy") &amp;" to " &amp; TEXT(IFERROR(INDEX('Overview - Section A'!$E$42:$E$49,MATCH(J86,'Overview - Section A'!$I$42:$I$49,0)),""),"d-mmm-yy")</f>
        <v>1-Jan-18 to 31-Dec-18</v>
      </c>
      <c r="E86" s="326">
        <f>F86</f>
        <v>38474</v>
      </c>
      <c r="F86" s="326">
        <f>[1]Tables!$C$184</f>
        <v>38474</v>
      </c>
      <c r="G86" s="389">
        <f t="shared" si="9"/>
        <v>100</v>
      </c>
      <c r="H86" s="380"/>
      <c r="I86" s="393" t="str">
        <f t="shared" si="6"/>
        <v>TB/HIV-3.1: Percentage of people living with HIV in care (including PMTCT) who are screened for TB in HIV care or treatment settings</v>
      </c>
      <c r="J86" s="330" t="s">
        <v>297</v>
      </c>
      <c r="K86" s="330">
        <v>43465</v>
      </c>
      <c r="L86" s="393" t="b">
        <f t="shared" si="7"/>
        <v>1</v>
      </c>
      <c r="M86" s="393" t="b">
        <f t="shared" si="8"/>
        <v>1</v>
      </c>
      <c r="N86" s="393" t="s">
        <v>636</v>
      </c>
      <c r="O86" s="58"/>
      <c r="P86" s="165"/>
      <c r="Q86" s="164"/>
    </row>
    <row r="87" spans="1:17" ht="37.5" customHeight="1" x14ac:dyDescent="0.25">
      <c r="A87" s="146"/>
      <c r="B87" s="312">
        <v>9</v>
      </c>
      <c r="C87" s="324" t="str">
        <f t="shared" si="5"/>
        <v/>
      </c>
      <c r="D87" s="392" t="str">
        <f>TEXT(IFERROR(INDEX('Overview - Section A'!$A$42:$A$49,MATCH(J87,'Overview - Section A'!$I$42:$I$49,0)),""),"d-mmm-yy") &amp;" to " &amp; TEXT(IFERROR(INDEX('Overview - Section A'!$E$42:$E$49,MATCH(J87,'Overview - Section A'!$I$42:$I$49,0)),""),"d-mmm-yy")</f>
        <v>1-Jan-19 to 31-Dec-19</v>
      </c>
      <c r="E87" s="326">
        <f>F87</f>
        <v>48406</v>
      </c>
      <c r="F87" s="326">
        <f>[1]Tables!$D$184</f>
        <v>48406</v>
      </c>
      <c r="G87" s="389">
        <f t="shared" si="9"/>
        <v>100</v>
      </c>
      <c r="H87" s="380"/>
      <c r="I87" s="393" t="str">
        <f t="shared" si="6"/>
        <v>TB/HIV-3.1: Percentage of people living with HIV in care (including PMTCT) who are screened for TB in HIV care or treatment settings</v>
      </c>
      <c r="J87" s="330" t="s">
        <v>299</v>
      </c>
      <c r="K87" s="330">
        <v>43830</v>
      </c>
      <c r="L87" s="393" t="b">
        <f t="shared" si="7"/>
        <v>1</v>
      </c>
      <c r="M87" s="393" t="b">
        <f t="shared" si="8"/>
        <v>1</v>
      </c>
      <c r="N87" s="393" t="s">
        <v>637</v>
      </c>
      <c r="O87" s="58"/>
      <c r="P87" s="165"/>
      <c r="Q87" s="164"/>
    </row>
    <row r="88" spans="1:17" ht="40.5" customHeight="1" x14ac:dyDescent="0.25">
      <c r="A88" s="146"/>
      <c r="B88" s="312">
        <v>9</v>
      </c>
      <c r="C88" s="324" t="str">
        <f t="shared" si="5"/>
        <v/>
      </c>
      <c r="D88" s="392" t="str">
        <f>TEXT(IFERROR(INDEX('Overview - Section A'!$A$42:$A$49,MATCH(J88,'Overview - Section A'!$I$42:$I$49,0)),""),"d-mmm-yy") &amp;" to " &amp; TEXT(IFERROR(INDEX('Overview - Section A'!$E$42:$E$49,MATCH(J88,'Overview - Section A'!$I$42:$I$49,0)),""),"d-mmm-yy")</f>
        <v>1-Jan-20 to 31-Dec-20</v>
      </c>
      <c r="E88" s="326">
        <f>F88</f>
        <v>56199</v>
      </c>
      <c r="F88" s="326">
        <f>[1]Tables!$E$184</f>
        <v>56199</v>
      </c>
      <c r="G88" s="389">
        <f t="shared" si="9"/>
        <v>100</v>
      </c>
      <c r="H88" s="380"/>
      <c r="I88" s="393" t="str">
        <f t="shared" si="6"/>
        <v>TB/HIV-3.1: Percentage of people living with HIV in care (including PMTCT) who are screened for TB in HIV care or treatment settings</v>
      </c>
      <c r="J88" s="330" t="s">
        <v>301</v>
      </c>
      <c r="K88" s="330">
        <v>44196</v>
      </c>
      <c r="L88" s="393" t="b">
        <f t="shared" si="7"/>
        <v>1</v>
      </c>
      <c r="M88" s="393" t="b">
        <f t="shared" si="8"/>
        <v>1</v>
      </c>
      <c r="N88" s="393" t="s">
        <v>638</v>
      </c>
      <c r="O88" s="58"/>
      <c r="P88" s="165"/>
      <c r="Q88" s="164"/>
    </row>
    <row r="89" spans="1:17" ht="12" customHeight="1" x14ac:dyDescent="0.25">
      <c r="A89" s="146"/>
      <c r="B89" s="312">
        <v>9</v>
      </c>
      <c r="C89" s="324" t="str">
        <f t="shared" si="5"/>
        <v/>
      </c>
      <c r="D89" s="392" t="str">
        <f>TEXT(IFERROR(INDEX('Overview - Section A'!$A$42:$A$49,MATCH(J89,'Overview - Section A'!$I$42:$I$49,0)),""),"d-mmm-yy") &amp;" to " &amp; TEXT(IFERROR(INDEX('Overview - Section A'!$E$42:$E$49,MATCH(J89,'Overview - Section A'!$I$42:$I$49,0)),""),"d-mmm-yy")</f>
        <v>1-Jan-21 to 31-Dec-21</v>
      </c>
      <c r="E89" s="326"/>
      <c r="F89" s="326"/>
      <c r="G89" s="389" t="str">
        <f t="shared" si="9"/>
        <v/>
      </c>
      <c r="H89" s="380"/>
      <c r="I89" s="393" t="str">
        <f t="shared" si="6"/>
        <v>TB/HIV-3.1: Percentage of people living with HIV in care (including PMTCT) who are screened for TB in HIV care or treatment settings</v>
      </c>
      <c r="J89" s="330" t="s">
        <v>303</v>
      </c>
      <c r="K89" s="330">
        <v>44561</v>
      </c>
      <c r="L89" s="393" t="b">
        <f t="shared" si="7"/>
        <v>1</v>
      </c>
      <c r="M89" s="393" t="b">
        <f t="shared" si="8"/>
        <v>1</v>
      </c>
      <c r="N89" s="393" t="s">
        <v>639</v>
      </c>
      <c r="O89" s="58"/>
      <c r="P89" s="165"/>
      <c r="Q89" s="164"/>
    </row>
    <row r="90" spans="1:17" ht="78.75" hidden="1" x14ac:dyDescent="0.25">
      <c r="A90" s="146"/>
      <c r="B90" s="312">
        <v>9</v>
      </c>
      <c r="C90" s="324" t="str">
        <f t="shared" si="5"/>
        <v/>
      </c>
      <c r="D90" s="392" t="str">
        <f>TEXT(IFERROR(INDEX('Overview - Section A'!$A$42:$A$49,MATCH(J90,'Overview - Section A'!$I$42:$I$49,0)),""),"d-mmm-yy") &amp;" to " &amp; TEXT(IFERROR(INDEX('Overview - Section A'!$E$42:$E$49,MATCH(J90,'Overview - Section A'!$I$42:$I$49,0)),""),"d-mmm-yy")</f>
        <v>1-Jan-22 to 31-Dec-22</v>
      </c>
      <c r="E90" s="326"/>
      <c r="F90" s="326"/>
      <c r="G90" s="389" t="str">
        <f t="shared" si="9"/>
        <v/>
      </c>
      <c r="H90" s="380"/>
      <c r="I90" s="393" t="str">
        <f t="shared" si="6"/>
        <v>TB/HIV-3.1: Percentage of people living with HIV in care (including PMTCT) who are screened for TB in HIV care or treatment settings</v>
      </c>
      <c r="J90" s="330" t="s">
        <v>305</v>
      </c>
      <c r="K90" s="330">
        <v>44926</v>
      </c>
      <c r="L90" s="393" t="b">
        <f t="shared" si="7"/>
        <v>1</v>
      </c>
      <c r="M90" s="393" t="b">
        <f t="shared" si="8"/>
        <v>1</v>
      </c>
      <c r="N90" s="393" t="s">
        <v>640</v>
      </c>
      <c r="O90" s="58"/>
      <c r="P90" s="165"/>
      <c r="Q90" s="164"/>
    </row>
    <row r="91" spans="1:17" ht="68.25" customHeight="1" x14ac:dyDescent="0.25">
      <c r="A91" s="146"/>
      <c r="B91" s="312">
        <v>10</v>
      </c>
      <c r="C91" s="324" t="str">
        <f t="shared" si="5"/>
        <v>TB/HIV-5: Percentage of registered new and relapse TB patients with documented HIV status</v>
      </c>
      <c r="D91" s="392" t="str">
        <f>TEXT(IFERROR(INDEX('Overview - Section A'!$A$42:$A$49,MATCH(J91,'Overview - Section A'!$I$42:$I$49,0)),""),"d-mmm-yy") &amp;" to " &amp; TEXT(IFERROR(INDEX('Overview - Section A'!$E$42:$E$49,MATCH(J91,'Overview - Section A'!$I$42:$I$49,0)),""),"d-mmm-yy")</f>
        <v>1-Jan-18 to 31-Dec-18</v>
      </c>
      <c r="E91" s="326">
        <f>[2]Tables!$C$132</f>
        <v>91916.69</v>
      </c>
      <c r="F91" s="326">
        <f>[2]Tables!$C$116</f>
        <v>110743</v>
      </c>
      <c r="G91" s="389">
        <f t="shared" si="9"/>
        <v>83</v>
      </c>
      <c r="H91" s="380"/>
      <c r="I91" s="393" t="str">
        <f t="shared" si="6"/>
        <v>TB/HIV-5: Percentage of registered new and relapse TB patients with documented HIV status</v>
      </c>
      <c r="J91" s="330" t="s">
        <v>297</v>
      </c>
      <c r="K91" s="330">
        <v>43465</v>
      </c>
      <c r="L91" s="393" t="b">
        <f t="shared" si="7"/>
        <v>1</v>
      </c>
      <c r="M91" s="393" t="b">
        <f t="shared" si="8"/>
        <v>1</v>
      </c>
      <c r="N91" s="393" t="s">
        <v>641</v>
      </c>
      <c r="O91" s="58"/>
      <c r="P91" s="165"/>
      <c r="Q91" s="164"/>
    </row>
    <row r="92" spans="1:17" ht="36" customHeight="1" x14ac:dyDescent="0.25">
      <c r="A92" s="146"/>
      <c r="B92" s="312">
        <v>10</v>
      </c>
      <c r="C92" s="324" t="str">
        <f t="shared" si="5"/>
        <v/>
      </c>
      <c r="D92" s="392" t="str">
        <f>TEXT(IFERROR(INDEX('Overview - Section A'!$A$42:$A$49,MATCH(J92,'Overview - Section A'!$I$42:$I$49,0)),""),"d-mmm-yy") &amp;" to " &amp; TEXT(IFERROR(INDEX('Overview - Section A'!$E$42:$E$49,MATCH(J92,'Overview - Section A'!$I$42:$I$49,0)),""),"d-mmm-yy")</f>
        <v>1-Jan-19 to 31-Dec-19</v>
      </c>
      <c r="E92" s="326">
        <f>[2]Tables!$D$132</f>
        <v>137906.54999999999</v>
      </c>
      <c r="F92" s="326">
        <f>[1]Tables!$D$116</f>
        <v>162243</v>
      </c>
      <c r="G92" s="389">
        <f t="shared" si="9"/>
        <v>85</v>
      </c>
      <c r="H92" s="380"/>
      <c r="I92" s="393" t="str">
        <f t="shared" si="6"/>
        <v>TB/HIV-5: Percentage of registered new and relapse TB patients with documented HIV status</v>
      </c>
      <c r="J92" s="330" t="s">
        <v>299</v>
      </c>
      <c r="K92" s="330">
        <v>43830</v>
      </c>
      <c r="L92" s="393" t="b">
        <f t="shared" si="7"/>
        <v>1</v>
      </c>
      <c r="M92" s="393" t="b">
        <f t="shared" si="8"/>
        <v>1</v>
      </c>
      <c r="N92" s="393" t="s">
        <v>642</v>
      </c>
      <c r="O92" s="58"/>
      <c r="P92" s="165"/>
      <c r="Q92" s="164"/>
    </row>
    <row r="93" spans="1:17" ht="38.25" customHeight="1" x14ac:dyDescent="0.25">
      <c r="A93" s="146"/>
      <c r="B93" s="312">
        <v>10</v>
      </c>
      <c r="C93" s="324" t="str">
        <f t="shared" si="5"/>
        <v/>
      </c>
      <c r="D93" s="392" t="str">
        <f>TEXT(IFERROR(INDEX('Overview - Section A'!$A$42:$A$49,MATCH(J93,'Overview - Section A'!$I$42:$I$49,0)),""),"d-mmm-yy") &amp;" to " &amp; TEXT(IFERROR(INDEX('Overview - Section A'!$E$42:$E$49,MATCH(J93,'Overview - Section A'!$I$42:$I$49,0)),""),"d-mmm-yy")</f>
        <v>1-Jan-20 to 31-Dec-20</v>
      </c>
      <c r="E93" s="326">
        <f>[2]Tables!$E$132</f>
        <v>167093.94699999999</v>
      </c>
      <c r="F93" s="326">
        <f>[1]Tables!$E$116</f>
        <v>192062</v>
      </c>
      <c r="G93" s="389">
        <f t="shared" si="9"/>
        <v>87.000003644656402</v>
      </c>
      <c r="H93" s="380"/>
      <c r="I93" s="393" t="str">
        <f t="shared" si="6"/>
        <v>TB/HIV-5: Percentage of registered new and relapse TB patients with documented HIV status</v>
      </c>
      <c r="J93" s="330" t="s">
        <v>301</v>
      </c>
      <c r="K93" s="330">
        <v>44196</v>
      </c>
      <c r="L93" s="393" t="b">
        <f t="shared" si="7"/>
        <v>1</v>
      </c>
      <c r="M93" s="393" t="b">
        <f t="shared" si="8"/>
        <v>1</v>
      </c>
      <c r="N93" s="393" t="s">
        <v>643</v>
      </c>
      <c r="O93" s="58"/>
      <c r="P93" s="165"/>
      <c r="Q93" s="164"/>
    </row>
    <row r="94" spans="1:17" ht="63" hidden="1" x14ac:dyDescent="0.25">
      <c r="A94" s="146"/>
      <c r="B94" s="312">
        <v>10</v>
      </c>
      <c r="C94" s="324" t="str">
        <f t="shared" si="5"/>
        <v/>
      </c>
      <c r="D94" s="392" t="str">
        <f>TEXT(IFERROR(INDEX('Overview - Section A'!$A$42:$A$49,MATCH(J94,'Overview - Section A'!$I$42:$I$49,0)),""),"d-mmm-yy") &amp;" to " &amp; TEXT(IFERROR(INDEX('Overview - Section A'!$E$42:$E$49,MATCH(J94,'Overview - Section A'!$I$42:$I$49,0)),""),"d-mmm-yy")</f>
        <v>1-Jan-21 to 31-Dec-21</v>
      </c>
      <c r="E94" s="326"/>
      <c r="F94" s="326"/>
      <c r="G94" s="389" t="str">
        <f t="shared" si="9"/>
        <v/>
      </c>
      <c r="H94" s="380"/>
      <c r="I94" s="393" t="str">
        <f t="shared" si="6"/>
        <v>TB/HIV-5: Percentage of registered new and relapse TB patients with documented HIV status</v>
      </c>
      <c r="J94" s="330" t="s">
        <v>303</v>
      </c>
      <c r="K94" s="330">
        <v>44561</v>
      </c>
      <c r="L94" s="393" t="b">
        <f t="shared" si="7"/>
        <v>1</v>
      </c>
      <c r="M94" s="393" t="b">
        <f t="shared" si="8"/>
        <v>1</v>
      </c>
      <c r="N94" s="393" t="s">
        <v>644</v>
      </c>
      <c r="O94" s="58"/>
      <c r="P94" s="165"/>
      <c r="Q94" s="164"/>
    </row>
    <row r="95" spans="1:17" ht="8.25" customHeight="1" x14ac:dyDescent="0.25">
      <c r="A95" s="146"/>
      <c r="B95" s="312">
        <v>10</v>
      </c>
      <c r="C95" s="324" t="str">
        <f t="shared" si="5"/>
        <v/>
      </c>
      <c r="D95" s="392" t="str">
        <f>TEXT(IFERROR(INDEX('Overview - Section A'!$A$42:$A$49,MATCH(J95,'Overview - Section A'!$I$42:$I$49,0)),""),"d-mmm-yy") &amp;" to " &amp; TEXT(IFERROR(INDEX('Overview - Section A'!$E$42:$E$49,MATCH(J95,'Overview - Section A'!$I$42:$I$49,0)),""),"d-mmm-yy")</f>
        <v>1-Jan-22 to 31-Dec-22</v>
      </c>
      <c r="E95" s="326"/>
      <c r="F95" s="326"/>
      <c r="G95" s="389" t="str">
        <f t="shared" si="9"/>
        <v/>
      </c>
      <c r="H95" s="380"/>
      <c r="I95" s="393" t="str">
        <f t="shared" si="6"/>
        <v>TB/HIV-5: Percentage of registered new and relapse TB patients with documented HIV status</v>
      </c>
      <c r="J95" s="330" t="s">
        <v>305</v>
      </c>
      <c r="K95" s="330">
        <v>44926</v>
      </c>
      <c r="L95" s="393" t="b">
        <f t="shared" si="7"/>
        <v>1</v>
      </c>
      <c r="M95" s="393" t="b">
        <f t="shared" si="8"/>
        <v>1</v>
      </c>
      <c r="N95" s="393" t="s">
        <v>645</v>
      </c>
      <c r="O95" s="58"/>
      <c r="P95" s="165"/>
      <c r="Q95" s="164"/>
    </row>
    <row r="96" spans="1:17" ht="84.75" customHeight="1" x14ac:dyDescent="0.25">
      <c r="A96" s="146"/>
      <c r="B96" s="312">
        <v>11</v>
      </c>
      <c r="C96" s="324" t="str">
        <f t="shared" si="5"/>
        <v>TB/HIV-6(M): Percentage of HIV-positive new and relapse TB patients on ART during TB treatment</v>
      </c>
      <c r="D96" s="392" t="str">
        <f>TEXT(IFERROR(INDEX('Overview - Section A'!$A$42:$A$49,MATCH(J96,'Overview - Section A'!$I$42:$I$49,0)),""),"d-mmm-yy") &amp;" to " &amp; TEXT(IFERROR(INDEX('Overview - Section A'!$E$42:$E$49,MATCH(J96,'Overview - Section A'!$I$42:$I$49,0)),""),"d-mmm-yy")</f>
        <v>1-Jan-18 to 31-Dec-18</v>
      </c>
      <c r="E96" s="326">
        <v>886</v>
      </c>
      <c r="F96" s="326">
        <f>E96</f>
        <v>886</v>
      </c>
      <c r="G96" s="389">
        <f t="shared" si="9"/>
        <v>100</v>
      </c>
      <c r="H96" s="380"/>
      <c r="I96" s="393" t="str">
        <f t="shared" si="6"/>
        <v>TB/HIV-6(M): Percentage of HIV-positive new and relapse TB patients on ART during TB treatment</v>
      </c>
      <c r="J96" s="330" t="s">
        <v>297</v>
      </c>
      <c r="K96" s="330">
        <v>43465</v>
      </c>
      <c r="L96" s="393" t="b">
        <f t="shared" si="7"/>
        <v>1</v>
      </c>
      <c r="M96" s="393" t="b">
        <f t="shared" si="8"/>
        <v>1</v>
      </c>
      <c r="N96" s="393" t="s">
        <v>646</v>
      </c>
      <c r="O96" s="58"/>
      <c r="P96" s="165"/>
      <c r="Q96" s="164"/>
    </row>
    <row r="97" spans="1:17" ht="30.75" customHeight="1" x14ac:dyDescent="0.25">
      <c r="A97" s="146"/>
      <c r="B97" s="312">
        <v>11</v>
      </c>
      <c r="C97" s="324" t="str">
        <f t="shared" si="5"/>
        <v/>
      </c>
      <c r="D97" s="392" t="str">
        <f>TEXT(IFERROR(INDEX('Overview - Section A'!$A$42:$A$49,MATCH(J97,'Overview - Section A'!$I$42:$I$49,0)),""),"d-mmm-yy") &amp;" to " &amp; TEXT(IFERROR(INDEX('Overview - Section A'!$E$42:$E$49,MATCH(J97,'Overview - Section A'!$I$42:$I$49,0)),""),"d-mmm-yy")</f>
        <v>1-Jan-19 to 31-Dec-19</v>
      </c>
      <c r="E97" s="326">
        <v>1142</v>
      </c>
      <c r="F97" s="326">
        <f>E97</f>
        <v>1142</v>
      </c>
      <c r="G97" s="389">
        <f t="shared" si="9"/>
        <v>100</v>
      </c>
      <c r="H97" s="380"/>
      <c r="I97" s="393" t="str">
        <f t="shared" si="6"/>
        <v>TB/HIV-6(M): Percentage of HIV-positive new and relapse TB patients on ART during TB treatment</v>
      </c>
      <c r="J97" s="330" t="s">
        <v>299</v>
      </c>
      <c r="K97" s="330">
        <v>43830</v>
      </c>
      <c r="L97" s="393" t="b">
        <f t="shared" si="7"/>
        <v>1</v>
      </c>
      <c r="M97" s="393" t="b">
        <f t="shared" si="8"/>
        <v>1</v>
      </c>
      <c r="N97" s="393" t="s">
        <v>647</v>
      </c>
      <c r="O97" s="58"/>
      <c r="P97" s="165"/>
      <c r="Q97" s="164"/>
    </row>
    <row r="98" spans="1:17" ht="27" customHeight="1" x14ac:dyDescent="0.25">
      <c r="A98" s="146"/>
      <c r="B98" s="312">
        <v>11</v>
      </c>
      <c r="C98" s="324" t="str">
        <f t="shared" si="5"/>
        <v/>
      </c>
      <c r="D98" s="392" t="str">
        <f>TEXT(IFERROR(INDEX('Overview - Section A'!$A$42:$A$49,MATCH(J98,'Overview - Section A'!$I$42:$I$49,0)),""),"d-mmm-yy") &amp;" to " &amp; TEXT(IFERROR(INDEX('Overview - Section A'!$E$42:$E$49,MATCH(J98,'Overview - Section A'!$I$42:$I$49,0)),""),"d-mmm-yy")</f>
        <v>1-Jan-20 to 31-Dec-20</v>
      </c>
      <c r="E98" s="326">
        <v>1198</v>
      </c>
      <c r="F98" s="326">
        <f>E98</f>
        <v>1198</v>
      </c>
      <c r="G98" s="389">
        <f t="shared" si="9"/>
        <v>100</v>
      </c>
      <c r="H98" s="380"/>
      <c r="I98" s="393" t="str">
        <f t="shared" si="6"/>
        <v>TB/HIV-6(M): Percentage of HIV-positive new and relapse TB patients on ART during TB treatment</v>
      </c>
      <c r="J98" s="330" t="s">
        <v>301</v>
      </c>
      <c r="K98" s="330">
        <v>44196</v>
      </c>
      <c r="L98" s="393" t="b">
        <f t="shared" si="7"/>
        <v>1</v>
      </c>
      <c r="M98" s="393" t="b">
        <f t="shared" si="8"/>
        <v>1</v>
      </c>
      <c r="N98" s="393" t="s">
        <v>648</v>
      </c>
      <c r="O98" s="58"/>
      <c r="P98" s="165"/>
      <c r="Q98" s="164"/>
    </row>
    <row r="99" spans="1:17" ht="63" hidden="1" x14ac:dyDescent="0.25">
      <c r="A99" s="146"/>
      <c r="B99" s="312">
        <v>11</v>
      </c>
      <c r="C99" s="324" t="str">
        <f t="shared" si="5"/>
        <v/>
      </c>
      <c r="D99" s="392" t="str">
        <f>TEXT(IFERROR(INDEX('Overview - Section A'!$A$42:$A$49,MATCH(J99,'Overview - Section A'!$I$42:$I$49,0)),""),"d-mmm-yy") &amp;" to " &amp; TEXT(IFERROR(INDEX('Overview - Section A'!$E$42:$E$49,MATCH(J99,'Overview - Section A'!$I$42:$I$49,0)),""),"d-mmm-yy")</f>
        <v>1-Jan-21 to 31-Dec-21</v>
      </c>
      <c r="E99" s="326"/>
      <c r="F99" s="326"/>
      <c r="G99" s="389" t="str">
        <f t="shared" si="9"/>
        <v/>
      </c>
      <c r="H99" s="380"/>
      <c r="I99" s="393" t="str">
        <f t="shared" si="6"/>
        <v>TB/HIV-6(M): Percentage of HIV-positive new and relapse TB patients on ART during TB treatment</v>
      </c>
      <c r="J99" s="330" t="s">
        <v>303</v>
      </c>
      <c r="K99" s="330">
        <v>44561</v>
      </c>
      <c r="L99" s="393" t="b">
        <f t="shared" si="7"/>
        <v>1</v>
      </c>
      <c r="M99" s="393" t="b">
        <f t="shared" si="8"/>
        <v>1</v>
      </c>
      <c r="N99" s="393" t="s">
        <v>649</v>
      </c>
      <c r="O99" s="58"/>
      <c r="P99" s="165"/>
      <c r="Q99" s="164"/>
    </row>
    <row r="100" spans="1:17" ht="13.5" customHeight="1" x14ac:dyDescent="0.25">
      <c r="A100" s="146"/>
      <c r="B100" s="312">
        <v>11</v>
      </c>
      <c r="C100" s="324" t="str">
        <f t="shared" si="5"/>
        <v/>
      </c>
      <c r="D100" s="392" t="str">
        <f>TEXT(IFERROR(INDEX('Overview - Section A'!$A$42:$A$49,MATCH(J100,'Overview - Section A'!$I$42:$I$49,0)),""),"d-mmm-yy") &amp;" to " &amp; TEXT(IFERROR(INDEX('Overview - Section A'!$E$42:$E$49,MATCH(J100,'Overview - Section A'!$I$42:$I$49,0)),""),"d-mmm-yy")</f>
        <v>1-Jan-22 to 31-Dec-22</v>
      </c>
      <c r="E100" s="326"/>
      <c r="F100" s="326"/>
      <c r="G100" s="389" t="str">
        <f t="shared" si="9"/>
        <v/>
      </c>
      <c r="H100" s="380"/>
      <c r="I100" s="393" t="str">
        <f t="shared" si="6"/>
        <v>TB/HIV-6(M): Percentage of HIV-positive new and relapse TB patients on ART during TB treatment</v>
      </c>
      <c r="J100" s="330" t="s">
        <v>305</v>
      </c>
      <c r="K100" s="330">
        <v>44926</v>
      </c>
      <c r="L100" s="393" t="b">
        <f t="shared" si="7"/>
        <v>1</v>
      </c>
      <c r="M100" s="393" t="b">
        <f t="shared" si="8"/>
        <v>1</v>
      </c>
      <c r="N100" s="393" t="s">
        <v>650</v>
      </c>
      <c r="O100" s="58"/>
      <c r="P100" s="165"/>
      <c r="Q100" s="164"/>
    </row>
    <row r="101" spans="1:17" ht="69.75" customHeight="1" x14ac:dyDescent="0.25">
      <c r="A101" s="146"/>
      <c r="B101" s="312">
        <v>12</v>
      </c>
      <c r="C101" s="324" t="str">
        <f t="shared" si="5"/>
        <v>M&amp;E-1: Percentage of HMIS or other routine reporting units submitting timely reports according to national guidelines</v>
      </c>
      <c r="D101" s="392" t="str">
        <f>TEXT(IFERROR(INDEX('Overview - Section A'!$A$42:$A$49,MATCH(J101,'Overview - Section A'!$I$42:$I$49,0)),""),"d-mmm-yy") &amp;" to " &amp; TEXT(IFERROR(INDEX('Overview - Section A'!$E$42:$E$49,MATCH(J101,'Overview - Section A'!$I$42:$I$49,0)),""),"d-mmm-yy")</f>
        <v>1-Jan-18 to 31-Dec-18</v>
      </c>
      <c r="E101" s="326">
        <f>F101*0.95</f>
        <v>2912.7</v>
      </c>
      <c r="F101" s="326">
        <v>3066</v>
      </c>
      <c r="G101" s="389">
        <f t="shared" si="9"/>
        <v>95</v>
      </c>
      <c r="H101" s="380"/>
      <c r="I101" s="393" t="str">
        <f t="shared" si="6"/>
        <v>M&amp;E-1: Percentage of HMIS or other routine reporting units submitting timely reports according to national guidelines</v>
      </c>
      <c r="J101" s="330" t="s">
        <v>297</v>
      </c>
      <c r="K101" s="330">
        <v>43465</v>
      </c>
      <c r="L101" s="393" t="b">
        <f t="shared" si="7"/>
        <v>1</v>
      </c>
      <c r="M101" s="393" t="b">
        <f t="shared" si="8"/>
        <v>1</v>
      </c>
      <c r="N101" s="393" t="s">
        <v>651</v>
      </c>
      <c r="O101" s="58"/>
      <c r="P101" s="165"/>
      <c r="Q101" s="164"/>
    </row>
    <row r="102" spans="1:17" ht="25.5" customHeight="1" x14ac:dyDescent="0.25">
      <c r="A102" s="146"/>
      <c r="B102" s="312">
        <v>12</v>
      </c>
      <c r="C102" s="324" t="str">
        <f t="shared" si="5"/>
        <v/>
      </c>
      <c r="D102" s="392" t="str">
        <f>TEXT(IFERROR(INDEX('Overview - Section A'!$A$42:$A$49,MATCH(J102,'Overview - Section A'!$I$42:$I$49,0)),""),"d-mmm-yy") &amp;" to " &amp; TEXT(IFERROR(INDEX('Overview - Section A'!$E$42:$E$49,MATCH(J102,'Overview - Section A'!$I$42:$I$49,0)),""),"d-mmm-yy")</f>
        <v>1-Jan-19 to 31-Dec-19</v>
      </c>
      <c r="E102" s="326">
        <f>F102*0.97</f>
        <v>2974.02</v>
      </c>
      <c r="F102" s="326">
        <v>3066</v>
      </c>
      <c r="G102" s="389">
        <f t="shared" si="9"/>
        <v>97</v>
      </c>
      <c r="H102" s="380"/>
      <c r="I102" s="393" t="str">
        <f t="shared" si="6"/>
        <v>M&amp;E-1: Percentage of HMIS or other routine reporting units submitting timely reports according to national guidelines</v>
      </c>
      <c r="J102" s="330" t="s">
        <v>299</v>
      </c>
      <c r="K102" s="330">
        <v>43830</v>
      </c>
      <c r="L102" s="393" t="b">
        <f t="shared" si="7"/>
        <v>1</v>
      </c>
      <c r="M102" s="393" t="b">
        <f t="shared" si="8"/>
        <v>1</v>
      </c>
      <c r="N102" s="393" t="s">
        <v>652</v>
      </c>
      <c r="O102" s="58"/>
      <c r="P102" s="165"/>
      <c r="Q102" s="164"/>
    </row>
    <row r="103" spans="1:17" ht="31.5" customHeight="1" x14ac:dyDescent="0.25">
      <c r="A103" s="146"/>
      <c r="B103" s="312">
        <v>12</v>
      </c>
      <c r="C103" s="324" t="str">
        <f t="shared" si="5"/>
        <v/>
      </c>
      <c r="D103" s="392" t="str">
        <f>TEXT(IFERROR(INDEX('Overview - Section A'!$A$42:$A$49,MATCH(J103,'Overview - Section A'!$I$42:$I$49,0)),""),"d-mmm-yy") &amp;" to " &amp; TEXT(IFERROR(INDEX('Overview - Section A'!$E$42:$E$49,MATCH(J103,'Overview - Section A'!$I$42:$I$49,0)),""),"d-mmm-yy")</f>
        <v>1-Jan-20 to 31-Dec-20</v>
      </c>
      <c r="E103" s="326">
        <f>F103</f>
        <v>3066</v>
      </c>
      <c r="F103" s="326">
        <v>3066</v>
      </c>
      <c r="G103" s="389">
        <f t="shared" si="9"/>
        <v>100</v>
      </c>
      <c r="H103" s="380"/>
      <c r="I103" s="393" t="str">
        <f t="shared" si="6"/>
        <v>M&amp;E-1: Percentage of HMIS or other routine reporting units submitting timely reports according to national guidelines</v>
      </c>
      <c r="J103" s="330" t="s">
        <v>301</v>
      </c>
      <c r="K103" s="330">
        <v>44196</v>
      </c>
      <c r="L103" s="393" t="b">
        <f t="shared" si="7"/>
        <v>1</v>
      </c>
      <c r="M103" s="393" t="b">
        <f t="shared" si="8"/>
        <v>1</v>
      </c>
      <c r="N103" s="393" t="s">
        <v>653</v>
      </c>
      <c r="O103" s="58"/>
      <c r="P103" s="165"/>
      <c r="Q103" s="164"/>
    </row>
    <row r="104" spans="1:17" ht="63" hidden="1" x14ac:dyDescent="0.25">
      <c r="A104" s="146"/>
      <c r="B104" s="312">
        <v>12</v>
      </c>
      <c r="C104" s="324" t="str">
        <f t="shared" si="5"/>
        <v/>
      </c>
      <c r="D104" s="392" t="str">
        <f>TEXT(IFERROR(INDEX('Overview - Section A'!$A$42:$A$49,MATCH(J104,'Overview - Section A'!$I$42:$I$49,0)),""),"d-mmm-yy") &amp;" to " &amp; TEXT(IFERROR(INDEX('Overview - Section A'!$E$42:$E$49,MATCH(J104,'Overview - Section A'!$I$42:$I$49,0)),""),"d-mmm-yy")</f>
        <v>1-Jan-21 to 31-Dec-21</v>
      </c>
      <c r="E104" s="326"/>
      <c r="F104" s="326"/>
      <c r="G104" s="389" t="str">
        <f t="shared" si="9"/>
        <v/>
      </c>
      <c r="H104" s="380"/>
      <c r="I104" s="393" t="str">
        <f t="shared" si="6"/>
        <v>M&amp;E-1: Percentage of HMIS or other routine reporting units submitting timely reports according to national guidelines</v>
      </c>
      <c r="J104" s="330" t="s">
        <v>303</v>
      </c>
      <c r="K104" s="330">
        <v>44561</v>
      </c>
      <c r="L104" s="393" t="b">
        <f t="shared" si="7"/>
        <v>1</v>
      </c>
      <c r="M104" s="393" t="b">
        <f t="shared" si="8"/>
        <v>1</v>
      </c>
      <c r="N104" s="393" t="s">
        <v>654</v>
      </c>
      <c r="O104" s="58"/>
      <c r="P104" s="165"/>
      <c r="Q104" s="164"/>
    </row>
    <row r="105" spans="1:17" ht="16.5" customHeight="1" x14ac:dyDescent="0.25">
      <c r="A105" s="146"/>
      <c r="B105" s="312">
        <v>12</v>
      </c>
      <c r="C105" s="324" t="str">
        <f t="shared" si="5"/>
        <v/>
      </c>
      <c r="D105" s="392" t="str">
        <f>TEXT(IFERROR(INDEX('Overview - Section A'!$A$42:$A$49,MATCH(J105,'Overview - Section A'!$I$42:$I$49,0)),""),"d-mmm-yy") &amp;" to " &amp; TEXT(IFERROR(INDEX('Overview - Section A'!$E$42:$E$49,MATCH(J105,'Overview - Section A'!$I$42:$I$49,0)),""),"d-mmm-yy")</f>
        <v>1-Jan-22 to 31-Dec-22</v>
      </c>
      <c r="E105" s="326"/>
      <c r="F105" s="326"/>
      <c r="G105" s="389" t="str">
        <f t="shared" si="9"/>
        <v/>
      </c>
      <c r="H105" s="380"/>
      <c r="I105" s="393" t="str">
        <f t="shared" si="6"/>
        <v>M&amp;E-1: Percentage of HMIS or other routine reporting units submitting timely reports according to national guidelines</v>
      </c>
      <c r="J105" s="330" t="s">
        <v>305</v>
      </c>
      <c r="K105" s="330">
        <v>44926</v>
      </c>
      <c r="L105" s="393" t="b">
        <f t="shared" si="7"/>
        <v>1</v>
      </c>
      <c r="M105" s="393" t="b">
        <f t="shared" si="8"/>
        <v>1</v>
      </c>
      <c r="N105" s="393" t="s">
        <v>655</v>
      </c>
      <c r="O105" s="58"/>
      <c r="P105" s="165"/>
      <c r="Q105" s="164"/>
    </row>
    <row r="106" spans="1:17" ht="83.25" customHeight="1" x14ac:dyDescent="0.25">
      <c r="A106" s="146"/>
      <c r="B106" s="312">
        <v>13</v>
      </c>
      <c r="C106" s="324" t="str">
        <f t="shared" si="5"/>
        <v>TCP-6b: Number of TB cases (all forms) notified among key affected populations/ high risk groups (other than prisoners)</v>
      </c>
      <c r="D106" s="392" t="str">
        <f>TEXT(IFERROR(INDEX('Overview - Section A'!$A$42:$A$49,MATCH(J106,'Overview - Section A'!$I$42:$I$49,0)),""),"d-mmm-yy") &amp;" to " &amp; TEXT(IFERROR(INDEX('Overview - Section A'!$E$42:$E$49,MATCH(J106,'Overview - Section A'!$I$42:$I$49,0)),""),"d-mmm-yy")</f>
        <v>1-Jan-18 to 31-Dec-18</v>
      </c>
      <c r="E106" s="326">
        <v>9858</v>
      </c>
      <c r="F106" s="326"/>
      <c r="G106" s="389" t="str">
        <f t="shared" si="9"/>
        <v/>
      </c>
      <c r="H106" s="380"/>
      <c r="I106" s="393" t="str">
        <f t="shared" si="6"/>
        <v>TCP-6b: Number of TB cases (all forms) notified among key affected populations/ high risk groups (other than prisoners)</v>
      </c>
      <c r="J106" s="330" t="s">
        <v>297</v>
      </c>
      <c r="K106" s="330">
        <v>43465</v>
      </c>
      <c r="L106" s="393" t="b">
        <f t="shared" si="7"/>
        <v>1</v>
      </c>
      <c r="M106" s="393" t="b">
        <f t="shared" si="8"/>
        <v>1</v>
      </c>
      <c r="N106" s="393" t="s">
        <v>656</v>
      </c>
      <c r="O106" s="58"/>
      <c r="P106" s="165"/>
      <c r="Q106" s="164"/>
    </row>
    <row r="107" spans="1:17" ht="30" customHeight="1" x14ac:dyDescent="0.25">
      <c r="A107" s="146"/>
      <c r="B107" s="312">
        <v>13</v>
      </c>
      <c r="C107" s="324" t="str">
        <f t="shared" si="5"/>
        <v/>
      </c>
      <c r="D107" s="392" t="str">
        <f>TEXT(IFERROR(INDEX('Overview - Section A'!$A$42:$A$49,MATCH(J107,'Overview - Section A'!$I$42:$I$49,0)),""),"d-mmm-yy") &amp;" to " &amp; TEXT(IFERROR(INDEX('Overview - Section A'!$E$42:$E$49,MATCH(J107,'Overview - Section A'!$I$42:$I$49,0)),""),"d-mmm-yy")</f>
        <v>1-Jan-19 to 31-Dec-19</v>
      </c>
      <c r="E107" s="326">
        <v>9812</v>
      </c>
      <c r="F107" s="326"/>
      <c r="G107" s="389" t="str">
        <f t="shared" si="9"/>
        <v/>
      </c>
      <c r="H107" s="380"/>
      <c r="I107" s="393" t="str">
        <f t="shared" si="6"/>
        <v>TCP-6b: Number of TB cases (all forms) notified among key affected populations/ high risk groups (other than prisoners)</v>
      </c>
      <c r="J107" s="330" t="s">
        <v>299</v>
      </c>
      <c r="K107" s="330">
        <v>43830</v>
      </c>
      <c r="L107" s="393" t="b">
        <f t="shared" si="7"/>
        <v>1</v>
      </c>
      <c r="M107" s="393" t="b">
        <f t="shared" si="8"/>
        <v>1</v>
      </c>
      <c r="N107" s="393" t="s">
        <v>657</v>
      </c>
      <c r="O107" s="58"/>
      <c r="P107" s="165"/>
      <c r="Q107" s="164"/>
    </row>
    <row r="108" spans="1:17" ht="36.75" customHeight="1" x14ac:dyDescent="0.25">
      <c r="A108" s="146"/>
      <c r="B108" s="312">
        <v>13</v>
      </c>
      <c r="C108" s="324" t="str">
        <f t="shared" si="5"/>
        <v/>
      </c>
      <c r="D108" s="392" t="str">
        <f>TEXT(IFERROR(INDEX('Overview - Section A'!$A$42:$A$49,MATCH(J108,'Overview - Section A'!$I$42:$I$49,0)),""),"d-mmm-yy") &amp;" to " &amp; TEXT(IFERROR(INDEX('Overview - Section A'!$E$42:$E$49,MATCH(J108,'Overview - Section A'!$I$42:$I$49,0)),""),"d-mmm-yy")</f>
        <v>1-Jan-20 to 31-Dec-20</v>
      </c>
      <c r="E108" s="326">
        <v>9860</v>
      </c>
      <c r="F108" s="326"/>
      <c r="G108" s="389" t="str">
        <f t="shared" si="9"/>
        <v/>
      </c>
      <c r="H108" s="380"/>
      <c r="I108" s="393" t="str">
        <f t="shared" si="6"/>
        <v>TCP-6b: Number of TB cases (all forms) notified among key affected populations/ high risk groups (other than prisoners)</v>
      </c>
      <c r="J108" s="330" t="s">
        <v>301</v>
      </c>
      <c r="K108" s="330">
        <v>44196</v>
      </c>
      <c r="L108" s="393" t="b">
        <f t="shared" si="7"/>
        <v>1</v>
      </c>
      <c r="M108" s="393" t="b">
        <f t="shared" si="8"/>
        <v>1</v>
      </c>
      <c r="N108" s="393" t="s">
        <v>658</v>
      </c>
      <c r="O108" s="58"/>
      <c r="P108" s="165"/>
      <c r="Q108" s="164"/>
    </row>
    <row r="109" spans="1:17" ht="63" hidden="1" x14ac:dyDescent="0.25">
      <c r="A109" s="146"/>
      <c r="B109" s="312">
        <v>13</v>
      </c>
      <c r="C109" s="324" t="str">
        <f t="shared" si="5"/>
        <v/>
      </c>
      <c r="D109" s="392" t="str">
        <f>TEXT(IFERROR(INDEX('Overview - Section A'!$A$42:$A$49,MATCH(J109,'Overview - Section A'!$I$42:$I$49,0)),""),"d-mmm-yy") &amp;" to " &amp; TEXT(IFERROR(INDEX('Overview - Section A'!$E$42:$E$49,MATCH(J109,'Overview - Section A'!$I$42:$I$49,0)),""),"d-mmm-yy")</f>
        <v>1-Jan-21 to 31-Dec-21</v>
      </c>
      <c r="E109" s="326"/>
      <c r="F109" s="326"/>
      <c r="G109" s="389" t="str">
        <f t="shared" si="9"/>
        <v/>
      </c>
      <c r="H109" s="380"/>
      <c r="I109" s="393" t="str">
        <f t="shared" si="6"/>
        <v>TCP-6b: Number of TB cases (all forms) notified among key affected populations/ high risk groups (other than prisoners)</v>
      </c>
      <c r="J109" s="330" t="s">
        <v>303</v>
      </c>
      <c r="K109" s="330">
        <v>44561</v>
      </c>
      <c r="L109" s="393" t="b">
        <f t="shared" si="7"/>
        <v>1</v>
      </c>
      <c r="M109" s="393" t="b">
        <f t="shared" si="8"/>
        <v>1</v>
      </c>
      <c r="N109" s="393" t="s">
        <v>659</v>
      </c>
      <c r="O109" s="58"/>
      <c r="P109" s="165"/>
      <c r="Q109" s="164"/>
    </row>
    <row r="110" spans="1:17" ht="16.5" customHeight="1" x14ac:dyDescent="0.25">
      <c r="A110" s="146"/>
      <c r="B110" s="312">
        <v>13</v>
      </c>
      <c r="C110" s="324" t="str">
        <f t="shared" ref="C110:C173" si="10">IF(B110=B109,"",VLOOKUP(B110,$A$10:$AA$42,27,FALSE))</f>
        <v/>
      </c>
      <c r="D110" s="392" t="str">
        <f>TEXT(IFERROR(INDEX('Overview - Section A'!$A$42:$A$49,MATCH(J110,'Overview - Section A'!$I$42:$I$49,0)),""),"d-mmm-yy") &amp;" to " &amp; TEXT(IFERROR(INDEX('Overview - Section A'!$E$42:$E$49,MATCH(J110,'Overview - Section A'!$I$42:$I$49,0)),""),"d-mmm-yy")</f>
        <v>1-Jan-22 to 31-Dec-22</v>
      </c>
      <c r="E110" s="326"/>
      <c r="F110" s="326"/>
      <c r="G110" s="389" t="str">
        <f t="shared" ref="G110:G173" si="11">IFERROR(IF(F110&lt;&gt;"",(E110/F110)*100,""),"")</f>
        <v/>
      </c>
      <c r="H110" s="380"/>
      <c r="I110" s="393" t="str">
        <f t="shared" ref="I110:I173" si="12">VLOOKUP(B110,$A$10:$AA$42,27,FALSE)</f>
        <v>TCP-6b: Number of TB cases (all forms) notified among key affected populations/ high risk groups (other than prisoners)</v>
      </c>
      <c r="J110" s="330" t="s">
        <v>305</v>
      </c>
      <c r="K110" s="330">
        <v>44926</v>
      </c>
      <c r="L110" s="393" t="b">
        <f t="shared" ref="L110:L173" si="13">IFERROR(TRUE,FALSE)</f>
        <v>1</v>
      </c>
      <c r="M110" s="393" t="b">
        <f t="shared" ref="M110:M173" si="14">IFERROR(IF(I110&lt;&gt;"",TRUE,FALSE),FALSE)</f>
        <v>1</v>
      </c>
      <c r="N110" s="393" t="s">
        <v>660</v>
      </c>
      <c r="O110" s="58"/>
      <c r="P110" s="165"/>
      <c r="Q110" s="164"/>
    </row>
    <row r="111" spans="1:17" ht="54" customHeight="1" x14ac:dyDescent="0.25">
      <c r="A111" s="146"/>
      <c r="B111" s="312">
        <v>14</v>
      </c>
      <c r="C111" s="324" t="str">
        <f t="shared" si="10"/>
        <v>TCP-6a: Number of TB cases (all forms) notified among prisoners</v>
      </c>
      <c r="D111" s="392" t="str">
        <f>TEXT(IFERROR(INDEX('Overview - Section A'!$A$42:$A$49,MATCH(J111,'Overview - Section A'!$I$42:$I$49,0)),""),"d-mmm-yy") &amp;" to " &amp; TEXT(IFERROR(INDEX('Overview - Section A'!$E$42:$E$49,MATCH(J111,'Overview - Section A'!$I$42:$I$49,0)),""),"d-mmm-yy")</f>
        <v>1-Jan-18 to 31-Dec-18</v>
      </c>
      <c r="E111" s="326">
        <v>2000</v>
      </c>
      <c r="F111" s="326"/>
      <c r="G111" s="389" t="str">
        <f t="shared" si="11"/>
        <v/>
      </c>
      <c r="H111" s="380"/>
      <c r="I111" s="393" t="str">
        <f t="shared" si="12"/>
        <v>TCP-6a: Number of TB cases (all forms) notified among prisoners</v>
      </c>
      <c r="J111" s="330" t="s">
        <v>297</v>
      </c>
      <c r="K111" s="330">
        <v>43465</v>
      </c>
      <c r="L111" s="393" t="b">
        <f t="shared" si="13"/>
        <v>1</v>
      </c>
      <c r="M111" s="393" t="b">
        <f t="shared" si="14"/>
        <v>1</v>
      </c>
      <c r="N111" s="393" t="s">
        <v>661</v>
      </c>
      <c r="O111" s="58"/>
      <c r="P111" s="165"/>
      <c r="Q111" s="164"/>
    </row>
    <row r="112" spans="1:17" ht="19.5" customHeight="1" x14ac:dyDescent="0.25">
      <c r="A112" s="146"/>
      <c r="B112" s="312">
        <v>14</v>
      </c>
      <c r="C112" s="324" t="str">
        <f t="shared" si="10"/>
        <v/>
      </c>
      <c r="D112" s="392" t="str">
        <f>TEXT(IFERROR(INDEX('Overview - Section A'!$A$42:$A$49,MATCH(J112,'Overview - Section A'!$I$42:$I$49,0)),""),"d-mmm-yy") &amp;" to " &amp; TEXT(IFERROR(INDEX('Overview - Section A'!$E$42:$E$49,MATCH(J112,'Overview - Section A'!$I$42:$I$49,0)),""),"d-mmm-yy")</f>
        <v>1-Jan-19 to 31-Dec-19</v>
      </c>
      <c r="E112" s="326">
        <v>1800</v>
      </c>
      <c r="F112" s="326"/>
      <c r="G112" s="389" t="str">
        <f t="shared" si="11"/>
        <v/>
      </c>
      <c r="H112" s="380"/>
      <c r="I112" s="393" t="str">
        <f t="shared" si="12"/>
        <v>TCP-6a: Number of TB cases (all forms) notified among prisoners</v>
      </c>
      <c r="J112" s="330" t="s">
        <v>299</v>
      </c>
      <c r="K112" s="330">
        <v>43830</v>
      </c>
      <c r="L112" s="393" t="b">
        <f t="shared" si="13"/>
        <v>1</v>
      </c>
      <c r="M112" s="393" t="b">
        <f t="shared" si="14"/>
        <v>1</v>
      </c>
      <c r="N112" s="393" t="s">
        <v>662</v>
      </c>
      <c r="O112" s="58"/>
      <c r="P112" s="165"/>
      <c r="Q112" s="164"/>
    </row>
    <row r="113" spans="1:17" ht="18" customHeight="1" x14ac:dyDescent="0.25">
      <c r="A113" s="146"/>
      <c r="B113" s="312">
        <v>14</v>
      </c>
      <c r="C113" s="324" t="str">
        <f t="shared" si="10"/>
        <v/>
      </c>
      <c r="D113" s="392" t="str">
        <f>TEXT(IFERROR(INDEX('Overview - Section A'!$A$42:$A$49,MATCH(J113,'Overview - Section A'!$I$42:$I$49,0)),""),"d-mmm-yy") &amp;" to " &amp; TEXT(IFERROR(INDEX('Overview - Section A'!$E$42:$E$49,MATCH(J113,'Overview - Section A'!$I$42:$I$49,0)),""),"d-mmm-yy")</f>
        <v>1-Jan-20 to 31-Dec-20</v>
      </c>
      <c r="E113" s="326">
        <v>1600</v>
      </c>
      <c r="F113" s="326"/>
      <c r="G113" s="389" t="str">
        <f t="shared" si="11"/>
        <v/>
      </c>
      <c r="H113" s="380"/>
      <c r="I113" s="393" t="str">
        <f t="shared" si="12"/>
        <v>TCP-6a: Number of TB cases (all forms) notified among prisoners</v>
      </c>
      <c r="J113" s="330" t="s">
        <v>301</v>
      </c>
      <c r="K113" s="330">
        <v>44196</v>
      </c>
      <c r="L113" s="393" t="b">
        <f t="shared" si="13"/>
        <v>1</v>
      </c>
      <c r="M113" s="393" t="b">
        <f t="shared" si="14"/>
        <v>1</v>
      </c>
      <c r="N113" s="393" t="s">
        <v>663</v>
      </c>
      <c r="O113" s="58"/>
      <c r="P113" s="165"/>
      <c r="Q113" s="164"/>
    </row>
    <row r="114" spans="1:17" ht="31.5" x14ac:dyDescent="0.25">
      <c r="A114" s="146"/>
      <c r="B114" s="312">
        <v>14</v>
      </c>
      <c r="C114" s="324" t="str">
        <f t="shared" si="10"/>
        <v/>
      </c>
      <c r="D114" s="392" t="str">
        <f>TEXT(IFERROR(INDEX('Overview - Section A'!$A$42:$A$49,MATCH(J114,'Overview - Section A'!$I$42:$I$49,0)),""),"d-mmm-yy") &amp;" to " &amp; TEXT(IFERROR(INDEX('Overview - Section A'!$E$42:$E$49,MATCH(J114,'Overview - Section A'!$I$42:$I$49,0)),""),"d-mmm-yy")</f>
        <v>1-Jan-21 to 31-Dec-21</v>
      </c>
      <c r="E114" s="326"/>
      <c r="F114" s="326"/>
      <c r="G114" s="389" t="str">
        <f t="shared" si="11"/>
        <v/>
      </c>
      <c r="H114" s="380"/>
      <c r="I114" s="393" t="str">
        <f t="shared" si="12"/>
        <v>TCP-6a: Number of TB cases (all forms) notified among prisoners</v>
      </c>
      <c r="J114" s="330" t="s">
        <v>303</v>
      </c>
      <c r="K114" s="330">
        <v>44561</v>
      </c>
      <c r="L114" s="393" t="b">
        <f t="shared" si="13"/>
        <v>1</v>
      </c>
      <c r="M114" s="393" t="b">
        <f t="shared" si="14"/>
        <v>1</v>
      </c>
      <c r="N114" s="393" t="s">
        <v>664</v>
      </c>
      <c r="O114" s="58"/>
      <c r="P114" s="165"/>
      <c r="Q114" s="164"/>
    </row>
    <row r="115" spans="1:17" ht="31.5" x14ac:dyDescent="0.25">
      <c r="A115" s="146"/>
      <c r="B115" s="312">
        <v>14</v>
      </c>
      <c r="C115" s="324" t="str">
        <f t="shared" si="10"/>
        <v/>
      </c>
      <c r="D115" s="392" t="str">
        <f>TEXT(IFERROR(INDEX('Overview - Section A'!$A$42:$A$49,MATCH(J115,'Overview - Section A'!$I$42:$I$49,0)),""),"d-mmm-yy") &amp;" to " &amp; TEXT(IFERROR(INDEX('Overview - Section A'!$E$42:$E$49,MATCH(J115,'Overview - Section A'!$I$42:$I$49,0)),""),"d-mmm-yy")</f>
        <v>1-Jan-22 to 31-Dec-22</v>
      </c>
      <c r="E115" s="326"/>
      <c r="F115" s="326"/>
      <c r="G115" s="389" t="str">
        <f t="shared" si="11"/>
        <v/>
      </c>
      <c r="H115" s="380"/>
      <c r="I115" s="393" t="str">
        <f t="shared" si="12"/>
        <v>TCP-6a: Number of TB cases (all forms) notified among prisoners</v>
      </c>
      <c r="J115" s="330" t="s">
        <v>305</v>
      </c>
      <c r="K115" s="330">
        <v>44926</v>
      </c>
      <c r="L115" s="393" t="b">
        <f t="shared" si="13"/>
        <v>1</v>
      </c>
      <c r="M115" s="393" t="b">
        <f t="shared" si="14"/>
        <v>1</v>
      </c>
      <c r="N115" s="393" t="s">
        <v>665</v>
      </c>
      <c r="O115" s="58"/>
      <c r="P115" s="165"/>
      <c r="Q115" s="164"/>
    </row>
    <row r="116" spans="1:17" x14ac:dyDescent="0.25">
      <c r="A116" s="146"/>
      <c r="B116" s="312">
        <v>15</v>
      </c>
      <c r="C116" s="324" t="str">
        <f t="shared" si="10"/>
        <v/>
      </c>
      <c r="D116" s="392" t="str">
        <f>TEXT(IFERROR(INDEX('Overview - Section A'!$A$42:$A$49,MATCH(J116,'Overview - Section A'!$I$42:$I$49,0)),""),"d-mmm-yy") &amp;" to " &amp; TEXT(IFERROR(INDEX('Overview - Section A'!$E$42:$E$49,MATCH(J116,'Overview - Section A'!$I$42:$I$49,0)),""),"d-mmm-yy")</f>
        <v>1-Jan-18 to 31-Dec-18</v>
      </c>
      <c r="E116" s="326"/>
      <c r="F116" s="326"/>
      <c r="G116" s="389" t="str">
        <f t="shared" si="11"/>
        <v/>
      </c>
      <c r="H116" s="380"/>
      <c r="I116" s="393" t="str">
        <f t="shared" si="12"/>
        <v/>
      </c>
      <c r="J116" s="330" t="s">
        <v>297</v>
      </c>
      <c r="K116" s="330">
        <v>43465</v>
      </c>
      <c r="L116" s="393" t="b">
        <f t="shared" si="13"/>
        <v>1</v>
      </c>
      <c r="M116" s="393" t="b">
        <f t="shared" si="14"/>
        <v>0</v>
      </c>
      <c r="N116" s="393" t="s">
        <v>666</v>
      </c>
      <c r="O116" s="58"/>
      <c r="P116" s="165"/>
      <c r="Q116" s="164"/>
    </row>
    <row r="117" spans="1:17" x14ac:dyDescent="0.25">
      <c r="A117" s="146"/>
      <c r="B117" s="312">
        <v>15</v>
      </c>
      <c r="C117" s="324" t="str">
        <f t="shared" si="10"/>
        <v/>
      </c>
      <c r="D117" s="392" t="str">
        <f>TEXT(IFERROR(INDEX('Overview - Section A'!$A$42:$A$49,MATCH(J117,'Overview - Section A'!$I$42:$I$49,0)),""),"d-mmm-yy") &amp;" to " &amp; TEXT(IFERROR(INDEX('Overview - Section A'!$E$42:$E$49,MATCH(J117,'Overview - Section A'!$I$42:$I$49,0)),""),"d-mmm-yy")</f>
        <v>1-Jan-19 to 31-Dec-19</v>
      </c>
      <c r="E117" s="326"/>
      <c r="F117" s="326"/>
      <c r="G117" s="389" t="str">
        <f t="shared" si="11"/>
        <v/>
      </c>
      <c r="H117" s="380"/>
      <c r="I117" s="393" t="str">
        <f t="shared" si="12"/>
        <v/>
      </c>
      <c r="J117" s="330" t="s">
        <v>299</v>
      </c>
      <c r="K117" s="330">
        <v>43830</v>
      </c>
      <c r="L117" s="393" t="b">
        <f t="shared" si="13"/>
        <v>1</v>
      </c>
      <c r="M117" s="393" t="b">
        <f t="shared" si="14"/>
        <v>0</v>
      </c>
      <c r="N117" s="393" t="s">
        <v>667</v>
      </c>
      <c r="O117" s="58"/>
      <c r="P117" s="165"/>
      <c r="Q117" s="164"/>
    </row>
    <row r="118" spans="1:17" x14ac:dyDescent="0.25">
      <c r="A118" s="146"/>
      <c r="B118" s="312">
        <v>15</v>
      </c>
      <c r="C118" s="324" t="str">
        <f t="shared" si="10"/>
        <v/>
      </c>
      <c r="D118" s="392" t="str">
        <f>TEXT(IFERROR(INDEX('Overview - Section A'!$A$42:$A$49,MATCH(J118,'Overview - Section A'!$I$42:$I$49,0)),""),"d-mmm-yy") &amp;" to " &amp; TEXT(IFERROR(INDEX('Overview - Section A'!$E$42:$E$49,MATCH(J118,'Overview - Section A'!$I$42:$I$49,0)),""),"d-mmm-yy")</f>
        <v>1-Jan-20 to 31-Dec-20</v>
      </c>
      <c r="E118" s="326"/>
      <c r="F118" s="326"/>
      <c r="G118" s="389" t="str">
        <f t="shared" si="11"/>
        <v/>
      </c>
      <c r="H118" s="380"/>
      <c r="I118" s="393" t="str">
        <f t="shared" si="12"/>
        <v/>
      </c>
      <c r="J118" s="330" t="s">
        <v>301</v>
      </c>
      <c r="K118" s="330">
        <v>44196</v>
      </c>
      <c r="L118" s="393" t="b">
        <f t="shared" si="13"/>
        <v>1</v>
      </c>
      <c r="M118" s="393" t="b">
        <f t="shared" si="14"/>
        <v>0</v>
      </c>
      <c r="N118" s="393" t="s">
        <v>668</v>
      </c>
      <c r="O118" s="58"/>
      <c r="P118" s="165"/>
      <c r="Q118" s="164"/>
    </row>
    <row r="119" spans="1:17" x14ac:dyDescent="0.25">
      <c r="A119" s="146"/>
      <c r="B119" s="312">
        <v>15</v>
      </c>
      <c r="C119" s="324" t="str">
        <f t="shared" si="10"/>
        <v/>
      </c>
      <c r="D119" s="392" t="str">
        <f>TEXT(IFERROR(INDEX('Overview - Section A'!$A$42:$A$49,MATCH(J119,'Overview - Section A'!$I$42:$I$49,0)),""),"d-mmm-yy") &amp;" to " &amp; TEXT(IFERROR(INDEX('Overview - Section A'!$E$42:$E$49,MATCH(J119,'Overview - Section A'!$I$42:$I$49,0)),""),"d-mmm-yy")</f>
        <v>1-Jan-21 to 31-Dec-21</v>
      </c>
      <c r="E119" s="326"/>
      <c r="F119" s="326"/>
      <c r="G119" s="389" t="str">
        <f t="shared" si="11"/>
        <v/>
      </c>
      <c r="H119" s="380"/>
      <c r="I119" s="393" t="str">
        <f t="shared" si="12"/>
        <v/>
      </c>
      <c r="J119" s="330" t="s">
        <v>303</v>
      </c>
      <c r="K119" s="330">
        <v>44561</v>
      </c>
      <c r="L119" s="393" t="b">
        <f t="shared" si="13"/>
        <v>1</v>
      </c>
      <c r="M119" s="393" t="b">
        <f t="shared" si="14"/>
        <v>0</v>
      </c>
      <c r="N119" s="393" t="s">
        <v>669</v>
      </c>
      <c r="O119" s="58"/>
      <c r="P119" s="165"/>
      <c r="Q119" s="164"/>
    </row>
    <row r="120" spans="1:17" x14ac:dyDescent="0.25">
      <c r="A120" s="146"/>
      <c r="B120" s="312">
        <v>15</v>
      </c>
      <c r="C120" s="324" t="str">
        <f t="shared" si="10"/>
        <v/>
      </c>
      <c r="D120" s="392" t="str">
        <f>TEXT(IFERROR(INDEX('Overview - Section A'!$A$42:$A$49,MATCH(J120,'Overview - Section A'!$I$42:$I$49,0)),""),"d-mmm-yy") &amp;" to " &amp; TEXT(IFERROR(INDEX('Overview - Section A'!$E$42:$E$49,MATCH(J120,'Overview - Section A'!$I$42:$I$49,0)),""),"d-mmm-yy")</f>
        <v>1-Jan-22 to 31-Dec-22</v>
      </c>
      <c r="E120" s="326"/>
      <c r="F120" s="326"/>
      <c r="G120" s="389" t="str">
        <f t="shared" si="11"/>
        <v/>
      </c>
      <c r="H120" s="380"/>
      <c r="I120" s="393" t="str">
        <f t="shared" si="12"/>
        <v/>
      </c>
      <c r="J120" s="330" t="s">
        <v>305</v>
      </c>
      <c r="K120" s="330">
        <v>44926</v>
      </c>
      <c r="L120" s="393" t="b">
        <f t="shared" si="13"/>
        <v>1</v>
      </c>
      <c r="M120" s="393" t="b">
        <f t="shared" si="14"/>
        <v>0</v>
      </c>
      <c r="N120" s="393" t="s">
        <v>670</v>
      </c>
      <c r="O120" s="58"/>
      <c r="P120" s="165"/>
      <c r="Q120" s="164"/>
    </row>
    <row r="121" spans="1:17" x14ac:dyDescent="0.25">
      <c r="A121" s="146"/>
      <c r="B121" s="312">
        <v>16</v>
      </c>
      <c r="C121" s="324" t="str">
        <f t="shared" si="10"/>
        <v/>
      </c>
      <c r="D121" s="392" t="str">
        <f>TEXT(IFERROR(INDEX('Overview - Section A'!$A$42:$A$49,MATCH(J121,'Overview - Section A'!$I$42:$I$49,0)),""),"d-mmm-yy") &amp;" to " &amp; TEXT(IFERROR(INDEX('Overview - Section A'!$E$42:$E$49,MATCH(J121,'Overview - Section A'!$I$42:$I$49,0)),""),"d-mmm-yy")</f>
        <v>1-Jan-18 to 31-Dec-18</v>
      </c>
      <c r="E121" s="326"/>
      <c r="F121" s="326"/>
      <c r="G121" s="389" t="str">
        <f t="shared" si="11"/>
        <v/>
      </c>
      <c r="H121" s="380"/>
      <c r="I121" s="393" t="str">
        <f t="shared" si="12"/>
        <v/>
      </c>
      <c r="J121" s="330" t="s">
        <v>297</v>
      </c>
      <c r="K121" s="330">
        <v>43465</v>
      </c>
      <c r="L121" s="393" t="b">
        <f t="shared" si="13"/>
        <v>1</v>
      </c>
      <c r="M121" s="393" t="b">
        <f t="shared" si="14"/>
        <v>0</v>
      </c>
      <c r="N121" s="393" t="s">
        <v>671</v>
      </c>
      <c r="O121" s="58"/>
      <c r="P121" s="165"/>
      <c r="Q121" s="164"/>
    </row>
    <row r="122" spans="1:17" x14ac:dyDescent="0.25">
      <c r="A122" s="146"/>
      <c r="B122" s="312">
        <v>16</v>
      </c>
      <c r="C122" s="324" t="str">
        <f t="shared" si="10"/>
        <v/>
      </c>
      <c r="D122" s="392" t="str">
        <f>TEXT(IFERROR(INDEX('Overview - Section A'!$A$42:$A$49,MATCH(J122,'Overview - Section A'!$I$42:$I$49,0)),""),"d-mmm-yy") &amp;" to " &amp; TEXT(IFERROR(INDEX('Overview - Section A'!$E$42:$E$49,MATCH(J122,'Overview - Section A'!$I$42:$I$49,0)),""),"d-mmm-yy")</f>
        <v>1-Jan-19 to 31-Dec-19</v>
      </c>
      <c r="E122" s="326"/>
      <c r="F122" s="326"/>
      <c r="G122" s="389" t="str">
        <f t="shared" si="11"/>
        <v/>
      </c>
      <c r="H122" s="380"/>
      <c r="I122" s="393" t="str">
        <f t="shared" si="12"/>
        <v/>
      </c>
      <c r="J122" s="330" t="s">
        <v>299</v>
      </c>
      <c r="K122" s="330">
        <v>43830</v>
      </c>
      <c r="L122" s="393" t="b">
        <f t="shared" si="13"/>
        <v>1</v>
      </c>
      <c r="M122" s="393" t="b">
        <f t="shared" si="14"/>
        <v>0</v>
      </c>
      <c r="N122" s="393" t="s">
        <v>672</v>
      </c>
      <c r="O122" s="58"/>
      <c r="P122" s="165"/>
      <c r="Q122" s="164"/>
    </row>
    <row r="123" spans="1:17" x14ac:dyDescent="0.25">
      <c r="A123" s="146"/>
      <c r="B123" s="312">
        <v>16</v>
      </c>
      <c r="C123" s="324" t="str">
        <f t="shared" si="10"/>
        <v/>
      </c>
      <c r="D123" s="392" t="str">
        <f>TEXT(IFERROR(INDEX('Overview - Section A'!$A$42:$A$49,MATCH(J123,'Overview - Section A'!$I$42:$I$49,0)),""),"d-mmm-yy") &amp;" to " &amp; TEXT(IFERROR(INDEX('Overview - Section A'!$E$42:$E$49,MATCH(J123,'Overview - Section A'!$I$42:$I$49,0)),""),"d-mmm-yy")</f>
        <v>1-Jan-20 to 31-Dec-20</v>
      </c>
      <c r="E123" s="326"/>
      <c r="F123" s="326"/>
      <c r="G123" s="389" t="str">
        <f t="shared" si="11"/>
        <v/>
      </c>
      <c r="H123" s="380"/>
      <c r="I123" s="393" t="str">
        <f t="shared" si="12"/>
        <v/>
      </c>
      <c r="J123" s="330" t="s">
        <v>301</v>
      </c>
      <c r="K123" s="330">
        <v>44196</v>
      </c>
      <c r="L123" s="393" t="b">
        <f t="shared" si="13"/>
        <v>1</v>
      </c>
      <c r="M123" s="393" t="b">
        <f t="shared" si="14"/>
        <v>0</v>
      </c>
      <c r="N123" s="393" t="s">
        <v>673</v>
      </c>
      <c r="O123" s="58"/>
      <c r="P123" s="165"/>
      <c r="Q123" s="164"/>
    </row>
    <row r="124" spans="1:17" x14ac:dyDescent="0.25">
      <c r="A124" s="146"/>
      <c r="B124" s="312">
        <v>16</v>
      </c>
      <c r="C124" s="324" t="str">
        <f t="shared" si="10"/>
        <v/>
      </c>
      <c r="D124" s="392" t="str">
        <f>TEXT(IFERROR(INDEX('Overview - Section A'!$A$42:$A$49,MATCH(J124,'Overview - Section A'!$I$42:$I$49,0)),""),"d-mmm-yy") &amp;" to " &amp; TEXT(IFERROR(INDEX('Overview - Section A'!$E$42:$E$49,MATCH(J124,'Overview - Section A'!$I$42:$I$49,0)),""),"d-mmm-yy")</f>
        <v>1-Jan-21 to 31-Dec-21</v>
      </c>
      <c r="E124" s="326"/>
      <c r="F124" s="326"/>
      <c r="G124" s="389" t="str">
        <f t="shared" si="11"/>
        <v/>
      </c>
      <c r="H124" s="380"/>
      <c r="I124" s="393" t="str">
        <f t="shared" si="12"/>
        <v/>
      </c>
      <c r="J124" s="330" t="s">
        <v>303</v>
      </c>
      <c r="K124" s="330">
        <v>44561</v>
      </c>
      <c r="L124" s="393" t="b">
        <f t="shared" si="13"/>
        <v>1</v>
      </c>
      <c r="M124" s="393" t="b">
        <f t="shared" si="14"/>
        <v>0</v>
      </c>
      <c r="N124" s="393" t="s">
        <v>674</v>
      </c>
      <c r="O124" s="58"/>
      <c r="P124" s="165"/>
      <c r="Q124" s="164"/>
    </row>
    <row r="125" spans="1:17" x14ac:dyDescent="0.25">
      <c r="A125" s="146"/>
      <c r="B125" s="312">
        <v>16</v>
      </c>
      <c r="C125" s="324" t="str">
        <f t="shared" si="10"/>
        <v/>
      </c>
      <c r="D125" s="392" t="str">
        <f>TEXT(IFERROR(INDEX('Overview - Section A'!$A$42:$A$49,MATCH(J125,'Overview - Section A'!$I$42:$I$49,0)),""),"d-mmm-yy") &amp;" to " &amp; TEXT(IFERROR(INDEX('Overview - Section A'!$E$42:$E$49,MATCH(J125,'Overview - Section A'!$I$42:$I$49,0)),""),"d-mmm-yy")</f>
        <v>1-Jan-22 to 31-Dec-22</v>
      </c>
      <c r="E125" s="326"/>
      <c r="F125" s="326"/>
      <c r="G125" s="389" t="str">
        <f t="shared" si="11"/>
        <v/>
      </c>
      <c r="H125" s="380"/>
      <c r="I125" s="393" t="str">
        <f t="shared" si="12"/>
        <v/>
      </c>
      <c r="J125" s="330" t="s">
        <v>305</v>
      </c>
      <c r="K125" s="330">
        <v>44926</v>
      </c>
      <c r="L125" s="393" t="b">
        <f t="shared" si="13"/>
        <v>1</v>
      </c>
      <c r="M125" s="393" t="b">
        <f t="shared" si="14"/>
        <v>0</v>
      </c>
      <c r="N125" s="393" t="s">
        <v>675</v>
      </c>
      <c r="O125" s="58"/>
      <c r="P125" s="165"/>
      <c r="Q125" s="164"/>
    </row>
    <row r="126" spans="1:17" x14ac:dyDescent="0.25">
      <c r="A126" s="146"/>
      <c r="B126" s="312">
        <v>17</v>
      </c>
      <c r="C126" s="324" t="str">
        <f t="shared" si="10"/>
        <v/>
      </c>
      <c r="D126" s="392" t="str">
        <f>TEXT(IFERROR(INDEX('Overview - Section A'!$A$42:$A$49,MATCH(J126,'Overview - Section A'!$I$42:$I$49,0)),""),"d-mmm-yy") &amp;" to " &amp; TEXT(IFERROR(INDEX('Overview - Section A'!$E$42:$E$49,MATCH(J126,'Overview - Section A'!$I$42:$I$49,0)),""),"d-mmm-yy")</f>
        <v>1-Jan-18 to 31-Dec-18</v>
      </c>
      <c r="E126" s="326"/>
      <c r="F126" s="326"/>
      <c r="G126" s="389" t="str">
        <f t="shared" si="11"/>
        <v/>
      </c>
      <c r="H126" s="380"/>
      <c r="I126" s="393" t="str">
        <f t="shared" si="12"/>
        <v/>
      </c>
      <c r="J126" s="330" t="s">
        <v>297</v>
      </c>
      <c r="K126" s="330">
        <v>43465</v>
      </c>
      <c r="L126" s="393" t="b">
        <f t="shared" si="13"/>
        <v>1</v>
      </c>
      <c r="M126" s="393" t="b">
        <f t="shared" si="14"/>
        <v>0</v>
      </c>
      <c r="N126" s="393" t="s">
        <v>676</v>
      </c>
      <c r="O126" s="58"/>
      <c r="P126" s="165"/>
      <c r="Q126" s="164"/>
    </row>
    <row r="127" spans="1:17" x14ac:dyDescent="0.25">
      <c r="A127" s="146"/>
      <c r="B127" s="312">
        <v>17</v>
      </c>
      <c r="C127" s="324" t="str">
        <f t="shared" si="10"/>
        <v/>
      </c>
      <c r="D127" s="392" t="str">
        <f>TEXT(IFERROR(INDEX('Overview - Section A'!$A$42:$A$49,MATCH(J127,'Overview - Section A'!$I$42:$I$49,0)),""),"d-mmm-yy") &amp;" to " &amp; TEXT(IFERROR(INDEX('Overview - Section A'!$E$42:$E$49,MATCH(J127,'Overview - Section A'!$I$42:$I$49,0)),""),"d-mmm-yy")</f>
        <v>1-Jan-19 to 31-Dec-19</v>
      </c>
      <c r="E127" s="326"/>
      <c r="F127" s="326"/>
      <c r="G127" s="389" t="str">
        <f t="shared" si="11"/>
        <v/>
      </c>
      <c r="H127" s="380"/>
      <c r="I127" s="393" t="str">
        <f t="shared" si="12"/>
        <v/>
      </c>
      <c r="J127" s="330" t="s">
        <v>299</v>
      </c>
      <c r="K127" s="330">
        <v>43830</v>
      </c>
      <c r="L127" s="393" t="b">
        <f t="shared" si="13"/>
        <v>1</v>
      </c>
      <c r="M127" s="393" t="b">
        <f t="shared" si="14"/>
        <v>0</v>
      </c>
      <c r="N127" s="393" t="s">
        <v>677</v>
      </c>
      <c r="O127" s="58"/>
      <c r="P127" s="165"/>
      <c r="Q127" s="164"/>
    </row>
    <row r="128" spans="1:17" x14ac:dyDescent="0.25">
      <c r="A128" s="146"/>
      <c r="B128" s="312">
        <v>17</v>
      </c>
      <c r="C128" s="324" t="str">
        <f t="shared" si="10"/>
        <v/>
      </c>
      <c r="D128" s="392" t="str">
        <f>TEXT(IFERROR(INDEX('Overview - Section A'!$A$42:$A$49,MATCH(J128,'Overview - Section A'!$I$42:$I$49,0)),""),"d-mmm-yy") &amp;" to " &amp; TEXT(IFERROR(INDEX('Overview - Section A'!$E$42:$E$49,MATCH(J128,'Overview - Section A'!$I$42:$I$49,0)),""),"d-mmm-yy")</f>
        <v>1-Jan-20 to 31-Dec-20</v>
      </c>
      <c r="E128" s="326"/>
      <c r="F128" s="326"/>
      <c r="G128" s="389" t="str">
        <f t="shared" si="11"/>
        <v/>
      </c>
      <c r="H128" s="380"/>
      <c r="I128" s="393" t="str">
        <f t="shared" si="12"/>
        <v/>
      </c>
      <c r="J128" s="330" t="s">
        <v>301</v>
      </c>
      <c r="K128" s="330">
        <v>44196</v>
      </c>
      <c r="L128" s="393" t="b">
        <f t="shared" si="13"/>
        <v>1</v>
      </c>
      <c r="M128" s="393" t="b">
        <f t="shared" si="14"/>
        <v>0</v>
      </c>
      <c r="N128" s="393" t="s">
        <v>678</v>
      </c>
      <c r="O128" s="58"/>
      <c r="P128" s="165"/>
      <c r="Q128" s="164"/>
    </row>
    <row r="129" spans="1:17" x14ac:dyDescent="0.25">
      <c r="A129" s="146"/>
      <c r="B129" s="312">
        <v>17</v>
      </c>
      <c r="C129" s="324" t="str">
        <f t="shared" si="10"/>
        <v/>
      </c>
      <c r="D129" s="392" t="str">
        <f>TEXT(IFERROR(INDEX('Overview - Section A'!$A$42:$A$49,MATCH(J129,'Overview - Section A'!$I$42:$I$49,0)),""),"d-mmm-yy") &amp;" to " &amp; TEXT(IFERROR(INDEX('Overview - Section A'!$E$42:$E$49,MATCH(J129,'Overview - Section A'!$I$42:$I$49,0)),""),"d-mmm-yy")</f>
        <v>1-Jan-21 to 31-Dec-21</v>
      </c>
      <c r="E129" s="326"/>
      <c r="F129" s="326"/>
      <c r="G129" s="389" t="str">
        <f t="shared" si="11"/>
        <v/>
      </c>
      <c r="H129" s="380"/>
      <c r="I129" s="393" t="str">
        <f t="shared" si="12"/>
        <v/>
      </c>
      <c r="J129" s="330" t="s">
        <v>303</v>
      </c>
      <c r="K129" s="330">
        <v>44561</v>
      </c>
      <c r="L129" s="393" t="b">
        <f t="shared" si="13"/>
        <v>1</v>
      </c>
      <c r="M129" s="393" t="b">
        <f t="shared" si="14"/>
        <v>0</v>
      </c>
      <c r="N129" s="393" t="s">
        <v>679</v>
      </c>
      <c r="O129" s="58"/>
      <c r="P129" s="165"/>
      <c r="Q129" s="164"/>
    </row>
    <row r="130" spans="1:17" x14ac:dyDescent="0.25">
      <c r="A130" s="146"/>
      <c r="B130" s="312">
        <v>17</v>
      </c>
      <c r="C130" s="324" t="str">
        <f t="shared" si="10"/>
        <v/>
      </c>
      <c r="D130" s="392" t="str">
        <f>TEXT(IFERROR(INDEX('Overview - Section A'!$A$42:$A$49,MATCH(J130,'Overview - Section A'!$I$42:$I$49,0)),""),"d-mmm-yy") &amp;" to " &amp; TEXT(IFERROR(INDEX('Overview - Section A'!$E$42:$E$49,MATCH(J130,'Overview - Section A'!$I$42:$I$49,0)),""),"d-mmm-yy")</f>
        <v>1-Jan-22 to 31-Dec-22</v>
      </c>
      <c r="E130" s="326"/>
      <c r="F130" s="326"/>
      <c r="G130" s="389" t="str">
        <f t="shared" si="11"/>
        <v/>
      </c>
      <c r="H130" s="380"/>
      <c r="I130" s="393" t="str">
        <f t="shared" si="12"/>
        <v/>
      </c>
      <c r="J130" s="330" t="s">
        <v>305</v>
      </c>
      <c r="K130" s="330">
        <v>44926</v>
      </c>
      <c r="L130" s="393" t="b">
        <f t="shared" si="13"/>
        <v>1</v>
      </c>
      <c r="M130" s="393" t="b">
        <f t="shared" si="14"/>
        <v>0</v>
      </c>
      <c r="N130" s="393" t="s">
        <v>680</v>
      </c>
      <c r="O130" s="58"/>
      <c r="P130" s="165"/>
      <c r="Q130" s="164"/>
    </row>
    <row r="131" spans="1:17" x14ac:dyDescent="0.25">
      <c r="A131" s="146"/>
      <c r="B131" s="312">
        <v>18</v>
      </c>
      <c r="C131" s="324" t="str">
        <f t="shared" si="10"/>
        <v/>
      </c>
      <c r="D131" s="392" t="str">
        <f>TEXT(IFERROR(INDEX('Overview - Section A'!$A$42:$A$49,MATCH(J131,'Overview - Section A'!$I$42:$I$49,0)),""),"d-mmm-yy") &amp;" to " &amp; TEXT(IFERROR(INDEX('Overview - Section A'!$E$42:$E$49,MATCH(J131,'Overview - Section A'!$I$42:$I$49,0)),""),"d-mmm-yy")</f>
        <v>1-Jan-18 to 31-Dec-18</v>
      </c>
      <c r="E131" s="326"/>
      <c r="F131" s="326"/>
      <c r="G131" s="389" t="str">
        <f t="shared" si="11"/>
        <v/>
      </c>
      <c r="H131" s="380"/>
      <c r="I131" s="393" t="str">
        <f t="shared" si="12"/>
        <v/>
      </c>
      <c r="J131" s="330" t="s">
        <v>297</v>
      </c>
      <c r="K131" s="330">
        <v>43465</v>
      </c>
      <c r="L131" s="393" t="b">
        <f t="shared" si="13"/>
        <v>1</v>
      </c>
      <c r="M131" s="393" t="b">
        <f t="shared" si="14"/>
        <v>0</v>
      </c>
      <c r="N131" s="393" t="s">
        <v>681</v>
      </c>
      <c r="O131" s="58"/>
      <c r="P131" s="165"/>
      <c r="Q131" s="164"/>
    </row>
    <row r="132" spans="1:17" x14ac:dyDescent="0.25">
      <c r="A132" s="146"/>
      <c r="B132" s="312">
        <v>18</v>
      </c>
      <c r="C132" s="324" t="str">
        <f t="shared" si="10"/>
        <v/>
      </c>
      <c r="D132" s="392" t="str">
        <f>TEXT(IFERROR(INDEX('Overview - Section A'!$A$42:$A$49,MATCH(J132,'Overview - Section A'!$I$42:$I$49,0)),""),"d-mmm-yy") &amp;" to " &amp; TEXT(IFERROR(INDEX('Overview - Section A'!$E$42:$E$49,MATCH(J132,'Overview - Section A'!$I$42:$I$49,0)),""),"d-mmm-yy")</f>
        <v>1-Jan-19 to 31-Dec-19</v>
      </c>
      <c r="E132" s="326"/>
      <c r="F132" s="326"/>
      <c r="G132" s="389" t="str">
        <f t="shared" si="11"/>
        <v/>
      </c>
      <c r="H132" s="380"/>
      <c r="I132" s="393" t="str">
        <f t="shared" si="12"/>
        <v/>
      </c>
      <c r="J132" s="330" t="s">
        <v>299</v>
      </c>
      <c r="K132" s="330">
        <v>43830</v>
      </c>
      <c r="L132" s="393" t="b">
        <f t="shared" si="13"/>
        <v>1</v>
      </c>
      <c r="M132" s="393" t="b">
        <f t="shared" si="14"/>
        <v>0</v>
      </c>
      <c r="N132" s="393" t="s">
        <v>682</v>
      </c>
      <c r="O132" s="58"/>
      <c r="P132" s="165"/>
      <c r="Q132" s="164"/>
    </row>
    <row r="133" spans="1:17" x14ac:dyDescent="0.25">
      <c r="A133" s="146"/>
      <c r="B133" s="312">
        <v>18</v>
      </c>
      <c r="C133" s="324" t="str">
        <f t="shared" si="10"/>
        <v/>
      </c>
      <c r="D133" s="392" t="str">
        <f>TEXT(IFERROR(INDEX('Overview - Section A'!$A$42:$A$49,MATCH(J133,'Overview - Section A'!$I$42:$I$49,0)),""),"d-mmm-yy") &amp;" to " &amp; TEXT(IFERROR(INDEX('Overview - Section A'!$E$42:$E$49,MATCH(J133,'Overview - Section A'!$I$42:$I$49,0)),""),"d-mmm-yy")</f>
        <v>1-Jan-20 to 31-Dec-20</v>
      </c>
      <c r="E133" s="326"/>
      <c r="F133" s="326"/>
      <c r="G133" s="389" t="str">
        <f t="shared" si="11"/>
        <v/>
      </c>
      <c r="H133" s="380"/>
      <c r="I133" s="393" t="str">
        <f t="shared" si="12"/>
        <v/>
      </c>
      <c r="J133" s="330" t="s">
        <v>301</v>
      </c>
      <c r="K133" s="330">
        <v>44196</v>
      </c>
      <c r="L133" s="393" t="b">
        <f t="shared" si="13"/>
        <v>1</v>
      </c>
      <c r="M133" s="393" t="b">
        <f t="shared" si="14"/>
        <v>0</v>
      </c>
      <c r="N133" s="393" t="s">
        <v>683</v>
      </c>
      <c r="O133" s="58"/>
      <c r="P133" s="165"/>
      <c r="Q133" s="164"/>
    </row>
    <row r="134" spans="1:17" x14ac:dyDescent="0.25">
      <c r="A134" s="146"/>
      <c r="B134" s="312">
        <v>18</v>
      </c>
      <c r="C134" s="324" t="str">
        <f t="shared" si="10"/>
        <v/>
      </c>
      <c r="D134" s="392" t="str">
        <f>TEXT(IFERROR(INDEX('Overview - Section A'!$A$42:$A$49,MATCH(J134,'Overview - Section A'!$I$42:$I$49,0)),""),"d-mmm-yy") &amp;" to " &amp; TEXT(IFERROR(INDEX('Overview - Section A'!$E$42:$E$49,MATCH(J134,'Overview - Section A'!$I$42:$I$49,0)),""),"d-mmm-yy")</f>
        <v>1-Jan-21 to 31-Dec-21</v>
      </c>
      <c r="E134" s="326"/>
      <c r="F134" s="326"/>
      <c r="G134" s="389" t="str">
        <f t="shared" si="11"/>
        <v/>
      </c>
      <c r="H134" s="380"/>
      <c r="I134" s="393" t="str">
        <f t="shared" si="12"/>
        <v/>
      </c>
      <c r="J134" s="330" t="s">
        <v>303</v>
      </c>
      <c r="K134" s="330">
        <v>44561</v>
      </c>
      <c r="L134" s="393" t="b">
        <f t="shared" si="13"/>
        <v>1</v>
      </c>
      <c r="M134" s="393" t="b">
        <f t="shared" si="14"/>
        <v>0</v>
      </c>
      <c r="N134" s="393" t="s">
        <v>684</v>
      </c>
      <c r="O134" s="58"/>
      <c r="P134" s="165"/>
      <c r="Q134" s="164"/>
    </row>
    <row r="135" spans="1:17" x14ac:dyDescent="0.25">
      <c r="A135" s="146"/>
      <c r="B135" s="312">
        <v>18</v>
      </c>
      <c r="C135" s="324" t="str">
        <f t="shared" si="10"/>
        <v/>
      </c>
      <c r="D135" s="392" t="str">
        <f>TEXT(IFERROR(INDEX('Overview - Section A'!$A$42:$A$49,MATCH(J135,'Overview - Section A'!$I$42:$I$49,0)),""),"d-mmm-yy") &amp;" to " &amp; TEXT(IFERROR(INDEX('Overview - Section A'!$E$42:$E$49,MATCH(J135,'Overview - Section A'!$I$42:$I$49,0)),""),"d-mmm-yy")</f>
        <v>1-Jan-22 to 31-Dec-22</v>
      </c>
      <c r="E135" s="326"/>
      <c r="F135" s="326"/>
      <c r="G135" s="389" t="str">
        <f t="shared" si="11"/>
        <v/>
      </c>
      <c r="H135" s="380"/>
      <c r="I135" s="393" t="str">
        <f t="shared" si="12"/>
        <v/>
      </c>
      <c r="J135" s="330" t="s">
        <v>305</v>
      </c>
      <c r="K135" s="330">
        <v>44926</v>
      </c>
      <c r="L135" s="393" t="b">
        <f t="shared" si="13"/>
        <v>1</v>
      </c>
      <c r="M135" s="393" t="b">
        <f t="shared" si="14"/>
        <v>0</v>
      </c>
      <c r="N135" s="393" t="s">
        <v>685</v>
      </c>
      <c r="O135" s="58"/>
      <c r="P135" s="165"/>
      <c r="Q135" s="164"/>
    </row>
    <row r="136" spans="1:17" x14ac:dyDescent="0.25">
      <c r="A136" s="146"/>
      <c r="B136" s="312">
        <v>19</v>
      </c>
      <c r="C136" s="324" t="str">
        <f t="shared" si="10"/>
        <v/>
      </c>
      <c r="D136" s="392" t="str">
        <f>TEXT(IFERROR(INDEX('Overview - Section A'!$A$42:$A$49,MATCH(J136,'Overview - Section A'!$I$42:$I$49,0)),""),"d-mmm-yy") &amp;" to " &amp; TEXT(IFERROR(INDEX('Overview - Section A'!$E$42:$E$49,MATCH(J136,'Overview - Section A'!$I$42:$I$49,0)),""),"d-mmm-yy")</f>
        <v>1-Jan-18 to 31-Dec-18</v>
      </c>
      <c r="E136" s="326"/>
      <c r="F136" s="326"/>
      <c r="G136" s="389" t="str">
        <f t="shared" si="11"/>
        <v/>
      </c>
      <c r="H136" s="380"/>
      <c r="I136" s="393" t="str">
        <f t="shared" si="12"/>
        <v/>
      </c>
      <c r="J136" s="330" t="s">
        <v>297</v>
      </c>
      <c r="K136" s="330">
        <v>43465</v>
      </c>
      <c r="L136" s="393" t="b">
        <f t="shared" si="13"/>
        <v>1</v>
      </c>
      <c r="M136" s="393" t="b">
        <f t="shared" si="14"/>
        <v>0</v>
      </c>
      <c r="N136" s="393" t="s">
        <v>686</v>
      </c>
      <c r="O136" s="58"/>
      <c r="P136" s="165"/>
      <c r="Q136" s="164"/>
    </row>
    <row r="137" spans="1:17" x14ac:dyDescent="0.25">
      <c r="A137" s="146"/>
      <c r="B137" s="312">
        <v>19</v>
      </c>
      <c r="C137" s="324" t="str">
        <f t="shared" si="10"/>
        <v/>
      </c>
      <c r="D137" s="392" t="str">
        <f>TEXT(IFERROR(INDEX('Overview - Section A'!$A$42:$A$49,MATCH(J137,'Overview - Section A'!$I$42:$I$49,0)),""),"d-mmm-yy") &amp;" to " &amp; TEXT(IFERROR(INDEX('Overview - Section A'!$E$42:$E$49,MATCH(J137,'Overview - Section A'!$I$42:$I$49,0)),""),"d-mmm-yy")</f>
        <v>1-Jan-19 to 31-Dec-19</v>
      </c>
      <c r="E137" s="326"/>
      <c r="F137" s="326"/>
      <c r="G137" s="389" t="str">
        <f t="shared" si="11"/>
        <v/>
      </c>
      <c r="H137" s="380"/>
      <c r="I137" s="393" t="str">
        <f t="shared" si="12"/>
        <v/>
      </c>
      <c r="J137" s="330" t="s">
        <v>299</v>
      </c>
      <c r="K137" s="330">
        <v>43830</v>
      </c>
      <c r="L137" s="393" t="b">
        <f t="shared" si="13"/>
        <v>1</v>
      </c>
      <c r="M137" s="393" t="b">
        <f t="shared" si="14"/>
        <v>0</v>
      </c>
      <c r="N137" s="393" t="s">
        <v>687</v>
      </c>
      <c r="O137" s="58"/>
      <c r="P137" s="165"/>
      <c r="Q137" s="164"/>
    </row>
    <row r="138" spans="1:17" x14ac:dyDescent="0.25">
      <c r="A138" s="146"/>
      <c r="B138" s="312">
        <v>19</v>
      </c>
      <c r="C138" s="324" t="str">
        <f t="shared" si="10"/>
        <v/>
      </c>
      <c r="D138" s="392" t="str">
        <f>TEXT(IFERROR(INDEX('Overview - Section A'!$A$42:$A$49,MATCH(J138,'Overview - Section A'!$I$42:$I$49,0)),""),"d-mmm-yy") &amp;" to " &amp; TEXT(IFERROR(INDEX('Overview - Section A'!$E$42:$E$49,MATCH(J138,'Overview - Section A'!$I$42:$I$49,0)),""),"d-mmm-yy")</f>
        <v>1-Jan-20 to 31-Dec-20</v>
      </c>
      <c r="E138" s="326"/>
      <c r="F138" s="326"/>
      <c r="G138" s="389" t="str">
        <f t="shared" si="11"/>
        <v/>
      </c>
      <c r="H138" s="380"/>
      <c r="I138" s="393" t="str">
        <f t="shared" si="12"/>
        <v/>
      </c>
      <c r="J138" s="330" t="s">
        <v>301</v>
      </c>
      <c r="K138" s="330">
        <v>44196</v>
      </c>
      <c r="L138" s="393" t="b">
        <f t="shared" si="13"/>
        <v>1</v>
      </c>
      <c r="M138" s="393" t="b">
        <f t="shared" si="14"/>
        <v>0</v>
      </c>
      <c r="N138" s="393" t="s">
        <v>688</v>
      </c>
      <c r="O138" s="58"/>
      <c r="P138" s="165"/>
      <c r="Q138" s="164"/>
    </row>
    <row r="139" spans="1:17" x14ac:dyDescent="0.25">
      <c r="A139" s="146"/>
      <c r="B139" s="312">
        <v>19</v>
      </c>
      <c r="C139" s="324" t="str">
        <f t="shared" si="10"/>
        <v/>
      </c>
      <c r="D139" s="392" t="str">
        <f>TEXT(IFERROR(INDEX('Overview - Section A'!$A$42:$A$49,MATCH(J139,'Overview - Section A'!$I$42:$I$49,0)),""),"d-mmm-yy") &amp;" to " &amp; TEXT(IFERROR(INDEX('Overview - Section A'!$E$42:$E$49,MATCH(J139,'Overview - Section A'!$I$42:$I$49,0)),""),"d-mmm-yy")</f>
        <v>1-Jan-21 to 31-Dec-21</v>
      </c>
      <c r="E139" s="326"/>
      <c r="F139" s="326"/>
      <c r="G139" s="389" t="str">
        <f t="shared" si="11"/>
        <v/>
      </c>
      <c r="H139" s="380"/>
      <c r="I139" s="393" t="str">
        <f t="shared" si="12"/>
        <v/>
      </c>
      <c r="J139" s="330" t="s">
        <v>303</v>
      </c>
      <c r="K139" s="330">
        <v>44561</v>
      </c>
      <c r="L139" s="393" t="b">
        <f t="shared" si="13"/>
        <v>1</v>
      </c>
      <c r="M139" s="393" t="b">
        <f t="shared" si="14"/>
        <v>0</v>
      </c>
      <c r="N139" s="393" t="s">
        <v>689</v>
      </c>
      <c r="O139" s="58"/>
      <c r="P139" s="165"/>
      <c r="Q139" s="164"/>
    </row>
    <row r="140" spans="1:17" x14ac:dyDescent="0.25">
      <c r="A140" s="146"/>
      <c r="B140" s="312">
        <v>19</v>
      </c>
      <c r="C140" s="324" t="str">
        <f t="shared" si="10"/>
        <v/>
      </c>
      <c r="D140" s="392" t="str">
        <f>TEXT(IFERROR(INDEX('Overview - Section A'!$A$42:$A$49,MATCH(J140,'Overview - Section A'!$I$42:$I$49,0)),""),"d-mmm-yy") &amp;" to " &amp; TEXT(IFERROR(INDEX('Overview - Section A'!$E$42:$E$49,MATCH(J140,'Overview - Section A'!$I$42:$I$49,0)),""),"d-mmm-yy")</f>
        <v>1-Jan-22 to 31-Dec-22</v>
      </c>
      <c r="E140" s="326"/>
      <c r="F140" s="326"/>
      <c r="G140" s="389" t="str">
        <f t="shared" si="11"/>
        <v/>
      </c>
      <c r="H140" s="380"/>
      <c r="I140" s="393" t="str">
        <f t="shared" si="12"/>
        <v/>
      </c>
      <c r="J140" s="330" t="s">
        <v>305</v>
      </c>
      <c r="K140" s="330">
        <v>44926</v>
      </c>
      <c r="L140" s="393" t="b">
        <f t="shared" si="13"/>
        <v>1</v>
      </c>
      <c r="M140" s="393" t="b">
        <f t="shared" si="14"/>
        <v>0</v>
      </c>
      <c r="N140" s="393" t="s">
        <v>690</v>
      </c>
      <c r="O140" s="58"/>
      <c r="P140" s="165"/>
      <c r="Q140" s="164"/>
    </row>
    <row r="141" spans="1:17" x14ac:dyDescent="0.25">
      <c r="A141" s="146"/>
      <c r="B141" s="312">
        <v>20</v>
      </c>
      <c r="C141" s="324" t="str">
        <f t="shared" si="10"/>
        <v/>
      </c>
      <c r="D141" s="392" t="str">
        <f>TEXT(IFERROR(INDEX('Overview - Section A'!$A$42:$A$49,MATCH(J141,'Overview - Section A'!$I$42:$I$49,0)),""),"d-mmm-yy") &amp;" to " &amp; TEXT(IFERROR(INDEX('Overview - Section A'!$E$42:$E$49,MATCH(J141,'Overview - Section A'!$I$42:$I$49,0)),""),"d-mmm-yy")</f>
        <v>1-Jan-18 to 31-Dec-18</v>
      </c>
      <c r="E141" s="326"/>
      <c r="F141" s="326"/>
      <c r="G141" s="389" t="str">
        <f t="shared" si="11"/>
        <v/>
      </c>
      <c r="H141" s="380"/>
      <c r="I141" s="393" t="str">
        <f t="shared" si="12"/>
        <v/>
      </c>
      <c r="J141" s="330" t="s">
        <v>297</v>
      </c>
      <c r="K141" s="330">
        <v>43465</v>
      </c>
      <c r="L141" s="393" t="b">
        <f t="shared" si="13"/>
        <v>1</v>
      </c>
      <c r="M141" s="393" t="b">
        <f t="shared" si="14"/>
        <v>0</v>
      </c>
      <c r="N141" s="393" t="s">
        <v>691</v>
      </c>
      <c r="O141" s="58"/>
      <c r="P141" s="165"/>
      <c r="Q141" s="164"/>
    </row>
    <row r="142" spans="1:17" x14ac:dyDescent="0.25">
      <c r="A142" s="146"/>
      <c r="B142" s="312">
        <v>20</v>
      </c>
      <c r="C142" s="324" t="str">
        <f t="shared" si="10"/>
        <v/>
      </c>
      <c r="D142" s="392" t="str">
        <f>TEXT(IFERROR(INDEX('Overview - Section A'!$A$42:$A$49,MATCH(J142,'Overview - Section A'!$I$42:$I$49,0)),""),"d-mmm-yy") &amp;" to " &amp; TEXT(IFERROR(INDEX('Overview - Section A'!$E$42:$E$49,MATCH(J142,'Overview - Section A'!$I$42:$I$49,0)),""),"d-mmm-yy")</f>
        <v>1-Jan-19 to 31-Dec-19</v>
      </c>
      <c r="E142" s="326"/>
      <c r="F142" s="326"/>
      <c r="G142" s="389" t="str">
        <f t="shared" si="11"/>
        <v/>
      </c>
      <c r="H142" s="380"/>
      <c r="I142" s="393" t="str">
        <f t="shared" si="12"/>
        <v/>
      </c>
      <c r="J142" s="330" t="s">
        <v>299</v>
      </c>
      <c r="K142" s="330">
        <v>43830</v>
      </c>
      <c r="L142" s="393" t="b">
        <f t="shared" si="13"/>
        <v>1</v>
      </c>
      <c r="M142" s="393" t="b">
        <f t="shared" si="14"/>
        <v>0</v>
      </c>
      <c r="N142" s="393" t="s">
        <v>692</v>
      </c>
      <c r="O142" s="58"/>
      <c r="P142" s="165"/>
      <c r="Q142" s="164"/>
    </row>
    <row r="143" spans="1:17" x14ac:dyDescent="0.25">
      <c r="A143" s="146"/>
      <c r="B143" s="312">
        <v>20</v>
      </c>
      <c r="C143" s="324" t="str">
        <f t="shared" si="10"/>
        <v/>
      </c>
      <c r="D143" s="392" t="str">
        <f>TEXT(IFERROR(INDEX('Overview - Section A'!$A$42:$A$49,MATCH(J143,'Overview - Section A'!$I$42:$I$49,0)),""),"d-mmm-yy") &amp;" to " &amp; TEXT(IFERROR(INDEX('Overview - Section A'!$E$42:$E$49,MATCH(J143,'Overview - Section A'!$I$42:$I$49,0)),""),"d-mmm-yy")</f>
        <v>1-Jan-20 to 31-Dec-20</v>
      </c>
      <c r="E143" s="326"/>
      <c r="F143" s="326"/>
      <c r="G143" s="389" t="str">
        <f t="shared" si="11"/>
        <v/>
      </c>
      <c r="H143" s="380"/>
      <c r="I143" s="393" t="str">
        <f t="shared" si="12"/>
        <v/>
      </c>
      <c r="J143" s="330" t="s">
        <v>301</v>
      </c>
      <c r="K143" s="330">
        <v>44196</v>
      </c>
      <c r="L143" s="393" t="b">
        <f t="shared" si="13"/>
        <v>1</v>
      </c>
      <c r="M143" s="393" t="b">
        <f t="shared" si="14"/>
        <v>0</v>
      </c>
      <c r="N143" s="393" t="s">
        <v>693</v>
      </c>
      <c r="O143" s="58"/>
      <c r="P143" s="165"/>
      <c r="Q143" s="164"/>
    </row>
    <row r="144" spans="1:17" x14ac:dyDescent="0.25">
      <c r="A144" s="146"/>
      <c r="B144" s="312">
        <v>20</v>
      </c>
      <c r="C144" s="324" t="str">
        <f t="shared" si="10"/>
        <v/>
      </c>
      <c r="D144" s="392" t="str">
        <f>TEXT(IFERROR(INDEX('Overview - Section A'!$A$42:$A$49,MATCH(J144,'Overview - Section A'!$I$42:$I$49,0)),""),"d-mmm-yy") &amp;" to " &amp; TEXT(IFERROR(INDEX('Overview - Section A'!$E$42:$E$49,MATCH(J144,'Overview - Section A'!$I$42:$I$49,0)),""),"d-mmm-yy")</f>
        <v>1-Jan-21 to 31-Dec-21</v>
      </c>
      <c r="E144" s="326"/>
      <c r="F144" s="326"/>
      <c r="G144" s="389" t="str">
        <f t="shared" si="11"/>
        <v/>
      </c>
      <c r="H144" s="380"/>
      <c r="I144" s="393" t="str">
        <f t="shared" si="12"/>
        <v/>
      </c>
      <c r="J144" s="330" t="s">
        <v>303</v>
      </c>
      <c r="K144" s="330">
        <v>44561</v>
      </c>
      <c r="L144" s="393" t="b">
        <f t="shared" si="13"/>
        <v>1</v>
      </c>
      <c r="M144" s="393" t="b">
        <f t="shared" si="14"/>
        <v>0</v>
      </c>
      <c r="N144" s="393" t="s">
        <v>694</v>
      </c>
      <c r="O144" s="58"/>
      <c r="P144" s="165"/>
      <c r="Q144" s="164"/>
    </row>
    <row r="145" spans="1:17" x14ac:dyDescent="0.25">
      <c r="A145" s="146"/>
      <c r="B145" s="312">
        <v>20</v>
      </c>
      <c r="C145" s="324" t="str">
        <f t="shared" si="10"/>
        <v/>
      </c>
      <c r="D145" s="392" t="str">
        <f>TEXT(IFERROR(INDEX('Overview - Section A'!$A$42:$A$49,MATCH(J145,'Overview - Section A'!$I$42:$I$49,0)),""),"d-mmm-yy") &amp;" to " &amp; TEXT(IFERROR(INDEX('Overview - Section A'!$E$42:$E$49,MATCH(J145,'Overview - Section A'!$I$42:$I$49,0)),""),"d-mmm-yy")</f>
        <v>1-Jan-22 to 31-Dec-22</v>
      </c>
      <c r="E145" s="326"/>
      <c r="F145" s="326"/>
      <c r="G145" s="389" t="str">
        <f t="shared" si="11"/>
        <v/>
      </c>
      <c r="H145" s="380"/>
      <c r="I145" s="393" t="str">
        <f t="shared" si="12"/>
        <v/>
      </c>
      <c r="J145" s="330" t="s">
        <v>305</v>
      </c>
      <c r="K145" s="330">
        <v>44926</v>
      </c>
      <c r="L145" s="393" t="b">
        <f t="shared" si="13"/>
        <v>1</v>
      </c>
      <c r="M145" s="393" t="b">
        <f t="shared" si="14"/>
        <v>0</v>
      </c>
      <c r="N145" s="393" t="s">
        <v>695</v>
      </c>
      <c r="O145" s="58"/>
      <c r="P145" s="165"/>
      <c r="Q145" s="164"/>
    </row>
    <row r="146" spans="1:17" x14ac:dyDescent="0.25">
      <c r="A146" s="146"/>
      <c r="B146" s="312">
        <v>21</v>
      </c>
      <c r="C146" s="324" t="str">
        <f t="shared" si="10"/>
        <v/>
      </c>
      <c r="D146" s="392" t="str">
        <f>TEXT(IFERROR(INDEX('Overview - Section A'!$A$42:$A$49,MATCH(J146,'Overview - Section A'!$I$42:$I$49,0)),""),"d-mmm-yy") &amp;" to " &amp; TEXT(IFERROR(INDEX('Overview - Section A'!$E$42:$E$49,MATCH(J146,'Overview - Section A'!$I$42:$I$49,0)),""),"d-mmm-yy")</f>
        <v>1-Jan-18 to 31-Dec-18</v>
      </c>
      <c r="E146" s="326"/>
      <c r="F146" s="326"/>
      <c r="G146" s="389" t="str">
        <f t="shared" si="11"/>
        <v/>
      </c>
      <c r="H146" s="380"/>
      <c r="I146" s="393" t="str">
        <f t="shared" si="12"/>
        <v/>
      </c>
      <c r="J146" s="330" t="s">
        <v>297</v>
      </c>
      <c r="K146" s="330">
        <v>43465</v>
      </c>
      <c r="L146" s="393" t="b">
        <f t="shared" si="13"/>
        <v>1</v>
      </c>
      <c r="M146" s="393" t="b">
        <f t="shared" si="14"/>
        <v>0</v>
      </c>
      <c r="N146" s="393" t="s">
        <v>696</v>
      </c>
      <c r="O146" s="58"/>
      <c r="P146" s="165"/>
      <c r="Q146" s="164"/>
    </row>
    <row r="147" spans="1:17" x14ac:dyDescent="0.25">
      <c r="A147" s="146"/>
      <c r="B147" s="312">
        <v>21</v>
      </c>
      <c r="C147" s="324" t="str">
        <f t="shared" si="10"/>
        <v/>
      </c>
      <c r="D147" s="392" t="str">
        <f>TEXT(IFERROR(INDEX('Overview - Section A'!$A$42:$A$49,MATCH(J147,'Overview - Section A'!$I$42:$I$49,0)),""),"d-mmm-yy") &amp;" to " &amp; TEXT(IFERROR(INDEX('Overview - Section A'!$E$42:$E$49,MATCH(J147,'Overview - Section A'!$I$42:$I$49,0)),""),"d-mmm-yy")</f>
        <v>1-Jan-19 to 31-Dec-19</v>
      </c>
      <c r="E147" s="326"/>
      <c r="F147" s="326"/>
      <c r="G147" s="389" t="str">
        <f t="shared" si="11"/>
        <v/>
      </c>
      <c r="H147" s="380"/>
      <c r="I147" s="393" t="str">
        <f t="shared" si="12"/>
        <v/>
      </c>
      <c r="J147" s="330" t="s">
        <v>299</v>
      </c>
      <c r="K147" s="330">
        <v>43830</v>
      </c>
      <c r="L147" s="393" t="b">
        <f t="shared" si="13"/>
        <v>1</v>
      </c>
      <c r="M147" s="393" t="b">
        <f t="shared" si="14"/>
        <v>0</v>
      </c>
      <c r="N147" s="393" t="s">
        <v>697</v>
      </c>
      <c r="O147" s="58"/>
      <c r="P147" s="165"/>
      <c r="Q147" s="164"/>
    </row>
    <row r="148" spans="1:17" x14ac:dyDescent="0.25">
      <c r="A148" s="146"/>
      <c r="B148" s="312">
        <v>21</v>
      </c>
      <c r="C148" s="324" t="str">
        <f t="shared" si="10"/>
        <v/>
      </c>
      <c r="D148" s="392" t="str">
        <f>TEXT(IFERROR(INDEX('Overview - Section A'!$A$42:$A$49,MATCH(J148,'Overview - Section A'!$I$42:$I$49,0)),""),"d-mmm-yy") &amp;" to " &amp; TEXT(IFERROR(INDEX('Overview - Section A'!$E$42:$E$49,MATCH(J148,'Overview - Section A'!$I$42:$I$49,0)),""),"d-mmm-yy")</f>
        <v>1-Jan-20 to 31-Dec-20</v>
      </c>
      <c r="E148" s="326"/>
      <c r="F148" s="326"/>
      <c r="G148" s="389" t="str">
        <f t="shared" si="11"/>
        <v/>
      </c>
      <c r="H148" s="380"/>
      <c r="I148" s="393" t="str">
        <f t="shared" si="12"/>
        <v/>
      </c>
      <c r="J148" s="330" t="s">
        <v>301</v>
      </c>
      <c r="K148" s="330">
        <v>44196</v>
      </c>
      <c r="L148" s="393" t="b">
        <f t="shared" si="13"/>
        <v>1</v>
      </c>
      <c r="M148" s="393" t="b">
        <f t="shared" si="14"/>
        <v>0</v>
      </c>
      <c r="N148" s="393" t="s">
        <v>698</v>
      </c>
      <c r="O148" s="58"/>
      <c r="P148" s="165"/>
      <c r="Q148" s="164"/>
    </row>
    <row r="149" spans="1:17" x14ac:dyDescent="0.25">
      <c r="A149" s="146"/>
      <c r="B149" s="312">
        <v>21</v>
      </c>
      <c r="C149" s="324" t="str">
        <f t="shared" si="10"/>
        <v/>
      </c>
      <c r="D149" s="392" t="str">
        <f>TEXT(IFERROR(INDEX('Overview - Section A'!$A$42:$A$49,MATCH(J149,'Overview - Section A'!$I$42:$I$49,0)),""),"d-mmm-yy") &amp;" to " &amp; TEXT(IFERROR(INDEX('Overview - Section A'!$E$42:$E$49,MATCH(J149,'Overview - Section A'!$I$42:$I$49,0)),""),"d-mmm-yy")</f>
        <v>1-Jan-21 to 31-Dec-21</v>
      </c>
      <c r="E149" s="326"/>
      <c r="F149" s="326"/>
      <c r="G149" s="389" t="str">
        <f t="shared" si="11"/>
        <v/>
      </c>
      <c r="H149" s="380"/>
      <c r="I149" s="393" t="str">
        <f t="shared" si="12"/>
        <v/>
      </c>
      <c r="J149" s="330" t="s">
        <v>303</v>
      </c>
      <c r="K149" s="330">
        <v>44561</v>
      </c>
      <c r="L149" s="393" t="b">
        <f t="shared" si="13"/>
        <v>1</v>
      </c>
      <c r="M149" s="393" t="b">
        <f t="shared" si="14"/>
        <v>0</v>
      </c>
      <c r="N149" s="393" t="s">
        <v>699</v>
      </c>
      <c r="O149" s="58"/>
      <c r="P149" s="165"/>
      <c r="Q149" s="164"/>
    </row>
    <row r="150" spans="1:17" x14ac:dyDescent="0.25">
      <c r="A150" s="146"/>
      <c r="B150" s="312">
        <v>21</v>
      </c>
      <c r="C150" s="324" t="str">
        <f t="shared" si="10"/>
        <v/>
      </c>
      <c r="D150" s="392" t="str">
        <f>TEXT(IFERROR(INDEX('Overview - Section A'!$A$42:$A$49,MATCH(J150,'Overview - Section A'!$I$42:$I$49,0)),""),"d-mmm-yy") &amp;" to " &amp; TEXT(IFERROR(INDEX('Overview - Section A'!$E$42:$E$49,MATCH(J150,'Overview - Section A'!$I$42:$I$49,0)),""),"d-mmm-yy")</f>
        <v>1-Jan-22 to 31-Dec-22</v>
      </c>
      <c r="E150" s="326"/>
      <c r="F150" s="326"/>
      <c r="G150" s="389" t="str">
        <f t="shared" si="11"/>
        <v/>
      </c>
      <c r="H150" s="380"/>
      <c r="I150" s="393" t="str">
        <f t="shared" si="12"/>
        <v/>
      </c>
      <c r="J150" s="330" t="s">
        <v>305</v>
      </c>
      <c r="K150" s="330">
        <v>44926</v>
      </c>
      <c r="L150" s="393" t="b">
        <f t="shared" si="13"/>
        <v>1</v>
      </c>
      <c r="M150" s="393" t="b">
        <f t="shared" si="14"/>
        <v>0</v>
      </c>
      <c r="N150" s="393" t="s">
        <v>700</v>
      </c>
      <c r="O150" s="58"/>
      <c r="P150" s="165"/>
      <c r="Q150" s="164"/>
    </row>
    <row r="151" spans="1:17" x14ac:dyDescent="0.25">
      <c r="A151" s="146"/>
      <c r="B151" s="312">
        <v>22</v>
      </c>
      <c r="C151" s="324" t="str">
        <f t="shared" si="10"/>
        <v/>
      </c>
      <c r="D151" s="392" t="str">
        <f>TEXT(IFERROR(INDEX('Overview - Section A'!$A$42:$A$49,MATCH(J151,'Overview - Section A'!$I$42:$I$49,0)),""),"d-mmm-yy") &amp;" to " &amp; TEXT(IFERROR(INDEX('Overview - Section A'!$E$42:$E$49,MATCH(J151,'Overview - Section A'!$I$42:$I$49,0)),""),"d-mmm-yy")</f>
        <v>1-Jan-18 to 31-Dec-18</v>
      </c>
      <c r="E151" s="326"/>
      <c r="F151" s="326"/>
      <c r="G151" s="389" t="str">
        <f t="shared" si="11"/>
        <v/>
      </c>
      <c r="H151" s="380"/>
      <c r="I151" s="393" t="str">
        <f t="shared" si="12"/>
        <v/>
      </c>
      <c r="J151" s="330" t="s">
        <v>297</v>
      </c>
      <c r="K151" s="330">
        <v>43465</v>
      </c>
      <c r="L151" s="393" t="b">
        <f t="shared" si="13"/>
        <v>1</v>
      </c>
      <c r="M151" s="393" t="b">
        <f t="shared" si="14"/>
        <v>0</v>
      </c>
      <c r="N151" s="393" t="s">
        <v>701</v>
      </c>
      <c r="O151" s="58"/>
      <c r="P151" s="165"/>
      <c r="Q151" s="164"/>
    </row>
    <row r="152" spans="1:17" x14ac:dyDescent="0.25">
      <c r="A152" s="146"/>
      <c r="B152" s="312">
        <v>22</v>
      </c>
      <c r="C152" s="324" t="str">
        <f t="shared" si="10"/>
        <v/>
      </c>
      <c r="D152" s="392" t="str">
        <f>TEXT(IFERROR(INDEX('Overview - Section A'!$A$42:$A$49,MATCH(J152,'Overview - Section A'!$I$42:$I$49,0)),""),"d-mmm-yy") &amp;" to " &amp; TEXT(IFERROR(INDEX('Overview - Section A'!$E$42:$E$49,MATCH(J152,'Overview - Section A'!$I$42:$I$49,0)),""),"d-mmm-yy")</f>
        <v>1-Jan-19 to 31-Dec-19</v>
      </c>
      <c r="E152" s="326"/>
      <c r="F152" s="326"/>
      <c r="G152" s="389" t="str">
        <f t="shared" si="11"/>
        <v/>
      </c>
      <c r="H152" s="380"/>
      <c r="I152" s="393" t="str">
        <f t="shared" si="12"/>
        <v/>
      </c>
      <c r="J152" s="330" t="s">
        <v>299</v>
      </c>
      <c r="K152" s="330">
        <v>43830</v>
      </c>
      <c r="L152" s="393" t="b">
        <f t="shared" si="13"/>
        <v>1</v>
      </c>
      <c r="M152" s="393" t="b">
        <f t="shared" si="14"/>
        <v>0</v>
      </c>
      <c r="N152" s="393" t="s">
        <v>702</v>
      </c>
      <c r="O152" s="58"/>
      <c r="P152" s="165"/>
      <c r="Q152" s="164"/>
    </row>
    <row r="153" spans="1:17" x14ac:dyDescent="0.25">
      <c r="A153" s="146"/>
      <c r="B153" s="312">
        <v>22</v>
      </c>
      <c r="C153" s="324" t="str">
        <f t="shared" si="10"/>
        <v/>
      </c>
      <c r="D153" s="392" t="str">
        <f>TEXT(IFERROR(INDEX('Overview - Section A'!$A$42:$A$49,MATCH(J153,'Overview - Section A'!$I$42:$I$49,0)),""),"d-mmm-yy") &amp;" to " &amp; TEXT(IFERROR(INDEX('Overview - Section A'!$E$42:$E$49,MATCH(J153,'Overview - Section A'!$I$42:$I$49,0)),""),"d-mmm-yy")</f>
        <v>1-Jan-20 to 31-Dec-20</v>
      </c>
      <c r="E153" s="326"/>
      <c r="F153" s="326"/>
      <c r="G153" s="389" t="str">
        <f t="shared" si="11"/>
        <v/>
      </c>
      <c r="H153" s="380"/>
      <c r="I153" s="393" t="str">
        <f t="shared" si="12"/>
        <v/>
      </c>
      <c r="J153" s="330" t="s">
        <v>301</v>
      </c>
      <c r="K153" s="330">
        <v>44196</v>
      </c>
      <c r="L153" s="393" t="b">
        <f t="shared" si="13"/>
        <v>1</v>
      </c>
      <c r="M153" s="393" t="b">
        <f t="shared" si="14"/>
        <v>0</v>
      </c>
      <c r="N153" s="393" t="s">
        <v>703</v>
      </c>
      <c r="O153" s="58"/>
      <c r="P153" s="165"/>
      <c r="Q153" s="164"/>
    </row>
    <row r="154" spans="1:17" x14ac:dyDescent="0.25">
      <c r="A154" s="146"/>
      <c r="B154" s="312">
        <v>22</v>
      </c>
      <c r="C154" s="324" t="str">
        <f t="shared" si="10"/>
        <v/>
      </c>
      <c r="D154" s="392" t="str">
        <f>TEXT(IFERROR(INDEX('Overview - Section A'!$A$42:$A$49,MATCH(J154,'Overview - Section A'!$I$42:$I$49,0)),""),"d-mmm-yy") &amp;" to " &amp; TEXT(IFERROR(INDEX('Overview - Section A'!$E$42:$E$49,MATCH(J154,'Overview - Section A'!$I$42:$I$49,0)),""),"d-mmm-yy")</f>
        <v>1-Jan-21 to 31-Dec-21</v>
      </c>
      <c r="E154" s="326"/>
      <c r="F154" s="326"/>
      <c r="G154" s="389" t="str">
        <f t="shared" si="11"/>
        <v/>
      </c>
      <c r="H154" s="380"/>
      <c r="I154" s="393" t="str">
        <f t="shared" si="12"/>
        <v/>
      </c>
      <c r="J154" s="330" t="s">
        <v>303</v>
      </c>
      <c r="K154" s="330">
        <v>44561</v>
      </c>
      <c r="L154" s="393" t="b">
        <f t="shared" si="13"/>
        <v>1</v>
      </c>
      <c r="M154" s="393" t="b">
        <f t="shared" si="14"/>
        <v>0</v>
      </c>
      <c r="N154" s="393" t="s">
        <v>704</v>
      </c>
      <c r="O154" s="58"/>
      <c r="P154" s="165"/>
      <c r="Q154" s="164"/>
    </row>
    <row r="155" spans="1:17" x14ac:dyDescent="0.25">
      <c r="A155" s="146"/>
      <c r="B155" s="312">
        <v>22</v>
      </c>
      <c r="C155" s="324" t="str">
        <f t="shared" si="10"/>
        <v/>
      </c>
      <c r="D155" s="392" t="str">
        <f>TEXT(IFERROR(INDEX('Overview - Section A'!$A$42:$A$49,MATCH(J155,'Overview - Section A'!$I$42:$I$49,0)),""),"d-mmm-yy") &amp;" to " &amp; TEXT(IFERROR(INDEX('Overview - Section A'!$E$42:$E$49,MATCH(J155,'Overview - Section A'!$I$42:$I$49,0)),""),"d-mmm-yy")</f>
        <v>1-Jan-22 to 31-Dec-22</v>
      </c>
      <c r="E155" s="326"/>
      <c r="F155" s="326"/>
      <c r="G155" s="389" t="str">
        <f t="shared" si="11"/>
        <v/>
      </c>
      <c r="H155" s="380"/>
      <c r="I155" s="393" t="str">
        <f t="shared" si="12"/>
        <v/>
      </c>
      <c r="J155" s="330" t="s">
        <v>305</v>
      </c>
      <c r="K155" s="330">
        <v>44926</v>
      </c>
      <c r="L155" s="393" t="b">
        <f t="shared" si="13"/>
        <v>1</v>
      </c>
      <c r="M155" s="393" t="b">
        <f t="shared" si="14"/>
        <v>0</v>
      </c>
      <c r="N155" s="393" t="s">
        <v>705</v>
      </c>
      <c r="O155" s="58"/>
      <c r="P155" s="165"/>
      <c r="Q155" s="164"/>
    </row>
    <row r="156" spans="1:17" x14ac:dyDescent="0.25">
      <c r="A156" s="146"/>
      <c r="B156" s="312">
        <v>23</v>
      </c>
      <c r="C156" s="324" t="str">
        <f t="shared" si="10"/>
        <v/>
      </c>
      <c r="D156" s="392" t="str">
        <f>TEXT(IFERROR(INDEX('Overview - Section A'!$A$42:$A$49,MATCH(J156,'Overview - Section A'!$I$42:$I$49,0)),""),"d-mmm-yy") &amp;" to " &amp; TEXT(IFERROR(INDEX('Overview - Section A'!$E$42:$E$49,MATCH(J156,'Overview - Section A'!$I$42:$I$49,0)),""),"d-mmm-yy")</f>
        <v>1-Jan-18 to 31-Dec-18</v>
      </c>
      <c r="E156" s="326"/>
      <c r="F156" s="326"/>
      <c r="G156" s="389" t="str">
        <f t="shared" si="11"/>
        <v/>
      </c>
      <c r="H156" s="380"/>
      <c r="I156" s="393" t="str">
        <f t="shared" si="12"/>
        <v/>
      </c>
      <c r="J156" s="330" t="s">
        <v>297</v>
      </c>
      <c r="K156" s="330">
        <v>43465</v>
      </c>
      <c r="L156" s="393" t="b">
        <f t="shared" si="13"/>
        <v>1</v>
      </c>
      <c r="M156" s="393" t="b">
        <f t="shared" si="14"/>
        <v>0</v>
      </c>
      <c r="N156" s="393" t="s">
        <v>706</v>
      </c>
      <c r="O156" s="58"/>
      <c r="P156" s="165"/>
      <c r="Q156" s="164"/>
    </row>
    <row r="157" spans="1:17" x14ac:dyDescent="0.25">
      <c r="A157" s="146"/>
      <c r="B157" s="312">
        <v>23</v>
      </c>
      <c r="C157" s="324" t="str">
        <f t="shared" si="10"/>
        <v/>
      </c>
      <c r="D157" s="392" t="str">
        <f>TEXT(IFERROR(INDEX('Overview - Section A'!$A$42:$A$49,MATCH(J157,'Overview - Section A'!$I$42:$I$49,0)),""),"d-mmm-yy") &amp;" to " &amp; TEXT(IFERROR(INDEX('Overview - Section A'!$E$42:$E$49,MATCH(J157,'Overview - Section A'!$I$42:$I$49,0)),""),"d-mmm-yy")</f>
        <v>1-Jan-19 to 31-Dec-19</v>
      </c>
      <c r="E157" s="326"/>
      <c r="F157" s="326"/>
      <c r="G157" s="389" t="str">
        <f t="shared" si="11"/>
        <v/>
      </c>
      <c r="H157" s="380"/>
      <c r="I157" s="393" t="str">
        <f t="shared" si="12"/>
        <v/>
      </c>
      <c r="J157" s="330" t="s">
        <v>299</v>
      </c>
      <c r="K157" s="330">
        <v>43830</v>
      </c>
      <c r="L157" s="393" t="b">
        <f t="shared" si="13"/>
        <v>1</v>
      </c>
      <c r="M157" s="393" t="b">
        <f t="shared" si="14"/>
        <v>0</v>
      </c>
      <c r="N157" s="393" t="s">
        <v>707</v>
      </c>
      <c r="O157" s="58"/>
      <c r="P157" s="165"/>
      <c r="Q157" s="164"/>
    </row>
    <row r="158" spans="1:17" x14ac:dyDescent="0.25">
      <c r="A158" s="146"/>
      <c r="B158" s="312">
        <v>23</v>
      </c>
      <c r="C158" s="324" t="str">
        <f t="shared" si="10"/>
        <v/>
      </c>
      <c r="D158" s="392" t="str">
        <f>TEXT(IFERROR(INDEX('Overview - Section A'!$A$42:$A$49,MATCH(J158,'Overview - Section A'!$I$42:$I$49,0)),""),"d-mmm-yy") &amp;" to " &amp; TEXT(IFERROR(INDEX('Overview - Section A'!$E$42:$E$49,MATCH(J158,'Overview - Section A'!$I$42:$I$49,0)),""),"d-mmm-yy")</f>
        <v>1-Jan-20 to 31-Dec-20</v>
      </c>
      <c r="E158" s="326"/>
      <c r="F158" s="326"/>
      <c r="G158" s="389" t="str">
        <f t="shared" si="11"/>
        <v/>
      </c>
      <c r="H158" s="380"/>
      <c r="I158" s="393" t="str">
        <f t="shared" si="12"/>
        <v/>
      </c>
      <c r="J158" s="330" t="s">
        <v>301</v>
      </c>
      <c r="K158" s="330">
        <v>44196</v>
      </c>
      <c r="L158" s="393" t="b">
        <f t="shared" si="13"/>
        <v>1</v>
      </c>
      <c r="M158" s="393" t="b">
        <f t="shared" si="14"/>
        <v>0</v>
      </c>
      <c r="N158" s="393" t="s">
        <v>708</v>
      </c>
      <c r="O158" s="58"/>
      <c r="P158" s="165"/>
      <c r="Q158" s="164"/>
    </row>
    <row r="159" spans="1:17" x14ac:dyDescent="0.25">
      <c r="A159" s="146"/>
      <c r="B159" s="312">
        <v>23</v>
      </c>
      <c r="C159" s="324" t="str">
        <f t="shared" si="10"/>
        <v/>
      </c>
      <c r="D159" s="392" t="str">
        <f>TEXT(IFERROR(INDEX('Overview - Section A'!$A$42:$A$49,MATCH(J159,'Overview - Section A'!$I$42:$I$49,0)),""),"d-mmm-yy") &amp;" to " &amp; TEXT(IFERROR(INDEX('Overview - Section A'!$E$42:$E$49,MATCH(J159,'Overview - Section A'!$I$42:$I$49,0)),""),"d-mmm-yy")</f>
        <v>1-Jan-21 to 31-Dec-21</v>
      </c>
      <c r="E159" s="326"/>
      <c r="F159" s="326"/>
      <c r="G159" s="389" t="str">
        <f t="shared" si="11"/>
        <v/>
      </c>
      <c r="H159" s="380"/>
      <c r="I159" s="393" t="str">
        <f t="shared" si="12"/>
        <v/>
      </c>
      <c r="J159" s="330" t="s">
        <v>303</v>
      </c>
      <c r="K159" s="330">
        <v>44561</v>
      </c>
      <c r="L159" s="393" t="b">
        <f t="shared" si="13"/>
        <v>1</v>
      </c>
      <c r="M159" s="393" t="b">
        <f t="shared" si="14"/>
        <v>0</v>
      </c>
      <c r="N159" s="393" t="s">
        <v>709</v>
      </c>
      <c r="O159" s="58"/>
      <c r="P159" s="165"/>
      <c r="Q159" s="164"/>
    </row>
    <row r="160" spans="1:17" x14ac:dyDescent="0.25">
      <c r="A160" s="146"/>
      <c r="B160" s="312">
        <v>23</v>
      </c>
      <c r="C160" s="324" t="str">
        <f t="shared" si="10"/>
        <v/>
      </c>
      <c r="D160" s="392" t="str">
        <f>TEXT(IFERROR(INDEX('Overview - Section A'!$A$42:$A$49,MATCH(J160,'Overview - Section A'!$I$42:$I$49,0)),""),"d-mmm-yy") &amp;" to " &amp; TEXT(IFERROR(INDEX('Overview - Section A'!$E$42:$E$49,MATCH(J160,'Overview - Section A'!$I$42:$I$49,0)),""),"d-mmm-yy")</f>
        <v>1-Jan-22 to 31-Dec-22</v>
      </c>
      <c r="E160" s="326"/>
      <c r="F160" s="326"/>
      <c r="G160" s="389" t="str">
        <f t="shared" si="11"/>
        <v/>
      </c>
      <c r="H160" s="380"/>
      <c r="I160" s="393" t="str">
        <f t="shared" si="12"/>
        <v/>
      </c>
      <c r="J160" s="330" t="s">
        <v>305</v>
      </c>
      <c r="K160" s="330">
        <v>44926</v>
      </c>
      <c r="L160" s="393" t="b">
        <f t="shared" si="13"/>
        <v>1</v>
      </c>
      <c r="M160" s="393" t="b">
        <f t="shared" si="14"/>
        <v>0</v>
      </c>
      <c r="N160" s="393" t="s">
        <v>710</v>
      </c>
      <c r="O160" s="58"/>
      <c r="P160" s="165"/>
      <c r="Q160" s="164"/>
    </row>
    <row r="161" spans="1:17" x14ac:dyDescent="0.25">
      <c r="A161" s="146"/>
      <c r="B161" s="312">
        <v>24</v>
      </c>
      <c r="C161" s="324" t="str">
        <f t="shared" si="10"/>
        <v/>
      </c>
      <c r="D161" s="392" t="str">
        <f>TEXT(IFERROR(INDEX('Overview - Section A'!$A$42:$A$49,MATCH(J161,'Overview - Section A'!$I$42:$I$49,0)),""),"d-mmm-yy") &amp;" to " &amp; TEXT(IFERROR(INDEX('Overview - Section A'!$E$42:$E$49,MATCH(J161,'Overview - Section A'!$I$42:$I$49,0)),""),"d-mmm-yy")</f>
        <v>1-Jan-18 to 31-Dec-18</v>
      </c>
      <c r="E161" s="326"/>
      <c r="F161" s="326"/>
      <c r="G161" s="389" t="str">
        <f t="shared" si="11"/>
        <v/>
      </c>
      <c r="H161" s="380"/>
      <c r="I161" s="393" t="str">
        <f t="shared" si="12"/>
        <v/>
      </c>
      <c r="J161" s="330" t="s">
        <v>297</v>
      </c>
      <c r="K161" s="330">
        <v>43465</v>
      </c>
      <c r="L161" s="393" t="b">
        <f t="shared" si="13"/>
        <v>1</v>
      </c>
      <c r="M161" s="393" t="b">
        <f t="shared" si="14"/>
        <v>0</v>
      </c>
      <c r="N161" s="393" t="s">
        <v>711</v>
      </c>
      <c r="O161" s="58"/>
      <c r="P161" s="165"/>
      <c r="Q161" s="164"/>
    </row>
    <row r="162" spans="1:17" x14ac:dyDescent="0.25">
      <c r="A162" s="146"/>
      <c r="B162" s="312">
        <v>24</v>
      </c>
      <c r="C162" s="324" t="str">
        <f t="shared" si="10"/>
        <v/>
      </c>
      <c r="D162" s="392" t="str">
        <f>TEXT(IFERROR(INDEX('Overview - Section A'!$A$42:$A$49,MATCH(J162,'Overview - Section A'!$I$42:$I$49,0)),""),"d-mmm-yy") &amp;" to " &amp; TEXT(IFERROR(INDEX('Overview - Section A'!$E$42:$E$49,MATCH(J162,'Overview - Section A'!$I$42:$I$49,0)),""),"d-mmm-yy")</f>
        <v>1-Jan-19 to 31-Dec-19</v>
      </c>
      <c r="E162" s="326"/>
      <c r="F162" s="326"/>
      <c r="G162" s="389" t="str">
        <f t="shared" si="11"/>
        <v/>
      </c>
      <c r="H162" s="380"/>
      <c r="I162" s="393" t="str">
        <f t="shared" si="12"/>
        <v/>
      </c>
      <c r="J162" s="330" t="s">
        <v>299</v>
      </c>
      <c r="K162" s="330">
        <v>43830</v>
      </c>
      <c r="L162" s="393" t="b">
        <f t="shared" si="13"/>
        <v>1</v>
      </c>
      <c r="M162" s="393" t="b">
        <f t="shared" si="14"/>
        <v>0</v>
      </c>
      <c r="N162" s="393" t="s">
        <v>712</v>
      </c>
      <c r="O162" s="58"/>
      <c r="P162" s="165"/>
      <c r="Q162" s="164"/>
    </row>
    <row r="163" spans="1:17" x14ac:dyDescent="0.25">
      <c r="A163" s="146"/>
      <c r="B163" s="312">
        <v>24</v>
      </c>
      <c r="C163" s="324" t="str">
        <f t="shared" si="10"/>
        <v/>
      </c>
      <c r="D163" s="392" t="str">
        <f>TEXT(IFERROR(INDEX('Overview - Section A'!$A$42:$A$49,MATCH(J163,'Overview - Section A'!$I$42:$I$49,0)),""),"d-mmm-yy") &amp;" to " &amp; TEXT(IFERROR(INDEX('Overview - Section A'!$E$42:$E$49,MATCH(J163,'Overview - Section A'!$I$42:$I$49,0)),""),"d-mmm-yy")</f>
        <v>1-Jan-20 to 31-Dec-20</v>
      </c>
      <c r="E163" s="326"/>
      <c r="F163" s="326"/>
      <c r="G163" s="389" t="str">
        <f t="shared" si="11"/>
        <v/>
      </c>
      <c r="H163" s="380"/>
      <c r="I163" s="393" t="str">
        <f t="shared" si="12"/>
        <v/>
      </c>
      <c r="J163" s="330" t="s">
        <v>301</v>
      </c>
      <c r="K163" s="330">
        <v>44196</v>
      </c>
      <c r="L163" s="393" t="b">
        <f t="shared" si="13"/>
        <v>1</v>
      </c>
      <c r="M163" s="393" t="b">
        <f t="shared" si="14"/>
        <v>0</v>
      </c>
      <c r="N163" s="393" t="s">
        <v>713</v>
      </c>
      <c r="O163" s="58"/>
      <c r="P163" s="165"/>
      <c r="Q163" s="164"/>
    </row>
    <row r="164" spans="1:17" x14ac:dyDescent="0.25">
      <c r="A164" s="146"/>
      <c r="B164" s="312">
        <v>24</v>
      </c>
      <c r="C164" s="324" t="str">
        <f t="shared" si="10"/>
        <v/>
      </c>
      <c r="D164" s="392" t="str">
        <f>TEXT(IFERROR(INDEX('Overview - Section A'!$A$42:$A$49,MATCH(J164,'Overview - Section A'!$I$42:$I$49,0)),""),"d-mmm-yy") &amp;" to " &amp; TEXT(IFERROR(INDEX('Overview - Section A'!$E$42:$E$49,MATCH(J164,'Overview - Section A'!$I$42:$I$49,0)),""),"d-mmm-yy")</f>
        <v>1-Jan-21 to 31-Dec-21</v>
      </c>
      <c r="E164" s="326"/>
      <c r="F164" s="326"/>
      <c r="G164" s="389" t="str">
        <f t="shared" si="11"/>
        <v/>
      </c>
      <c r="H164" s="380"/>
      <c r="I164" s="393" t="str">
        <f t="shared" si="12"/>
        <v/>
      </c>
      <c r="J164" s="330" t="s">
        <v>303</v>
      </c>
      <c r="K164" s="330">
        <v>44561</v>
      </c>
      <c r="L164" s="393" t="b">
        <f t="shared" si="13"/>
        <v>1</v>
      </c>
      <c r="M164" s="393" t="b">
        <f t="shared" si="14"/>
        <v>0</v>
      </c>
      <c r="N164" s="393" t="s">
        <v>714</v>
      </c>
      <c r="O164" s="58"/>
      <c r="P164" s="165"/>
      <c r="Q164" s="164"/>
    </row>
    <row r="165" spans="1:17" x14ac:dyDescent="0.25">
      <c r="A165" s="146"/>
      <c r="B165" s="312">
        <v>24</v>
      </c>
      <c r="C165" s="324" t="str">
        <f t="shared" si="10"/>
        <v/>
      </c>
      <c r="D165" s="392" t="str">
        <f>TEXT(IFERROR(INDEX('Overview - Section A'!$A$42:$A$49,MATCH(J165,'Overview - Section A'!$I$42:$I$49,0)),""),"d-mmm-yy") &amp;" to " &amp; TEXT(IFERROR(INDEX('Overview - Section A'!$E$42:$E$49,MATCH(J165,'Overview - Section A'!$I$42:$I$49,0)),""),"d-mmm-yy")</f>
        <v>1-Jan-22 to 31-Dec-22</v>
      </c>
      <c r="E165" s="326"/>
      <c r="F165" s="326"/>
      <c r="G165" s="389" t="str">
        <f t="shared" si="11"/>
        <v/>
      </c>
      <c r="H165" s="380"/>
      <c r="I165" s="393" t="str">
        <f t="shared" si="12"/>
        <v/>
      </c>
      <c r="J165" s="330" t="s">
        <v>305</v>
      </c>
      <c r="K165" s="330">
        <v>44926</v>
      </c>
      <c r="L165" s="393" t="b">
        <f t="shared" si="13"/>
        <v>1</v>
      </c>
      <c r="M165" s="393" t="b">
        <f t="shared" si="14"/>
        <v>0</v>
      </c>
      <c r="N165" s="393" t="s">
        <v>715</v>
      </c>
      <c r="O165" s="58"/>
      <c r="P165" s="165"/>
      <c r="Q165" s="164"/>
    </row>
    <row r="166" spans="1:17" x14ac:dyDescent="0.25">
      <c r="A166" s="146"/>
      <c r="B166" s="312">
        <v>25</v>
      </c>
      <c r="C166" s="324" t="str">
        <f t="shared" si="10"/>
        <v/>
      </c>
      <c r="D166" s="392" t="str">
        <f>TEXT(IFERROR(INDEX('Overview - Section A'!$A$42:$A$49,MATCH(J166,'Overview - Section A'!$I$42:$I$49,0)),""),"d-mmm-yy") &amp;" to " &amp; TEXT(IFERROR(INDEX('Overview - Section A'!$E$42:$E$49,MATCH(J166,'Overview - Section A'!$I$42:$I$49,0)),""),"d-mmm-yy")</f>
        <v>1-Jan-18 to 31-Dec-18</v>
      </c>
      <c r="E166" s="326"/>
      <c r="F166" s="326"/>
      <c r="G166" s="389" t="str">
        <f t="shared" si="11"/>
        <v/>
      </c>
      <c r="H166" s="380"/>
      <c r="I166" s="393" t="str">
        <f t="shared" si="12"/>
        <v/>
      </c>
      <c r="J166" s="330" t="s">
        <v>297</v>
      </c>
      <c r="K166" s="330">
        <v>43465</v>
      </c>
      <c r="L166" s="393" t="b">
        <f t="shared" si="13"/>
        <v>1</v>
      </c>
      <c r="M166" s="393" t="b">
        <f t="shared" si="14"/>
        <v>0</v>
      </c>
      <c r="N166" s="393" t="s">
        <v>716</v>
      </c>
      <c r="O166" s="58"/>
      <c r="P166" s="165"/>
      <c r="Q166" s="164"/>
    </row>
    <row r="167" spans="1:17" x14ac:dyDescent="0.25">
      <c r="A167" s="146"/>
      <c r="B167" s="312">
        <v>25</v>
      </c>
      <c r="C167" s="324" t="str">
        <f t="shared" si="10"/>
        <v/>
      </c>
      <c r="D167" s="392" t="str">
        <f>TEXT(IFERROR(INDEX('Overview - Section A'!$A$42:$A$49,MATCH(J167,'Overview - Section A'!$I$42:$I$49,0)),""),"d-mmm-yy") &amp;" to " &amp; TEXT(IFERROR(INDEX('Overview - Section A'!$E$42:$E$49,MATCH(J167,'Overview - Section A'!$I$42:$I$49,0)),""),"d-mmm-yy")</f>
        <v>1-Jan-19 to 31-Dec-19</v>
      </c>
      <c r="E167" s="326"/>
      <c r="F167" s="326"/>
      <c r="G167" s="389" t="str">
        <f t="shared" si="11"/>
        <v/>
      </c>
      <c r="H167" s="380"/>
      <c r="I167" s="393" t="str">
        <f t="shared" si="12"/>
        <v/>
      </c>
      <c r="J167" s="330" t="s">
        <v>299</v>
      </c>
      <c r="K167" s="330">
        <v>43830</v>
      </c>
      <c r="L167" s="393" t="b">
        <f t="shared" si="13"/>
        <v>1</v>
      </c>
      <c r="M167" s="393" t="b">
        <f t="shared" si="14"/>
        <v>0</v>
      </c>
      <c r="N167" s="393" t="s">
        <v>717</v>
      </c>
      <c r="O167" s="58"/>
      <c r="P167" s="165"/>
      <c r="Q167" s="164"/>
    </row>
    <row r="168" spans="1:17" x14ac:dyDescent="0.25">
      <c r="A168" s="146"/>
      <c r="B168" s="312">
        <v>25</v>
      </c>
      <c r="C168" s="324" t="str">
        <f t="shared" si="10"/>
        <v/>
      </c>
      <c r="D168" s="392" t="str">
        <f>TEXT(IFERROR(INDEX('Overview - Section A'!$A$42:$A$49,MATCH(J168,'Overview - Section A'!$I$42:$I$49,0)),""),"d-mmm-yy") &amp;" to " &amp; TEXT(IFERROR(INDEX('Overview - Section A'!$E$42:$E$49,MATCH(J168,'Overview - Section A'!$I$42:$I$49,0)),""),"d-mmm-yy")</f>
        <v>1-Jan-20 to 31-Dec-20</v>
      </c>
      <c r="E168" s="326"/>
      <c r="F168" s="326"/>
      <c r="G168" s="389" t="str">
        <f t="shared" si="11"/>
        <v/>
      </c>
      <c r="H168" s="380"/>
      <c r="I168" s="393" t="str">
        <f t="shared" si="12"/>
        <v/>
      </c>
      <c r="J168" s="330" t="s">
        <v>301</v>
      </c>
      <c r="K168" s="330">
        <v>44196</v>
      </c>
      <c r="L168" s="393" t="b">
        <f t="shared" si="13"/>
        <v>1</v>
      </c>
      <c r="M168" s="393" t="b">
        <f t="shared" si="14"/>
        <v>0</v>
      </c>
      <c r="N168" s="393" t="s">
        <v>718</v>
      </c>
      <c r="O168" s="58"/>
      <c r="P168" s="165"/>
      <c r="Q168" s="164"/>
    </row>
    <row r="169" spans="1:17" x14ac:dyDescent="0.25">
      <c r="A169" s="146"/>
      <c r="B169" s="312">
        <v>25</v>
      </c>
      <c r="C169" s="324" t="str">
        <f t="shared" si="10"/>
        <v/>
      </c>
      <c r="D169" s="392" t="str">
        <f>TEXT(IFERROR(INDEX('Overview - Section A'!$A$42:$A$49,MATCH(J169,'Overview - Section A'!$I$42:$I$49,0)),""),"d-mmm-yy") &amp;" to " &amp; TEXT(IFERROR(INDEX('Overview - Section A'!$E$42:$E$49,MATCH(J169,'Overview - Section A'!$I$42:$I$49,0)),""),"d-mmm-yy")</f>
        <v>1-Jan-21 to 31-Dec-21</v>
      </c>
      <c r="E169" s="326"/>
      <c r="F169" s="326"/>
      <c r="G169" s="389" t="str">
        <f t="shared" si="11"/>
        <v/>
      </c>
      <c r="H169" s="380"/>
      <c r="I169" s="393" t="str">
        <f t="shared" si="12"/>
        <v/>
      </c>
      <c r="J169" s="330" t="s">
        <v>303</v>
      </c>
      <c r="K169" s="330">
        <v>44561</v>
      </c>
      <c r="L169" s="393" t="b">
        <f t="shared" si="13"/>
        <v>1</v>
      </c>
      <c r="M169" s="393" t="b">
        <f t="shared" si="14"/>
        <v>0</v>
      </c>
      <c r="N169" s="393" t="s">
        <v>719</v>
      </c>
      <c r="O169" s="58"/>
      <c r="P169" s="165"/>
      <c r="Q169" s="164"/>
    </row>
    <row r="170" spans="1:17" x14ac:dyDescent="0.25">
      <c r="A170" s="146"/>
      <c r="B170" s="312">
        <v>25</v>
      </c>
      <c r="C170" s="324" t="str">
        <f t="shared" si="10"/>
        <v/>
      </c>
      <c r="D170" s="392" t="str">
        <f>TEXT(IFERROR(INDEX('Overview - Section A'!$A$42:$A$49,MATCH(J170,'Overview - Section A'!$I$42:$I$49,0)),""),"d-mmm-yy") &amp;" to " &amp; TEXT(IFERROR(INDEX('Overview - Section A'!$E$42:$E$49,MATCH(J170,'Overview - Section A'!$I$42:$I$49,0)),""),"d-mmm-yy")</f>
        <v>1-Jan-22 to 31-Dec-22</v>
      </c>
      <c r="E170" s="326"/>
      <c r="F170" s="326"/>
      <c r="G170" s="389" t="str">
        <f t="shared" si="11"/>
        <v/>
      </c>
      <c r="H170" s="380"/>
      <c r="I170" s="393" t="str">
        <f t="shared" si="12"/>
        <v/>
      </c>
      <c r="J170" s="330" t="s">
        <v>305</v>
      </c>
      <c r="K170" s="330">
        <v>44926</v>
      </c>
      <c r="L170" s="393" t="b">
        <f t="shared" si="13"/>
        <v>1</v>
      </c>
      <c r="M170" s="393" t="b">
        <f t="shared" si="14"/>
        <v>0</v>
      </c>
      <c r="N170" s="393" t="s">
        <v>720</v>
      </c>
      <c r="O170" s="58"/>
      <c r="P170" s="165"/>
      <c r="Q170" s="164"/>
    </row>
    <row r="171" spans="1:17" x14ac:dyDescent="0.25">
      <c r="A171" s="146"/>
      <c r="B171" s="312">
        <v>26</v>
      </c>
      <c r="C171" s="324" t="str">
        <f t="shared" si="10"/>
        <v/>
      </c>
      <c r="D171" s="392" t="str">
        <f>TEXT(IFERROR(INDEX('Overview - Section A'!$A$42:$A$49,MATCH(J171,'Overview - Section A'!$I$42:$I$49,0)),""),"d-mmm-yy") &amp;" to " &amp; TEXT(IFERROR(INDEX('Overview - Section A'!$E$42:$E$49,MATCH(J171,'Overview - Section A'!$I$42:$I$49,0)),""),"d-mmm-yy")</f>
        <v>1-Jan-18 to 31-Dec-18</v>
      </c>
      <c r="E171" s="326"/>
      <c r="F171" s="326"/>
      <c r="G171" s="389" t="str">
        <f t="shared" si="11"/>
        <v/>
      </c>
      <c r="H171" s="380"/>
      <c r="I171" s="393" t="str">
        <f t="shared" si="12"/>
        <v/>
      </c>
      <c r="J171" s="330" t="s">
        <v>297</v>
      </c>
      <c r="K171" s="330">
        <v>43465</v>
      </c>
      <c r="L171" s="393" t="b">
        <f t="shared" si="13"/>
        <v>1</v>
      </c>
      <c r="M171" s="393" t="b">
        <f t="shared" si="14"/>
        <v>0</v>
      </c>
      <c r="N171" s="393" t="s">
        <v>721</v>
      </c>
      <c r="O171" s="58"/>
      <c r="P171" s="165"/>
      <c r="Q171" s="164"/>
    </row>
    <row r="172" spans="1:17" x14ac:dyDescent="0.25">
      <c r="A172" s="146"/>
      <c r="B172" s="312">
        <v>26</v>
      </c>
      <c r="C172" s="324" t="str">
        <f t="shared" si="10"/>
        <v/>
      </c>
      <c r="D172" s="392" t="str">
        <f>TEXT(IFERROR(INDEX('Overview - Section A'!$A$42:$A$49,MATCH(J172,'Overview - Section A'!$I$42:$I$49,0)),""),"d-mmm-yy") &amp;" to " &amp; TEXT(IFERROR(INDEX('Overview - Section A'!$E$42:$E$49,MATCH(J172,'Overview - Section A'!$I$42:$I$49,0)),""),"d-mmm-yy")</f>
        <v>1-Jan-19 to 31-Dec-19</v>
      </c>
      <c r="E172" s="326"/>
      <c r="F172" s="326"/>
      <c r="G172" s="389" t="str">
        <f t="shared" si="11"/>
        <v/>
      </c>
      <c r="H172" s="380"/>
      <c r="I172" s="393" t="str">
        <f t="shared" si="12"/>
        <v/>
      </c>
      <c r="J172" s="330" t="s">
        <v>299</v>
      </c>
      <c r="K172" s="330">
        <v>43830</v>
      </c>
      <c r="L172" s="393" t="b">
        <f t="shared" si="13"/>
        <v>1</v>
      </c>
      <c r="M172" s="393" t="b">
        <f t="shared" si="14"/>
        <v>0</v>
      </c>
      <c r="N172" s="393" t="s">
        <v>722</v>
      </c>
      <c r="O172" s="58"/>
      <c r="P172" s="165"/>
      <c r="Q172" s="164"/>
    </row>
    <row r="173" spans="1:17" x14ac:dyDescent="0.25">
      <c r="A173" s="146"/>
      <c r="B173" s="312">
        <v>26</v>
      </c>
      <c r="C173" s="324" t="str">
        <f t="shared" si="10"/>
        <v/>
      </c>
      <c r="D173" s="392" t="str">
        <f>TEXT(IFERROR(INDEX('Overview - Section A'!$A$42:$A$49,MATCH(J173,'Overview - Section A'!$I$42:$I$49,0)),""),"d-mmm-yy") &amp;" to " &amp; TEXT(IFERROR(INDEX('Overview - Section A'!$E$42:$E$49,MATCH(J173,'Overview - Section A'!$I$42:$I$49,0)),""),"d-mmm-yy")</f>
        <v>1-Jan-20 to 31-Dec-20</v>
      </c>
      <c r="E173" s="326"/>
      <c r="F173" s="326"/>
      <c r="G173" s="389" t="str">
        <f t="shared" si="11"/>
        <v/>
      </c>
      <c r="H173" s="380"/>
      <c r="I173" s="393" t="str">
        <f t="shared" si="12"/>
        <v/>
      </c>
      <c r="J173" s="330" t="s">
        <v>301</v>
      </c>
      <c r="K173" s="330">
        <v>44196</v>
      </c>
      <c r="L173" s="393" t="b">
        <f t="shared" si="13"/>
        <v>1</v>
      </c>
      <c r="M173" s="393" t="b">
        <f t="shared" si="14"/>
        <v>0</v>
      </c>
      <c r="N173" s="393" t="s">
        <v>723</v>
      </c>
      <c r="O173" s="58"/>
      <c r="P173" s="165"/>
      <c r="Q173" s="164"/>
    </row>
    <row r="174" spans="1:17" x14ac:dyDescent="0.25">
      <c r="A174" s="146"/>
      <c r="B174" s="312">
        <v>26</v>
      </c>
      <c r="C174" s="324" t="str">
        <f t="shared" ref="C174:C195" si="15">IF(B174=B173,"",VLOOKUP(B174,$A$10:$AA$42,27,FALSE))</f>
        <v/>
      </c>
      <c r="D174" s="392" t="str">
        <f>TEXT(IFERROR(INDEX('Overview - Section A'!$A$42:$A$49,MATCH(J174,'Overview - Section A'!$I$42:$I$49,0)),""),"d-mmm-yy") &amp;" to " &amp; TEXT(IFERROR(INDEX('Overview - Section A'!$E$42:$E$49,MATCH(J174,'Overview - Section A'!$I$42:$I$49,0)),""),"d-mmm-yy")</f>
        <v>1-Jan-21 to 31-Dec-21</v>
      </c>
      <c r="E174" s="326"/>
      <c r="F174" s="326"/>
      <c r="G174" s="389" t="str">
        <f t="shared" ref="G174:G195" si="16">IFERROR(IF(F174&lt;&gt;"",(E174/F174)*100,""),"")</f>
        <v/>
      </c>
      <c r="H174" s="380"/>
      <c r="I174" s="393" t="str">
        <f t="shared" ref="I174:I195" si="17">VLOOKUP(B174,$A$10:$AA$42,27,FALSE)</f>
        <v/>
      </c>
      <c r="J174" s="330" t="s">
        <v>303</v>
      </c>
      <c r="K174" s="330">
        <v>44561</v>
      </c>
      <c r="L174" s="393" t="b">
        <f t="shared" ref="L174:L195" si="18">IFERROR(TRUE,FALSE)</f>
        <v>1</v>
      </c>
      <c r="M174" s="393" t="b">
        <f t="shared" ref="M174:M195" si="19">IFERROR(IF(I174&lt;&gt;"",TRUE,FALSE),FALSE)</f>
        <v>0</v>
      </c>
      <c r="N174" s="393" t="s">
        <v>724</v>
      </c>
      <c r="O174" s="58"/>
      <c r="P174" s="165"/>
      <c r="Q174" s="164"/>
    </row>
    <row r="175" spans="1:17" x14ac:dyDescent="0.25">
      <c r="A175" s="146"/>
      <c r="B175" s="312">
        <v>26</v>
      </c>
      <c r="C175" s="324" t="str">
        <f t="shared" si="15"/>
        <v/>
      </c>
      <c r="D175" s="392" t="str">
        <f>TEXT(IFERROR(INDEX('Overview - Section A'!$A$42:$A$49,MATCH(J175,'Overview - Section A'!$I$42:$I$49,0)),""),"d-mmm-yy") &amp;" to " &amp; TEXT(IFERROR(INDEX('Overview - Section A'!$E$42:$E$49,MATCH(J175,'Overview - Section A'!$I$42:$I$49,0)),""),"d-mmm-yy")</f>
        <v>1-Jan-22 to 31-Dec-22</v>
      </c>
      <c r="E175" s="326"/>
      <c r="F175" s="326"/>
      <c r="G175" s="389" t="str">
        <f t="shared" si="16"/>
        <v/>
      </c>
      <c r="H175" s="380"/>
      <c r="I175" s="393" t="str">
        <f t="shared" si="17"/>
        <v/>
      </c>
      <c r="J175" s="330" t="s">
        <v>305</v>
      </c>
      <c r="K175" s="330">
        <v>44926</v>
      </c>
      <c r="L175" s="393" t="b">
        <f t="shared" si="18"/>
        <v>1</v>
      </c>
      <c r="M175" s="393" t="b">
        <f t="shared" si="19"/>
        <v>0</v>
      </c>
      <c r="N175" s="393" t="s">
        <v>725</v>
      </c>
      <c r="O175" s="58"/>
      <c r="P175" s="165"/>
      <c r="Q175" s="164"/>
    </row>
    <row r="176" spans="1:17" x14ac:dyDescent="0.25">
      <c r="A176" s="146"/>
      <c r="B176" s="312">
        <v>27</v>
      </c>
      <c r="C176" s="324" t="str">
        <f t="shared" si="15"/>
        <v/>
      </c>
      <c r="D176" s="392" t="str">
        <f>TEXT(IFERROR(INDEX('Overview - Section A'!$A$42:$A$49,MATCH(J176,'Overview - Section A'!$I$42:$I$49,0)),""),"d-mmm-yy") &amp;" to " &amp; TEXT(IFERROR(INDEX('Overview - Section A'!$E$42:$E$49,MATCH(J176,'Overview - Section A'!$I$42:$I$49,0)),""),"d-mmm-yy")</f>
        <v>1-Jan-18 to 31-Dec-18</v>
      </c>
      <c r="E176" s="326"/>
      <c r="F176" s="326"/>
      <c r="G176" s="389" t="str">
        <f t="shared" si="16"/>
        <v/>
      </c>
      <c r="H176" s="380"/>
      <c r="I176" s="393" t="str">
        <f t="shared" si="17"/>
        <v/>
      </c>
      <c r="J176" s="330" t="s">
        <v>297</v>
      </c>
      <c r="K176" s="330">
        <v>43465</v>
      </c>
      <c r="L176" s="393" t="b">
        <f t="shared" si="18"/>
        <v>1</v>
      </c>
      <c r="M176" s="393" t="b">
        <f t="shared" si="19"/>
        <v>0</v>
      </c>
      <c r="N176" s="393" t="s">
        <v>726</v>
      </c>
      <c r="O176" s="58"/>
      <c r="P176" s="165"/>
      <c r="Q176" s="164"/>
    </row>
    <row r="177" spans="1:17" x14ac:dyDescent="0.25">
      <c r="A177" s="146"/>
      <c r="B177" s="312">
        <v>27</v>
      </c>
      <c r="C177" s="324" t="str">
        <f t="shared" si="15"/>
        <v/>
      </c>
      <c r="D177" s="392" t="str">
        <f>TEXT(IFERROR(INDEX('Overview - Section A'!$A$42:$A$49,MATCH(J177,'Overview - Section A'!$I$42:$I$49,0)),""),"d-mmm-yy") &amp;" to " &amp; TEXT(IFERROR(INDEX('Overview - Section A'!$E$42:$E$49,MATCH(J177,'Overview - Section A'!$I$42:$I$49,0)),""),"d-mmm-yy")</f>
        <v>1-Jan-19 to 31-Dec-19</v>
      </c>
      <c r="E177" s="326"/>
      <c r="F177" s="326"/>
      <c r="G177" s="389" t="str">
        <f t="shared" si="16"/>
        <v/>
      </c>
      <c r="H177" s="380"/>
      <c r="I177" s="393" t="str">
        <f t="shared" si="17"/>
        <v/>
      </c>
      <c r="J177" s="330" t="s">
        <v>299</v>
      </c>
      <c r="K177" s="330">
        <v>43830</v>
      </c>
      <c r="L177" s="393" t="b">
        <f t="shared" si="18"/>
        <v>1</v>
      </c>
      <c r="M177" s="393" t="b">
        <f t="shared" si="19"/>
        <v>0</v>
      </c>
      <c r="N177" s="393" t="s">
        <v>727</v>
      </c>
      <c r="O177" s="58"/>
      <c r="P177" s="165"/>
      <c r="Q177" s="164"/>
    </row>
    <row r="178" spans="1:17" x14ac:dyDescent="0.25">
      <c r="A178" s="146"/>
      <c r="B178" s="312">
        <v>27</v>
      </c>
      <c r="C178" s="324" t="str">
        <f t="shared" si="15"/>
        <v/>
      </c>
      <c r="D178" s="392" t="str">
        <f>TEXT(IFERROR(INDEX('Overview - Section A'!$A$42:$A$49,MATCH(J178,'Overview - Section A'!$I$42:$I$49,0)),""),"d-mmm-yy") &amp;" to " &amp; TEXT(IFERROR(INDEX('Overview - Section A'!$E$42:$E$49,MATCH(J178,'Overview - Section A'!$I$42:$I$49,0)),""),"d-mmm-yy")</f>
        <v>1-Jan-20 to 31-Dec-20</v>
      </c>
      <c r="E178" s="326"/>
      <c r="F178" s="326"/>
      <c r="G178" s="389" t="str">
        <f t="shared" si="16"/>
        <v/>
      </c>
      <c r="H178" s="380"/>
      <c r="I178" s="393" t="str">
        <f t="shared" si="17"/>
        <v/>
      </c>
      <c r="J178" s="330" t="s">
        <v>301</v>
      </c>
      <c r="K178" s="330">
        <v>44196</v>
      </c>
      <c r="L178" s="393" t="b">
        <f t="shared" si="18"/>
        <v>1</v>
      </c>
      <c r="M178" s="393" t="b">
        <f t="shared" si="19"/>
        <v>0</v>
      </c>
      <c r="N178" s="393" t="s">
        <v>728</v>
      </c>
      <c r="O178" s="58"/>
      <c r="P178" s="165"/>
      <c r="Q178" s="164"/>
    </row>
    <row r="179" spans="1:17" x14ac:dyDescent="0.25">
      <c r="A179" s="146"/>
      <c r="B179" s="312">
        <v>27</v>
      </c>
      <c r="C179" s="324" t="str">
        <f t="shared" si="15"/>
        <v/>
      </c>
      <c r="D179" s="392" t="str">
        <f>TEXT(IFERROR(INDEX('Overview - Section A'!$A$42:$A$49,MATCH(J179,'Overview - Section A'!$I$42:$I$49,0)),""),"d-mmm-yy") &amp;" to " &amp; TEXT(IFERROR(INDEX('Overview - Section A'!$E$42:$E$49,MATCH(J179,'Overview - Section A'!$I$42:$I$49,0)),""),"d-mmm-yy")</f>
        <v>1-Jan-21 to 31-Dec-21</v>
      </c>
      <c r="E179" s="326"/>
      <c r="F179" s="326"/>
      <c r="G179" s="389" t="str">
        <f t="shared" si="16"/>
        <v/>
      </c>
      <c r="H179" s="380"/>
      <c r="I179" s="393" t="str">
        <f t="shared" si="17"/>
        <v/>
      </c>
      <c r="J179" s="330" t="s">
        <v>303</v>
      </c>
      <c r="K179" s="330">
        <v>44561</v>
      </c>
      <c r="L179" s="393" t="b">
        <f t="shared" si="18"/>
        <v>1</v>
      </c>
      <c r="M179" s="393" t="b">
        <f t="shared" si="19"/>
        <v>0</v>
      </c>
      <c r="N179" s="393" t="s">
        <v>729</v>
      </c>
      <c r="O179" s="58"/>
      <c r="P179" s="165"/>
      <c r="Q179" s="164"/>
    </row>
    <row r="180" spans="1:17" x14ac:dyDescent="0.25">
      <c r="A180" s="146"/>
      <c r="B180" s="312">
        <v>27</v>
      </c>
      <c r="C180" s="324" t="str">
        <f t="shared" si="15"/>
        <v/>
      </c>
      <c r="D180" s="392" t="str">
        <f>TEXT(IFERROR(INDEX('Overview - Section A'!$A$42:$A$49,MATCH(J180,'Overview - Section A'!$I$42:$I$49,0)),""),"d-mmm-yy") &amp;" to " &amp; TEXT(IFERROR(INDEX('Overview - Section A'!$E$42:$E$49,MATCH(J180,'Overview - Section A'!$I$42:$I$49,0)),""),"d-mmm-yy")</f>
        <v>1-Jan-22 to 31-Dec-22</v>
      </c>
      <c r="E180" s="326"/>
      <c r="F180" s="326"/>
      <c r="G180" s="389" t="str">
        <f t="shared" si="16"/>
        <v/>
      </c>
      <c r="H180" s="380"/>
      <c r="I180" s="393" t="str">
        <f t="shared" si="17"/>
        <v/>
      </c>
      <c r="J180" s="330" t="s">
        <v>305</v>
      </c>
      <c r="K180" s="330">
        <v>44926</v>
      </c>
      <c r="L180" s="393" t="b">
        <f t="shared" si="18"/>
        <v>1</v>
      </c>
      <c r="M180" s="393" t="b">
        <f t="shared" si="19"/>
        <v>0</v>
      </c>
      <c r="N180" s="393" t="s">
        <v>730</v>
      </c>
      <c r="O180" s="58"/>
      <c r="P180" s="165"/>
      <c r="Q180" s="164"/>
    </row>
    <row r="181" spans="1:17" x14ac:dyDescent="0.25">
      <c r="A181" s="146"/>
      <c r="B181" s="312">
        <v>28</v>
      </c>
      <c r="C181" s="324" t="str">
        <f t="shared" si="15"/>
        <v/>
      </c>
      <c r="D181" s="392" t="str">
        <f>TEXT(IFERROR(INDEX('Overview - Section A'!$A$42:$A$49,MATCH(J181,'Overview - Section A'!$I$42:$I$49,0)),""),"d-mmm-yy") &amp;" to " &amp; TEXT(IFERROR(INDEX('Overview - Section A'!$E$42:$E$49,MATCH(J181,'Overview - Section A'!$I$42:$I$49,0)),""),"d-mmm-yy")</f>
        <v>1-Jan-18 to 31-Dec-18</v>
      </c>
      <c r="E181" s="326"/>
      <c r="F181" s="326"/>
      <c r="G181" s="389" t="str">
        <f t="shared" si="16"/>
        <v/>
      </c>
      <c r="H181" s="380"/>
      <c r="I181" s="393" t="str">
        <f t="shared" si="17"/>
        <v/>
      </c>
      <c r="J181" s="330" t="s">
        <v>297</v>
      </c>
      <c r="K181" s="330">
        <v>43465</v>
      </c>
      <c r="L181" s="393" t="b">
        <f t="shared" si="18"/>
        <v>1</v>
      </c>
      <c r="M181" s="393" t="b">
        <f t="shared" si="19"/>
        <v>0</v>
      </c>
      <c r="N181" s="393" t="s">
        <v>731</v>
      </c>
      <c r="O181" s="58"/>
      <c r="P181" s="165"/>
      <c r="Q181" s="164"/>
    </row>
    <row r="182" spans="1:17" x14ac:dyDescent="0.25">
      <c r="A182" s="146"/>
      <c r="B182" s="312">
        <v>28</v>
      </c>
      <c r="C182" s="324" t="str">
        <f t="shared" si="15"/>
        <v/>
      </c>
      <c r="D182" s="392" t="str">
        <f>TEXT(IFERROR(INDEX('Overview - Section A'!$A$42:$A$49,MATCH(J182,'Overview - Section A'!$I$42:$I$49,0)),""),"d-mmm-yy") &amp;" to " &amp; TEXT(IFERROR(INDEX('Overview - Section A'!$E$42:$E$49,MATCH(J182,'Overview - Section A'!$I$42:$I$49,0)),""),"d-mmm-yy")</f>
        <v>1-Jan-19 to 31-Dec-19</v>
      </c>
      <c r="E182" s="326"/>
      <c r="F182" s="326"/>
      <c r="G182" s="389" t="str">
        <f t="shared" si="16"/>
        <v/>
      </c>
      <c r="H182" s="380"/>
      <c r="I182" s="393" t="str">
        <f t="shared" si="17"/>
        <v/>
      </c>
      <c r="J182" s="330" t="s">
        <v>299</v>
      </c>
      <c r="K182" s="330">
        <v>43830</v>
      </c>
      <c r="L182" s="393" t="b">
        <f t="shared" si="18"/>
        <v>1</v>
      </c>
      <c r="M182" s="393" t="b">
        <f t="shared" si="19"/>
        <v>0</v>
      </c>
      <c r="N182" s="393" t="s">
        <v>732</v>
      </c>
      <c r="O182" s="58"/>
      <c r="P182" s="165"/>
      <c r="Q182" s="164"/>
    </row>
    <row r="183" spans="1:17" x14ac:dyDescent="0.25">
      <c r="A183" s="146"/>
      <c r="B183" s="312">
        <v>28</v>
      </c>
      <c r="C183" s="324" t="str">
        <f t="shared" si="15"/>
        <v/>
      </c>
      <c r="D183" s="392" t="str">
        <f>TEXT(IFERROR(INDEX('Overview - Section A'!$A$42:$A$49,MATCH(J183,'Overview - Section A'!$I$42:$I$49,0)),""),"d-mmm-yy") &amp;" to " &amp; TEXT(IFERROR(INDEX('Overview - Section A'!$E$42:$E$49,MATCH(J183,'Overview - Section A'!$I$42:$I$49,0)),""),"d-mmm-yy")</f>
        <v>1-Jan-20 to 31-Dec-20</v>
      </c>
      <c r="E183" s="326"/>
      <c r="F183" s="326"/>
      <c r="G183" s="389" t="str">
        <f t="shared" si="16"/>
        <v/>
      </c>
      <c r="H183" s="380"/>
      <c r="I183" s="393" t="str">
        <f t="shared" si="17"/>
        <v/>
      </c>
      <c r="J183" s="330" t="s">
        <v>301</v>
      </c>
      <c r="K183" s="330">
        <v>44196</v>
      </c>
      <c r="L183" s="393" t="b">
        <f t="shared" si="18"/>
        <v>1</v>
      </c>
      <c r="M183" s="393" t="b">
        <f t="shared" si="19"/>
        <v>0</v>
      </c>
      <c r="N183" s="393" t="s">
        <v>733</v>
      </c>
      <c r="O183" s="58"/>
      <c r="P183" s="165"/>
      <c r="Q183" s="164"/>
    </row>
    <row r="184" spans="1:17" x14ac:dyDescent="0.25">
      <c r="A184" s="146"/>
      <c r="B184" s="312">
        <v>28</v>
      </c>
      <c r="C184" s="324" t="str">
        <f t="shared" si="15"/>
        <v/>
      </c>
      <c r="D184" s="392" t="str">
        <f>TEXT(IFERROR(INDEX('Overview - Section A'!$A$42:$A$49,MATCH(J184,'Overview - Section A'!$I$42:$I$49,0)),""),"d-mmm-yy") &amp;" to " &amp; TEXT(IFERROR(INDEX('Overview - Section A'!$E$42:$E$49,MATCH(J184,'Overview - Section A'!$I$42:$I$49,0)),""),"d-mmm-yy")</f>
        <v>1-Jan-21 to 31-Dec-21</v>
      </c>
      <c r="E184" s="326"/>
      <c r="F184" s="326"/>
      <c r="G184" s="389" t="str">
        <f t="shared" si="16"/>
        <v/>
      </c>
      <c r="H184" s="380"/>
      <c r="I184" s="393" t="str">
        <f t="shared" si="17"/>
        <v/>
      </c>
      <c r="J184" s="330" t="s">
        <v>303</v>
      </c>
      <c r="K184" s="330">
        <v>44561</v>
      </c>
      <c r="L184" s="393" t="b">
        <f t="shared" si="18"/>
        <v>1</v>
      </c>
      <c r="M184" s="393" t="b">
        <f t="shared" si="19"/>
        <v>0</v>
      </c>
      <c r="N184" s="393" t="s">
        <v>734</v>
      </c>
      <c r="O184" s="58"/>
      <c r="P184" s="165"/>
      <c r="Q184" s="164"/>
    </row>
    <row r="185" spans="1:17" x14ac:dyDescent="0.25">
      <c r="A185" s="146"/>
      <c r="B185" s="312">
        <v>28</v>
      </c>
      <c r="C185" s="324" t="str">
        <f t="shared" si="15"/>
        <v/>
      </c>
      <c r="D185" s="392" t="str">
        <f>TEXT(IFERROR(INDEX('Overview - Section A'!$A$42:$A$49,MATCH(J185,'Overview - Section A'!$I$42:$I$49,0)),""),"d-mmm-yy") &amp;" to " &amp; TEXT(IFERROR(INDEX('Overview - Section A'!$E$42:$E$49,MATCH(J185,'Overview - Section A'!$I$42:$I$49,0)),""),"d-mmm-yy")</f>
        <v>1-Jan-22 to 31-Dec-22</v>
      </c>
      <c r="E185" s="326"/>
      <c r="F185" s="326"/>
      <c r="G185" s="389" t="str">
        <f t="shared" si="16"/>
        <v/>
      </c>
      <c r="H185" s="380"/>
      <c r="I185" s="393" t="str">
        <f t="shared" si="17"/>
        <v/>
      </c>
      <c r="J185" s="330" t="s">
        <v>305</v>
      </c>
      <c r="K185" s="330">
        <v>44926</v>
      </c>
      <c r="L185" s="393" t="b">
        <f t="shared" si="18"/>
        <v>1</v>
      </c>
      <c r="M185" s="393" t="b">
        <f t="shared" si="19"/>
        <v>0</v>
      </c>
      <c r="N185" s="393" t="s">
        <v>735</v>
      </c>
      <c r="O185" s="58"/>
      <c r="P185" s="165"/>
      <c r="Q185" s="164"/>
    </row>
    <row r="186" spans="1:17" x14ac:dyDescent="0.25">
      <c r="A186" s="146"/>
      <c r="B186" s="312">
        <v>29</v>
      </c>
      <c r="C186" s="324" t="str">
        <f t="shared" si="15"/>
        <v/>
      </c>
      <c r="D186" s="392" t="str">
        <f>TEXT(IFERROR(INDEX('Overview - Section A'!$A$42:$A$49,MATCH(J186,'Overview - Section A'!$I$42:$I$49,0)),""),"d-mmm-yy") &amp;" to " &amp; TEXT(IFERROR(INDEX('Overview - Section A'!$E$42:$E$49,MATCH(J186,'Overview - Section A'!$I$42:$I$49,0)),""),"d-mmm-yy")</f>
        <v>1-Jan-18 to 31-Dec-18</v>
      </c>
      <c r="E186" s="326"/>
      <c r="F186" s="326"/>
      <c r="G186" s="389" t="str">
        <f t="shared" si="16"/>
        <v/>
      </c>
      <c r="H186" s="380"/>
      <c r="I186" s="393" t="str">
        <f t="shared" si="17"/>
        <v/>
      </c>
      <c r="J186" s="330" t="s">
        <v>297</v>
      </c>
      <c r="K186" s="330">
        <v>43465</v>
      </c>
      <c r="L186" s="393" t="b">
        <f t="shared" si="18"/>
        <v>1</v>
      </c>
      <c r="M186" s="393" t="b">
        <f t="shared" si="19"/>
        <v>0</v>
      </c>
      <c r="N186" s="393" t="s">
        <v>736</v>
      </c>
      <c r="O186" s="58"/>
      <c r="P186" s="165"/>
      <c r="Q186" s="164"/>
    </row>
    <row r="187" spans="1:17" x14ac:dyDescent="0.25">
      <c r="A187" s="146"/>
      <c r="B187" s="312">
        <v>29</v>
      </c>
      <c r="C187" s="324" t="str">
        <f t="shared" si="15"/>
        <v/>
      </c>
      <c r="D187" s="392" t="str">
        <f>TEXT(IFERROR(INDEX('Overview - Section A'!$A$42:$A$49,MATCH(J187,'Overview - Section A'!$I$42:$I$49,0)),""),"d-mmm-yy") &amp;" to " &amp; TEXT(IFERROR(INDEX('Overview - Section A'!$E$42:$E$49,MATCH(J187,'Overview - Section A'!$I$42:$I$49,0)),""),"d-mmm-yy")</f>
        <v>1-Jan-19 to 31-Dec-19</v>
      </c>
      <c r="E187" s="326"/>
      <c r="F187" s="326"/>
      <c r="G187" s="389" t="str">
        <f t="shared" si="16"/>
        <v/>
      </c>
      <c r="H187" s="380"/>
      <c r="I187" s="393" t="str">
        <f t="shared" si="17"/>
        <v/>
      </c>
      <c r="J187" s="330" t="s">
        <v>299</v>
      </c>
      <c r="K187" s="330">
        <v>43830</v>
      </c>
      <c r="L187" s="393" t="b">
        <f t="shared" si="18"/>
        <v>1</v>
      </c>
      <c r="M187" s="393" t="b">
        <f t="shared" si="19"/>
        <v>0</v>
      </c>
      <c r="N187" s="393" t="s">
        <v>737</v>
      </c>
      <c r="O187" s="58"/>
      <c r="P187" s="165"/>
      <c r="Q187" s="164"/>
    </row>
    <row r="188" spans="1:17" x14ac:dyDescent="0.25">
      <c r="A188" s="146"/>
      <c r="B188" s="312">
        <v>29</v>
      </c>
      <c r="C188" s="324" t="str">
        <f t="shared" si="15"/>
        <v/>
      </c>
      <c r="D188" s="392" t="str">
        <f>TEXT(IFERROR(INDEX('Overview - Section A'!$A$42:$A$49,MATCH(J188,'Overview - Section A'!$I$42:$I$49,0)),""),"d-mmm-yy") &amp;" to " &amp; TEXT(IFERROR(INDEX('Overview - Section A'!$E$42:$E$49,MATCH(J188,'Overview - Section A'!$I$42:$I$49,0)),""),"d-mmm-yy")</f>
        <v>1-Jan-20 to 31-Dec-20</v>
      </c>
      <c r="E188" s="326"/>
      <c r="F188" s="326"/>
      <c r="G188" s="389" t="str">
        <f t="shared" si="16"/>
        <v/>
      </c>
      <c r="H188" s="380"/>
      <c r="I188" s="393" t="str">
        <f t="shared" si="17"/>
        <v/>
      </c>
      <c r="J188" s="330" t="s">
        <v>301</v>
      </c>
      <c r="K188" s="330">
        <v>44196</v>
      </c>
      <c r="L188" s="393" t="b">
        <f t="shared" si="18"/>
        <v>1</v>
      </c>
      <c r="M188" s="393" t="b">
        <f t="shared" si="19"/>
        <v>0</v>
      </c>
      <c r="N188" s="393" t="s">
        <v>738</v>
      </c>
      <c r="O188" s="58"/>
      <c r="P188" s="165"/>
      <c r="Q188" s="164"/>
    </row>
    <row r="189" spans="1:17" x14ac:dyDescent="0.25">
      <c r="A189" s="146"/>
      <c r="B189" s="312">
        <v>29</v>
      </c>
      <c r="C189" s="324" t="str">
        <f t="shared" si="15"/>
        <v/>
      </c>
      <c r="D189" s="392" t="str">
        <f>TEXT(IFERROR(INDEX('Overview - Section A'!$A$42:$A$49,MATCH(J189,'Overview - Section A'!$I$42:$I$49,0)),""),"d-mmm-yy") &amp;" to " &amp; TEXT(IFERROR(INDEX('Overview - Section A'!$E$42:$E$49,MATCH(J189,'Overview - Section A'!$I$42:$I$49,0)),""),"d-mmm-yy")</f>
        <v>1-Jan-21 to 31-Dec-21</v>
      </c>
      <c r="E189" s="326"/>
      <c r="F189" s="326"/>
      <c r="G189" s="389" t="str">
        <f t="shared" si="16"/>
        <v/>
      </c>
      <c r="H189" s="380"/>
      <c r="I189" s="393" t="str">
        <f t="shared" si="17"/>
        <v/>
      </c>
      <c r="J189" s="330" t="s">
        <v>303</v>
      </c>
      <c r="K189" s="330">
        <v>44561</v>
      </c>
      <c r="L189" s="393" t="b">
        <f t="shared" si="18"/>
        <v>1</v>
      </c>
      <c r="M189" s="393" t="b">
        <f t="shared" si="19"/>
        <v>0</v>
      </c>
      <c r="N189" s="393" t="s">
        <v>739</v>
      </c>
      <c r="O189" s="58"/>
      <c r="P189" s="165"/>
      <c r="Q189" s="164"/>
    </row>
    <row r="190" spans="1:17" x14ac:dyDescent="0.25">
      <c r="A190" s="146"/>
      <c r="B190" s="312">
        <v>29</v>
      </c>
      <c r="C190" s="324" t="str">
        <f t="shared" si="15"/>
        <v/>
      </c>
      <c r="D190" s="392" t="str">
        <f>TEXT(IFERROR(INDEX('Overview - Section A'!$A$42:$A$49,MATCH(J190,'Overview - Section A'!$I$42:$I$49,0)),""),"d-mmm-yy") &amp;" to " &amp; TEXT(IFERROR(INDEX('Overview - Section A'!$E$42:$E$49,MATCH(J190,'Overview - Section A'!$I$42:$I$49,0)),""),"d-mmm-yy")</f>
        <v>1-Jan-22 to 31-Dec-22</v>
      </c>
      <c r="E190" s="326"/>
      <c r="F190" s="326"/>
      <c r="G190" s="389" t="str">
        <f t="shared" si="16"/>
        <v/>
      </c>
      <c r="H190" s="380"/>
      <c r="I190" s="393" t="str">
        <f t="shared" si="17"/>
        <v/>
      </c>
      <c r="J190" s="330" t="s">
        <v>305</v>
      </c>
      <c r="K190" s="330">
        <v>44926</v>
      </c>
      <c r="L190" s="393" t="b">
        <f t="shared" si="18"/>
        <v>1</v>
      </c>
      <c r="M190" s="393" t="b">
        <f t="shared" si="19"/>
        <v>0</v>
      </c>
      <c r="N190" s="393" t="s">
        <v>740</v>
      </c>
      <c r="O190" s="58"/>
      <c r="P190" s="165"/>
      <c r="Q190" s="164"/>
    </row>
    <row r="191" spans="1:17" x14ac:dyDescent="0.25">
      <c r="A191" s="146"/>
      <c r="B191" s="312">
        <v>30</v>
      </c>
      <c r="C191" s="324" t="str">
        <f t="shared" si="15"/>
        <v/>
      </c>
      <c r="D191" s="392" t="str">
        <f>TEXT(IFERROR(INDEX('Overview - Section A'!$A$42:$A$49,MATCH(J191,'Overview - Section A'!$I$42:$I$49,0)),""),"d-mmm-yy") &amp;" to " &amp; TEXT(IFERROR(INDEX('Overview - Section A'!$E$42:$E$49,MATCH(J191,'Overview - Section A'!$I$42:$I$49,0)),""),"d-mmm-yy")</f>
        <v>1-Jan-18 to 31-Dec-18</v>
      </c>
      <c r="E191" s="326"/>
      <c r="F191" s="326"/>
      <c r="G191" s="389" t="str">
        <f t="shared" si="16"/>
        <v/>
      </c>
      <c r="H191" s="380"/>
      <c r="I191" s="393" t="str">
        <f t="shared" si="17"/>
        <v/>
      </c>
      <c r="J191" s="330" t="s">
        <v>297</v>
      </c>
      <c r="K191" s="330">
        <v>43465</v>
      </c>
      <c r="L191" s="393" t="b">
        <f t="shared" si="18"/>
        <v>1</v>
      </c>
      <c r="M191" s="393" t="b">
        <f t="shared" si="19"/>
        <v>0</v>
      </c>
      <c r="N191" s="393" t="s">
        <v>741</v>
      </c>
      <c r="O191" s="58"/>
      <c r="P191" s="165"/>
      <c r="Q191" s="164"/>
    </row>
    <row r="192" spans="1:17" x14ac:dyDescent="0.25">
      <c r="A192" s="146"/>
      <c r="B192" s="312">
        <v>30</v>
      </c>
      <c r="C192" s="324" t="str">
        <f t="shared" si="15"/>
        <v/>
      </c>
      <c r="D192" s="392" t="str">
        <f>TEXT(IFERROR(INDEX('Overview - Section A'!$A$42:$A$49,MATCH(J192,'Overview - Section A'!$I$42:$I$49,0)),""),"d-mmm-yy") &amp;" to " &amp; TEXT(IFERROR(INDEX('Overview - Section A'!$E$42:$E$49,MATCH(J192,'Overview - Section A'!$I$42:$I$49,0)),""),"d-mmm-yy")</f>
        <v>1-Jan-19 to 31-Dec-19</v>
      </c>
      <c r="E192" s="326"/>
      <c r="F192" s="326"/>
      <c r="G192" s="389" t="str">
        <f t="shared" si="16"/>
        <v/>
      </c>
      <c r="H192" s="380"/>
      <c r="I192" s="393" t="str">
        <f t="shared" si="17"/>
        <v/>
      </c>
      <c r="J192" s="330" t="s">
        <v>299</v>
      </c>
      <c r="K192" s="330">
        <v>43830</v>
      </c>
      <c r="L192" s="393" t="b">
        <f t="shared" si="18"/>
        <v>1</v>
      </c>
      <c r="M192" s="393" t="b">
        <f t="shared" si="19"/>
        <v>0</v>
      </c>
      <c r="N192" s="393" t="s">
        <v>742</v>
      </c>
      <c r="O192" s="58"/>
      <c r="P192" s="165"/>
      <c r="Q192" s="164"/>
    </row>
    <row r="193" spans="1:17" x14ac:dyDescent="0.25">
      <c r="A193" s="146"/>
      <c r="B193" s="312">
        <v>30</v>
      </c>
      <c r="C193" s="324" t="str">
        <f t="shared" si="15"/>
        <v/>
      </c>
      <c r="D193" s="392" t="str">
        <f>TEXT(IFERROR(INDEX('Overview - Section A'!$A$42:$A$49,MATCH(J193,'Overview - Section A'!$I$42:$I$49,0)),""),"d-mmm-yy") &amp;" to " &amp; TEXT(IFERROR(INDEX('Overview - Section A'!$E$42:$E$49,MATCH(J193,'Overview - Section A'!$I$42:$I$49,0)),""),"d-mmm-yy")</f>
        <v>1-Jan-20 to 31-Dec-20</v>
      </c>
      <c r="E193" s="326"/>
      <c r="F193" s="326"/>
      <c r="G193" s="389" t="str">
        <f t="shared" si="16"/>
        <v/>
      </c>
      <c r="H193" s="380"/>
      <c r="I193" s="393" t="str">
        <f t="shared" si="17"/>
        <v/>
      </c>
      <c r="J193" s="330" t="s">
        <v>301</v>
      </c>
      <c r="K193" s="330">
        <v>44196</v>
      </c>
      <c r="L193" s="393" t="b">
        <f t="shared" si="18"/>
        <v>1</v>
      </c>
      <c r="M193" s="393" t="b">
        <f t="shared" si="19"/>
        <v>0</v>
      </c>
      <c r="N193" s="393" t="s">
        <v>743</v>
      </c>
      <c r="O193" s="58"/>
      <c r="P193" s="165"/>
      <c r="Q193" s="164"/>
    </row>
    <row r="194" spans="1:17" x14ac:dyDescent="0.25">
      <c r="A194" s="146"/>
      <c r="B194" s="312">
        <v>30</v>
      </c>
      <c r="C194" s="324" t="str">
        <f t="shared" si="15"/>
        <v/>
      </c>
      <c r="D194" s="392" t="str">
        <f>TEXT(IFERROR(INDEX('Overview - Section A'!$A$42:$A$49,MATCH(J194,'Overview - Section A'!$I$42:$I$49,0)),""),"d-mmm-yy") &amp;" to " &amp; TEXT(IFERROR(INDEX('Overview - Section A'!$E$42:$E$49,MATCH(J194,'Overview - Section A'!$I$42:$I$49,0)),""),"d-mmm-yy")</f>
        <v>1-Jan-21 to 31-Dec-21</v>
      </c>
      <c r="E194" s="326"/>
      <c r="F194" s="326"/>
      <c r="G194" s="389" t="str">
        <f t="shared" si="16"/>
        <v/>
      </c>
      <c r="H194" s="380"/>
      <c r="I194" s="393" t="str">
        <f t="shared" si="17"/>
        <v/>
      </c>
      <c r="J194" s="330" t="s">
        <v>303</v>
      </c>
      <c r="K194" s="330">
        <v>44561</v>
      </c>
      <c r="L194" s="393" t="b">
        <f t="shared" si="18"/>
        <v>1</v>
      </c>
      <c r="M194" s="393" t="b">
        <f t="shared" si="19"/>
        <v>0</v>
      </c>
      <c r="N194" s="393" t="s">
        <v>744</v>
      </c>
      <c r="O194" s="58"/>
      <c r="P194" s="165"/>
      <c r="Q194" s="164"/>
    </row>
    <row r="195" spans="1:17" x14ac:dyDescent="0.25">
      <c r="A195" s="146"/>
      <c r="B195" s="312">
        <v>30</v>
      </c>
      <c r="C195" s="324" t="str">
        <f t="shared" si="15"/>
        <v/>
      </c>
      <c r="D195" s="392" t="str">
        <f>TEXT(IFERROR(INDEX('Overview - Section A'!$A$42:$A$49,MATCH(J195,'Overview - Section A'!$I$42:$I$49,0)),""),"d-mmm-yy") &amp;" to " &amp; TEXT(IFERROR(INDEX('Overview - Section A'!$E$42:$E$49,MATCH(J195,'Overview - Section A'!$I$42:$I$49,0)),""),"d-mmm-yy")</f>
        <v>1-Jan-22 to 31-Dec-22</v>
      </c>
      <c r="E195" s="326"/>
      <c r="F195" s="326"/>
      <c r="G195" s="389" t="str">
        <f t="shared" si="16"/>
        <v/>
      </c>
      <c r="H195" s="380"/>
      <c r="I195" s="393" t="str">
        <f t="shared" si="17"/>
        <v/>
      </c>
      <c r="J195" s="330" t="s">
        <v>305</v>
      </c>
      <c r="K195" s="330">
        <v>44926</v>
      </c>
      <c r="L195" s="393" t="b">
        <f t="shared" si="18"/>
        <v>1</v>
      </c>
      <c r="M195" s="393" t="b">
        <f t="shared" si="19"/>
        <v>0</v>
      </c>
      <c r="N195" s="393" t="s">
        <v>745</v>
      </c>
      <c r="O195" s="58"/>
      <c r="P195" s="165"/>
      <c r="Q195" s="164"/>
    </row>
    <row r="196" spans="1:17" ht="16.5" thickBot="1" x14ac:dyDescent="0.3">
      <c r="B196" s="76"/>
      <c r="C196" s="77"/>
      <c r="D196" s="77"/>
      <c r="E196" s="77"/>
      <c r="F196" s="77"/>
      <c r="G196" s="77"/>
      <c r="H196" s="77"/>
      <c r="I196" s="77"/>
      <c r="J196" s="77"/>
      <c r="K196" s="77"/>
      <c r="L196" s="77"/>
      <c r="M196" s="77"/>
      <c r="N196" s="77"/>
      <c r="O196" s="68"/>
      <c r="P196" s="165"/>
      <c r="Q196" s="164"/>
    </row>
    <row r="197" spans="1:17" x14ac:dyDescent="0.25">
      <c r="P197" s="164"/>
      <c r="Q197" s="164"/>
    </row>
    <row r="198" spans="1:17" x14ac:dyDescent="0.25">
      <c r="P198" s="164"/>
      <c r="Q198" s="164"/>
    </row>
    <row r="204" spans="1:17" x14ac:dyDescent="0.25">
      <c r="A204" s="78" t="s">
        <v>95</v>
      </c>
    </row>
  </sheetData>
  <sheetProtection algorithmName="SHA-512" hashValue="gaW77rp2BbhpPW10/6+QFzxZw9YiCnOjGCPRD15SnW+4KDDB+823coCs2WaReNNjqHksw34qsj2UYIptoKUVPQ==" saltValue="c1wrKwz1kNWFxvv/4xI54w==" spinCount="100000" sheet="1" objects="1" scenarios="1" formatRows="0" sort="0" autoFilter="0"/>
  <mergeCells count="4">
    <mergeCell ref="A2:V2"/>
    <mergeCell ref="A1:V1"/>
    <mergeCell ref="A8:W8"/>
    <mergeCell ref="B43:H43"/>
  </mergeCells>
  <conditionalFormatting sqref="B45:D195">
    <cfRule type="expression" dxfId="30" priority="8">
      <formula>MOD($B45,2)=0</formula>
    </cfRule>
    <cfRule type="expression" dxfId="29" priority="9">
      <formula>MOD($B45,2)=1</formula>
    </cfRule>
  </conditionalFormatting>
  <conditionalFormatting sqref="C10:D40">
    <cfRule type="expression" dxfId="28" priority="6">
      <formula>AND($D10&lt;&gt;"",$C10&lt;&gt;"")</formula>
    </cfRule>
  </conditionalFormatting>
  <dataValidations count="19">
    <dataValidation type="list" allowBlank="1" showInputMessage="1" showErrorMessage="1" sqref="R10:R40">
      <formula1>Subset</formula1>
    </dataValidation>
    <dataValidation type="list" allowBlank="1" showInputMessage="1" showErrorMessage="1" sqref="B10:B40">
      <formula1>Coverage_Module</formula1>
    </dataValidation>
    <dataValidation type="list" allowBlank="1" showInputMessage="1" showErrorMessage="1" sqref="C10:C40">
      <formula1>OFFSET(INDIRECT("Coverage[#Headers]"),MATCH(X10,INDIRECT("Coverage[Module]"),0),2,COUNTIF(INDIRECT("Coverage[Module]"),X10),1)</formula1>
    </dataValidation>
    <dataValidation type="list" allowBlank="1" showInputMessage="1" showErrorMessage="1" sqref="S10:S40">
      <formula1>ResponsiblePR</formula1>
    </dataValidation>
    <dataValidation type="custom" allowBlank="1" showInputMessage="1" showErrorMessage="1" errorTitle="Coverage Indicators" error="Cannot have a Standard Indicator and Custom Indicator on same line" sqref="D10:D40">
      <formula1>C10=""</formula1>
    </dataValidation>
    <dataValidation type="decimal" allowBlank="1" showInputMessage="1" showErrorMessage="1" errorTitle="X-Author for Excel" error="Please enter a valid numeric value. Valid range for Coverage Indicator Number is -1E+18 to 1E+18." promptTitle="X-Author for Excel" sqref="A10:A40 B45:B195">
      <formula1>-1000000000000000000</formula1>
      <formula2>1000000000000000000</formula2>
    </dataValidation>
    <dataValidation type="decimal" allowBlank="1" showInputMessage="1" showErrorMessage="1" errorTitle="X-Author for Excel" error="Please enter a valid numeric value. Valid range for Baseline N# is -10000000000 to 10000000000." promptTitle="X-Author for Excel" sqref="E10:E40">
      <formula1>-10000000000</formula1>
      <formula2>10000000000</formula2>
    </dataValidation>
    <dataValidation type="decimal" allowBlank="1" showInputMessage="1" showErrorMessage="1" errorTitle="X-Author for Excel" error="Please enter a valid numeric value. Valid range for Baseline D# is -10000000000 to 10000000000." promptTitle="X-Author for Excel" sqref="F10:F40">
      <formula1>-10000000000</formula1>
      <formula2>10000000000</formula2>
    </dataValidation>
    <dataValidation type="decimal" allowBlank="1" showInputMessage="1" showErrorMessage="1" errorTitle="X-Author for Excel" error="Please enter a valid numeric value. Valid range for Baseline % is -99999.99 to 99999.99." promptTitle="X-Author for Excel" sqref="G10:G40">
      <formula1>-99999.99</formula1>
      <formula2>99999.99</formula2>
    </dataValidation>
    <dataValidation type="list" allowBlank="1" showInputMessage="1" showErrorMessage="1" errorTitle="X-Author for Excel" error="Please select a value from the drop-down." promptTitle="X-Author for Excel" sqref="H10:H40">
      <formula1>IF(IFERROR(ROWS(INDIRECT(SUBSTITUTE("AIM_Coverage_Indicator__c.AIM_Year__c"," ","_"))),-1) &lt; 0, XAuthorInvalidPicklistData,INDIRECT(SUBSTITUTE("AIM_Coverage_Indicator__c.AIM_Year__c"," ","_")))</formula1>
    </dataValidation>
    <dataValidation type="list" allowBlank="1" showInputMessage="1" showErrorMessage="1" errorTitle="X-Author for Excel" error="Please select a value from the drop-down." promptTitle="X-Author for Excel" sqref="U10:U40">
      <formula1>IF(IFERROR(ROWS(INDIRECT(SUBSTITUTE("AIM_Coverage_Indicator__c.AIM_Geographic_Coverage__c"," ","_"))),-1) &lt; 0, XAuthorInvalidPicklistData,INDIRECT(SUBSTITUTE("AIM_Coverage_Indicator__c.AIM_Geographic_Coverage__c"," ","_")))</formula1>
    </dataValidation>
    <dataValidation type="list" allowBlank="1" showInputMessage="1" showErrorMessage="1" errorTitle="X-Author for Excel" error="Please select a value from the drop-down." promptTitle="X-Author for Excel" sqref="V10:V40">
      <formula1>IF(IFERROR(ROWS(INDIRECT(SUBSTITUTE("AIM_Coverage_Indicator__c.AIM_Rating_Cumulation_Type__c"," ","_"))),-1) &lt; 0, XAuthorInvalidPicklistData,INDIRECT(SUBSTITUTE("AIM_Coverage_Indicator__c.AIM_Rating_Cumulation_Type__c"," ","_")))</formula1>
    </dataValidation>
    <dataValidation type="list" allowBlank="1" showInputMessage="1" showErrorMessage="1" errorTitle="X-Author for Excel" error="Please select either TRUE or FALSE from the dropdown." promptTitle="X-Author for Excel" sqref="AB10:AC40 L45:M195">
      <formula1>"TRUE,FALSE"</formula1>
    </dataValidation>
    <dataValidation type="custom" allowBlank="1" showInputMessage="1" showErrorMessage="1" errorTitle="X-Author for Excel" error="Id and Lookup fields are not editable." promptTitle="X-Author for Excel" sqref="AE10:AH40 N45:N195 J45:J195">
      <formula1>""</formula1>
    </dataValidation>
    <dataValidation type="decimal" allowBlank="1" showInputMessage="1" showErrorMessage="1" errorTitle="X-Author for Excel" error="Please enter a valid numeric value. Valid range for Target N# is -10000000000 to 10000000000." promptTitle="X-Author for Excel" sqref="E45:E195">
      <formula1>-10000000000</formula1>
      <formula2>10000000000</formula2>
    </dataValidation>
    <dataValidation type="decimal" allowBlank="1" showInputMessage="1" showErrorMessage="1" errorTitle="X-Author for Excel" error="Please enter a valid numeric value. Valid range for Target D# is -10000000000 to 10000000000." promptTitle="X-Author for Excel" sqref="F45:F195">
      <formula1>-10000000000</formula1>
      <formula2>10000000000</formula2>
    </dataValidation>
    <dataValidation type="decimal" allowBlank="1" showInputMessage="1" showErrorMessage="1" errorTitle="X-Author for Excel" error="Please enter a valid numeric value. Valid range for Target % is -99999.9 to 99999.9." promptTitle="X-Author for Excel" sqref="G45:G195">
      <formula1>-99999.9</formula1>
      <formula2>99999.9</formula2>
    </dataValidation>
    <dataValidation type="list" allowBlank="1" showInputMessage="1" showErrorMessage="1" errorTitle="X-Author for Excel" error="Please select a value from the drop-down." promptTitle="X-Author for Excel" sqref="H45:H195">
      <formula1>IF(IFERROR(ROWS(INDIRECT(SUBSTITUTE("AIM_Coverage_Indicator_Targets_Results__c.AIM_Mark_if_target_is_TBD__c"," ","_"))),-1) &lt; 0, XAuthorInvalidPicklistData,INDIRECT(SUBSTITUTE("AIM_Coverage_Indicator_Targets_Results__c.AIM_Mark_if_target_is_TBD__c"," ","_")))</formula1>
    </dataValidation>
    <dataValidation type="date" allowBlank="1" showInputMessage="1" showErrorMessage="1" errorTitle="X-Author for Excel" error="Please enter a valid date." promptTitle="X-Author for Excel" sqref="K45:K195">
      <formula1>1</formula1>
      <formula2>767376</formula2>
    </dataValidation>
  </dataValidations>
  <hyperlinks>
    <hyperlink ref="B4" location="_fba43122_7879_4bc6_ab59_ece879d4dafd" display="Coverage Indicators"/>
    <hyperlink ref="C4" location="_779b0207_1267_4760_b2e2_850e0608884a" display="Coverage Indicator Targets"/>
    <hyperlink ref="A204" location="'Coverage Indicators - Section D'!A4" display="'Coverage Indicators - Section D'!A4"/>
  </hyperlinks>
  <pageMargins left="0.7" right="0.7" top="0.75" bottom="0.75" header="0.3" footer="0.3"/>
  <pageSetup paperSize="8" scale="50" fitToHeight="0" orientation="landscape" r:id="rId1"/>
  <rowBreaks count="3" manualBreakCount="3">
    <brk id="17" max="34" man="1"/>
    <brk id="42" max="34" man="1"/>
    <brk id="68" max="34" man="1"/>
  </rowBreaks>
  <colBreaks count="1" manualBreakCount="1">
    <brk id="25" max="1048575" man="1"/>
  </colBreaks>
  <extLst>
    <ext xmlns:x14="http://schemas.microsoft.com/office/spreadsheetml/2009/9/main" uri="{78C0D931-6437-407d-A8EE-F0AAD7539E65}">
      <x14:conditionalFormattings>
        <x14:conditionalFormatting xmlns:xm="http://schemas.microsoft.com/office/excel/2006/main">
          <x14:cfRule type="expression" priority="7" id="{0B2CCBC0-1F1D-4D86-B497-1C748EC8E20D}">
            <xm:f>INDEX('Overview - Section A'!$E$43:$E$49,MATCH($J45,'Overview - Section A'!$I$43:$I$49,0))&gt;'Overview - Section A'!$E$8</xm:f>
            <x14:dxf>
              <font>
                <color theme="0" tint="-0.24994659260841701"/>
              </font>
              <fill>
                <patternFill>
                  <bgColor theme="0" tint="-0.24994659260841701"/>
                </patternFill>
              </fill>
            </x14:dxf>
          </x14:cfRule>
          <xm:sqref>B45:H45 B49:H50 B46:D48 F46:H48 B54:H55 B51:D53 F51:H53 B56:D58 G56:H58 B59:H196</xm:sqref>
        </x14:conditionalFormatting>
        <x14:conditionalFormatting xmlns:xm="http://schemas.microsoft.com/office/excel/2006/main">
          <x14:cfRule type="expression" priority="4" id="{58FB99D3-B00D-4895-85C3-AC3A621C2021}">
            <xm:f>INDEX('Overview - Section A'!$E$43:$E$49,MATCH($J51,'Overview - Section A'!$I$43:$I$49,0))&gt;'Overview - Section A'!$E$8</xm:f>
            <x14:dxf>
              <font>
                <color theme="0" tint="-0.24994659260841701"/>
              </font>
              <fill>
                <patternFill>
                  <bgColor theme="0" tint="-0.24994659260841701"/>
                </patternFill>
              </fill>
            </x14:dxf>
          </x14:cfRule>
          <xm:sqref>E51:E53</xm:sqref>
        </x14:conditionalFormatting>
        <x14:conditionalFormatting xmlns:xm="http://schemas.microsoft.com/office/excel/2006/main">
          <x14:cfRule type="expression" priority="3" id="{E126CC6A-CCC9-4231-9D81-5F12F125D3C6}">
            <xm:f>INDEX('Overview - Section A'!$E$43:$E$49,MATCH($J46,'Overview - Section A'!$I$43:$I$49,0))&gt;'Overview - Section A'!$E$8</xm:f>
            <x14:dxf>
              <font>
                <color theme="0" tint="-0.24994659260841701"/>
              </font>
              <fill>
                <patternFill>
                  <bgColor theme="0" tint="-0.24994659260841701"/>
                </patternFill>
              </fill>
            </x14:dxf>
          </x14:cfRule>
          <xm:sqref>E46:E48</xm:sqref>
        </x14:conditionalFormatting>
        <x14:conditionalFormatting xmlns:xm="http://schemas.microsoft.com/office/excel/2006/main">
          <x14:cfRule type="expression" priority="2" id="{5A560689-F4DE-48D2-92F0-B98AE728BD46}">
            <xm:f>INDEX('Overview - Section A'!$E$43:$E$49,MATCH($J56,'Overview - Section A'!$I$43:$I$49,0))&gt;'Overview - Section A'!$E$8</xm:f>
            <x14:dxf>
              <font>
                <color theme="0" tint="-0.24994659260841701"/>
              </font>
              <fill>
                <patternFill>
                  <bgColor theme="0" tint="-0.24994659260841701"/>
                </patternFill>
              </fill>
            </x14:dxf>
          </x14:cfRule>
          <xm:sqref>E56:E58</xm:sqref>
        </x14:conditionalFormatting>
        <x14:conditionalFormatting xmlns:xm="http://schemas.microsoft.com/office/excel/2006/main">
          <x14:cfRule type="expression" priority="1" id="{ECA5979F-0FB5-40BF-AE48-E5FF42F19F66}">
            <xm:f>INDEX('Overview - Section A'!$E$43:$E$49,MATCH($J56,'Overview - Section A'!$I$43:$I$49,0))&gt;'Overview - Section A'!$E$8</xm:f>
            <x14:dxf>
              <font>
                <color theme="0" tint="-0.24994659260841701"/>
              </font>
              <fill>
                <patternFill>
                  <bgColor theme="0" tint="-0.24994659260841701"/>
                </patternFill>
              </fill>
            </x14:dxf>
          </x14:cfRule>
          <xm:sqref>F56:F58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IF('Reference Records'!$B$152&lt;&gt;"",'Reference Records'!$B$152,OFFSET('Reference Records'!$A$157,1,0,MATCH("*",'Reference Records'!$A$157:$A$1000,-1)-1,1))</xm:f>
          </x14:formula1>
          <xm:sqref>T10:T40</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I631"/>
  <sheetViews>
    <sheetView showGridLines="0" zoomScale="70" zoomScaleNormal="70" zoomScaleSheetLayoutView="80" zoomScalePageLayoutView="50" workbookViewId="0">
      <selection activeCell="B385" sqref="B385"/>
    </sheetView>
  </sheetViews>
  <sheetFormatPr defaultColWidth="11" defaultRowHeight="15.75" x14ac:dyDescent="0.25"/>
  <cols>
    <col min="1" max="1" width="16.125" style="6" customWidth="1"/>
    <col min="2" max="2" width="30.625" style="6" customWidth="1"/>
    <col min="3" max="4" width="20.625" style="6" customWidth="1"/>
    <col min="5" max="6" width="12.125" style="6" customWidth="1"/>
    <col min="7" max="7" width="20.625" style="6" customWidth="1"/>
    <col min="8" max="8" width="56.125" style="6" customWidth="1"/>
    <col min="9" max="9" width="26.625" style="6" hidden="1" customWidth="1"/>
    <col min="10" max="11" width="31.125" style="6" hidden="1" customWidth="1"/>
    <col min="12" max="12" width="21.875" style="6" hidden="1" customWidth="1"/>
    <col min="13" max="13" width="22.125" style="6" hidden="1" customWidth="1"/>
    <col min="14" max="15" width="0.375" style="6" customWidth="1"/>
    <col min="16" max="16" width="20.625" style="6" customWidth="1"/>
    <col min="17" max="17" width="55.125" style="6" customWidth="1"/>
    <col min="18" max="18" width="24.875" style="6" hidden="1" customWidth="1"/>
    <col min="19" max="19" width="26.875" style="6" hidden="1" customWidth="1"/>
    <col min="20" max="20" width="21.625" style="6" hidden="1" customWidth="1"/>
    <col min="21" max="21" width="27.125" style="6" hidden="1" customWidth="1"/>
    <col min="22" max="22" width="0.375" style="6" customWidth="1"/>
    <col min="23" max="23" width="27.5" style="6" customWidth="1"/>
    <col min="24" max="24" width="88.625" style="6" customWidth="1"/>
    <col min="25" max="25" width="26.625" style="6" customWidth="1"/>
    <col min="26" max="26" width="20.375" style="6" customWidth="1"/>
    <col min="27" max="27" width="10.375" style="6" customWidth="1"/>
    <col min="28" max="28" width="4" style="6" customWidth="1"/>
    <col min="29" max="29" width="11" style="9" customWidth="1"/>
    <col min="30" max="30" width="28.625" style="9" customWidth="1"/>
    <col min="31" max="35" width="11" style="9"/>
    <col min="36" max="16384" width="11" style="6"/>
  </cols>
  <sheetData>
    <row r="1" spans="1:30" ht="21.75" thickBot="1" x14ac:dyDescent="0.3">
      <c r="A1" s="452" t="s">
        <v>46</v>
      </c>
      <c r="B1" s="453"/>
      <c r="C1" s="453"/>
      <c r="D1" s="453"/>
      <c r="E1" s="453"/>
      <c r="F1" s="453"/>
      <c r="G1" s="453"/>
      <c r="H1" s="453"/>
      <c r="I1" s="453"/>
      <c r="J1" s="453"/>
      <c r="K1" s="453"/>
      <c r="L1" s="453"/>
      <c r="M1" s="453"/>
      <c r="N1" s="453"/>
      <c r="O1" s="453"/>
      <c r="P1" s="453"/>
      <c r="Q1" s="453"/>
      <c r="R1" s="453"/>
      <c r="S1" s="453"/>
      <c r="T1" s="453"/>
      <c r="U1" s="453"/>
    </row>
    <row r="2" spans="1:30" ht="21.75" thickBot="1" x14ac:dyDescent="0.4">
      <c r="A2" s="457" t="s">
        <v>214</v>
      </c>
      <c r="B2" s="458"/>
      <c r="C2" s="458"/>
      <c r="D2" s="458"/>
      <c r="E2" s="458"/>
      <c r="F2" s="458"/>
      <c r="G2" s="458"/>
      <c r="H2" s="458"/>
      <c r="I2" s="458"/>
      <c r="J2" s="458"/>
      <c r="K2" s="458"/>
      <c r="L2" s="458"/>
      <c r="M2" s="458"/>
      <c r="N2" s="458"/>
      <c r="O2" s="458"/>
      <c r="P2" s="458"/>
      <c r="Q2" s="459"/>
      <c r="R2" s="154"/>
      <c r="S2" s="154"/>
      <c r="T2" s="154"/>
      <c r="U2" s="154"/>
    </row>
    <row r="3" spans="1:30" ht="16.5" thickBot="1" x14ac:dyDescent="0.3"/>
    <row r="4" spans="1:30" ht="44.25" customHeight="1" thickBot="1" x14ac:dyDescent="0.3">
      <c r="A4" s="49" t="s">
        <v>38</v>
      </c>
      <c r="B4" s="35" t="s">
        <v>35</v>
      </c>
      <c r="C4" s="35" t="s">
        <v>36</v>
      </c>
      <c r="D4" s="35" t="s">
        <v>37</v>
      </c>
    </row>
    <row r="5" spans="1:30" ht="35.1" customHeight="1" thickBot="1" x14ac:dyDescent="0.3"/>
    <row r="6" spans="1:30" ht="30.75" customHeight="1" thickBot="1" x14ac:dyDescent="0.3">
      <c r="A6" s="455" t="s">
        <v>29</v>
      </c>
      <c r="B6" s="456"/>
      <c r="C6" s="456"/>
      <c r="D6" s="456"/>
      <c r="E6" s="456"/>
      <c r="F6" s="456"/>
      <c r="G6" s="456"/>
      <c r="H6" s="456"/>
      <c r="I6" s="147"/>
      <c r="J6" s="147"/>
      <c r="K6" s="147"/>
      <c r="L6" s="147"/>
      <c r="M6" s="147"/>
      <c r="N6" s="147"/>
      <c r="O6" s="136"/>
      <c r="P6" s="164"/>
      <c r="Q6" s="164"/>
    </row>
    <row r="7" spans="1:30" ht="49.5" customHeight="1" x14ac:dyDescent="0.25">
      <c r="A7" s="383" t="s">
        <v>22</v>
      </c>
      <c r="B7" s="383" t="s">
        <v>134</v>
      </c>
      <c r="C7" s="383" t="s">
        <v>43</v>
      </c>
      <c r="D7" s="383" t="s">
        <v>32</v>
      </c>
      <c r="E7" s="383" t="s">
        <v>33</v>
      </c>
      <c r="F7" s="383" t="s">
        <v>34</v>
      </c>
      <c r="G7" s="383" t="s">
        <v>18</v>
      </c>
      <c r="H7" s="383" t="s">
        <v>9</v>
      </c>
      <c r="I7" s="409"/>
      <c r="J7" s="403">
        <v>0</v>
      </c>
      <c r="K7" s="394" t="s">
        <v>119</v>
      </c>
      <c r="L7" s="403" t="s">
        <v>105</v>
      </c>
      <c r="M7" s="403" t="s">
        <v>64</v>
      </c>
      <c r="N7" s="383" t="s">
        <v>66</v>
      </c>
      <c r="O7" s="58"/>
      <c r="P7" s="164"/>
      <c r="Q7" s="164"/>
      <c r="AD7" s="148"/>
    </row>
    <row r="8" spans="1:30" ht="157.5" hidden="1" x14ac:dyDescent="0.25">
      <c r="A8" s="312" t="s">
        <v>91</v>
      </c>
      <c r="B8" s="324" t="str">
        <f>IFERROR(VLOOKUP(A8,'Impact Indicators - Section B'!$A$9:$R$27,18,FALSE),"")</f>
        <v/>
      </c>
      <c r="C8" s="410" t="str">
        <f>IFERROR(IF(VLOOKUP(K8,'Disaggregation Records'!$D$3:$E$54,2,FALSE)=0,"",VLOOKUP(K8,'Disaggregation Records'!$D$3:$E$54,2,FALSE)),"")</f>
        <v/>
      </c>
      <c r="D8" s="410" t="str">
        <f>IFERROR(IF(VLOOKUP(K8,'Disaggregation Records'!$D$3:$F$54,3,FALSE)=0,"",VLOOKUP(K8,'Disaggregation Records'!$D$3:$F$54,3,FALSE)),"")</f>
        <v/>
      </c>
      <c r="E8" s="315" t="s">
        <v>54</v>
      </c>
      <c r="F8" s="315" t="s">
        <v>55</v>
      </c>
      <c r="G8" s="315" t="s">
        <v>56</v>
      </c>
      <c r="H8" s="314" t="s">
        <v>100</v>
      </c>
      <c r="I8" s="337"/>
      <c r="J8" s="407">
        <f>IF(B8=B7,J7+1,0)</f>
        <v>0</v>
      </c>
      <c r="K8" s="407" t="str">
        <f>IF(B8&lt;&gt;"",B8&amp;"-"&amp;J8,"")</f>
        <v/>
      </c>
      <c r="L8" s="407" t="b">
        <f>IFERROR(TRUE,FALSE)</f>
        <v>1</v>
      </c>
      <c r="M8" s="407" t="b">
        <f>IFERROR(IF(B8&lt;&gt;"",TRUE,FALSE),"")</f>
        <v>0</v>
      </c>
      <c r="N8" s="411" t="s">
        <v>65</v>
      </c>
      <c r="O8" s="58"/>
      <c r="P8" s="164"/>
      <c r="Q8" s="164"/>
    </row>
    <row r="9" spans="1:30" ht="283.5" x14ac:dyDescent="0.25">
      <c r="A9" s="312">
        <v>1</v>
      </c>
      <c r="B9" s="324" t="str">
        <f>IFERROR(VLOOKUP(A9,'Impact Indicators - Section B'!$A$9:$R$27,18,FALSE),"")</f>
        <v/>
      </c>
      <c r="C9" s="410" t="str">
        <f>IFERROR(IF(VLOOKUP(K9,'Disaggregation Records'!$D$3:$E$54,2,FALSE)=0,"",VLOOKUP(K9,'Disaggregation Records'!$D$3:$E$54,2,FALSE)),"")</f>
        <v/>
      </c>
      <c r="D9" s="410" t="str">
        <f>IFERROR(IF(VLOOKUP(K9,'Disaggregation Records'!$D$3:$F$54,3,FALSE)=0,"",VLOOKUP(K9,'Disaggregation Records'!$D$3:$F$54,3,FALSE)),"")</f>
        <v/>
      </c>
      <c r="E9" s="315"/>
      <c r="F9" s="315"/>
      <c r="G9" s="315"/>
      <c r="H9" s="314"/>
      <c r="I9" s="337"/>
      <c r="J9" s="407">
        <f t="shared" ref="J9:J72" si="0">IF(B9=B8,J8+1,0)</f>
        <v>1</v>
      </c>
      <c r="K9" s="407" t="str">
        <f t="shared" ref="K9:K72" si="1">IF(B9&lt;&gt;"",B9&amp;"-"&amp;J9,"")</f>
        <v/>
      </c>
      <c r="L9" s="407" t="b">
        <f t="shared" ref="L9:L72" si="2">IFERROR(TRUE,FALSE)</f>
        <v>1</v>
      </c>
      <c r="M9" s="407" t="b">
        <f t="shared" ref="M9:M72" si="3">IFERROR(IF(B9&lt;&gt;"",TRUE,FALSE),"")</f>
        <v>0</v>
      </c>
      <c r="N9" s="411" t="s">
        <v>1226</v>
      </c>
      <c r="O9" s="58"/>
      <c r="P9" s="164"/>
      <c r="Q9" s="164"/>
    </row>
    <row r="10" spans="1:30" ht="283.5" x14ac:dyDescent="0.25">
      <c r="A10" s="312">
        <v>1</v>
      </c>
      <c r="B10" s="324" t="str">
        <f>IFERROR(VLOOKUP(A10,'Impact Indicators - Section B'!$A$9:$R$27,18,FALSE),"")</f>
        <v/>
      </c>
      <c r="C10" s="410" t="str">
        <f>IFERROR(IF(VLOOKUP(K10,'Disaggregation Records'!$D$3:$E$54,2,FALSE)=0,"",VLOOKUP(K10,'Disaggregation Records'!$D$3:$E$54,2,FALSE)),"")</f>
        <v/>
      </c>
      <c r="D10" s="410" t="str">
        <f>IFERROR(IF(VLOOKUP(K10,'Disaggregation Records'!$D$3:$F$54,3,FALSE)=0,"",VLOOKUP(K10,'Disaggregation Records'!$D$3:$F$54,3,FALSE)),"")</f>
        <v/>
      </c>
      <c r="E10" s="315"/>
      <c r="F10" s="315"/>
      <c r="G10" s="315"/>
      <c r="H10" s="314"/>
      <c r="I10" s="337"/>
      <c r="J10" s="407">
        <f t="shared" si="0"/>
        <v>2</v>
      </c>
      <c r="K10" s="407" t="str">
        <f t="shared" si="1"/>
        <v/>
      </c>
      <c r="L10" s="407" t="b">
        <f t="shared" si="2"/>
        <v>1</v>
      </c>
      <c r="M10" s="407" t="b">
        <f t="shared" si="3"/>
        <v>0</v>
      </c>
      <c r="N10" s="411" t="s">
        <v>1227</v>
      </c>
      <c r="O10" s="58"/>
      <c r="P10" s="164"/>
      <c r="Q10" s="164"/>
    </row>
    <row r="11" spans="1:30" ht="283.5" x14ac:dyDescent="0.25">
      <c r="A11" s="312">
        <v>1</v>
      </c>
      <c r="B11" s="324" t="str">
        <f>IFERROR(VLOOKUP(A11,'Impact Indicators - Section B'!$A$9:$R$27,18,FALSE),"")</f>
        <v/>
      </c>
      <c r="C11" s="410" t="str">
        <f>IFERROR(IF(VLOOKUP(K11,'Disaggregation Records'!$D$3:$E$54,2,FALSE)=0,"",VLOOKUP(K11,'Disaggregation Records'!$D$3:$E$54,2,FALSE)),"")</f>
        <v/>
      </c>
      <c r="D11" s="410" t="str">
        <f>IFERROR(IF(VLOOKUP(K11,'Disaggregation Records'!$D$3:$F$54,3,FALSE)=0,"",VLOOKUP(K11,'Disaggregation Records'!$D$3:$F$54,3,FALSE)),"")</f>
        <v/>
      </c>
      <c r="E11" s="315"/>
      <c r="F11" s="315"/>
      <c r="G11" s="315"/>
      <c r="H11" s="314"/>
      <c r="I11" s="337"/>
      <c r="J11" s="407">
        <f t="shared" si="0"/>
        <v>3</v>
      </c>
      <c r="K11" s="407" t="str">
        <f t="shared" si="1"/>
        <v/>
      </c>
      <c r="L11" s="407" t="b">
        <f t="shared" si="2"/>
        <v>1</v>
      </c>
      <c r="M11" s="407" t="b">
        <f t="shared" si="3"/>
        <v>0</v>
      </c>
      <c r="N11" s="411" t="s">
        <v>1228</v>
      </c>
      <c r="O11" s="58"/>
      <c r="P11" s="164"/>
      <c r="Q11" s="164"/>
    </row>
    <row r="12" spans="1:30" ht="283.5" x14ac:dyDescent="0.25">
      <c r="A12" s="312">
        <v>1</v>
      </c>
      <c r="B12" s="324" t="str">
        <f>IFERROR(VLOOKUP(A12,'Impact Indicators - Section B'!$A$9:$R$27,18,FALSE),"")</f>
        <v/>
      </c>
      <c r="C12" s="410" t="str">
        <f>IFERROR(IF(VLOOKUP(K12,'Disaggregation Records'!$D$3:$E$54,2,FALSE)=0,"",VLOOKUP(K12,'Disaggregation Records'!$D$3:$E$54,2,FALSE)),"")</f>
        <v/>
      </c>
      <c r="D12" s="410" t="str">
        <f>IFERROR(IF(VLOOKUP(K12,'Disaggregation Records'!$D$3:$F$54,3,FALSE)=0,"",VLOOKUP(K12,'Disaggregation Records'!$D$3:$F$54,3,FALSE)),"")</f>
        <v/>
      </c>
      <c r="E12" s="315"/>
      <c r="F12" s="315"/>
      <c r="G12" s="315"/>
      <c r="H12" s="314"/>
      <c r="I12" s="337"/>
      <c r="J12" s="407">
        <f t="shared" si="0"/>
        <v>4</v>
      </c>
      <c r="K12" s="407" t="str">
        <f t="shared" si="1"/>
        <v/>
      </c>
      <c r="L12" s="407" t="b">
        <f t="shared" si="2"/>
        <v>1</v>
      </c>
      <c r="M12" s="407" t="b">
        <f t="shared" si="3"/>
        <v>0</v>
      </c>
      <c r="N12" s="411" t="s">
        <v>1229</v>
      </c>
      <c r="O12" s="58"/>
      <c r="P12" s="164"/>
      <c r="Q12" s="164"/>
    </row>
    <row r="13" spans="1:30" ht="283.5" x14ac:dyDescent="0.25">
      <c r="A13" s="312">
        <v>1</v>
      </c>
      <c r="B13" s="324" t="str">
        <f>IFERROR(VLOOKUP(A13,'Impact Indicators - Section B'!$A$9:$R$27,18,FALSE),"")</f>
        <v/>
      </c>
      <c r="C13" s="410" t="str">
        <f>IFERROR(IF(VLOOKUP(K13,'Disaggregation Records'!$D$3:$E$54,2,FALSE)=0,"",VLOOKUP(K13,'Disaggregation Records'!$D$3:$E$54,2,FALSE)),"")</f>
        <v/>
      </c>
      <c r="D13" s="410" t="str">
        <f>IFERROR(IF(VLOOKUP(K13,'Disaggregation Records'!$D$3:$F$54,3,FALSE)=0,"",VLOOKUP(K13,'Disaggregation Records'!$D$3:$F$54,3,FALSE)),"")</f>
        <v/>
      </c>
      <c r="E13" s="315"/>
      <c r="F13" s="315"/>
      <c r="G13" s="315"/>
      <c r="H13" s="314"/>
      <c r="I13" s="337"/>
      <c r="J13" s="407">
        <f t="shared" si="0"/>
        <v>5</v>
      </c>
      <c r="K13" s="407" t="str">
        <f t="shared" si="1"/>
        <v/>
      </c>
      <c r="L13" s="407" t="b">
        <f t="shared" si="2"/>
        <v>1</v>
      </c>
      <c r="M13" s="407" t="b">
        <f t="shared" si="3"/>
        <v>0</v>
      </c>
      <c r="N13" s="411" t="s">
        <v>1230</v>
      </c>
      <c r="O13" s="58"/>
      <c r="P13" s="164"/>
      <c r="Q13" s="164"/>
    </row>
    <row r="14" spans="1:30" ht="283.5" x14ac:dyDescent="0.25">
      <c r="A14" s="312">
        <v>1</v>
      </c>
      <c r="B14" s="324" t="str">
        <f>IFERROR(VLOOKUP(A14,'Impact Indicators - Section B'!$A$9:$R$27,18,FALSE),"")</f>
        <v/>
      </c>
      <c r="C14" s="410" t="str">
        <f>IFERROR(IF(VLOOKUP(K14,'Disaggregation Records'!$D$3:$E$54,2,FALSE)=0,"",VLOOKUP(K14,'Disaggregation Records'!$D$3:$E$54,2,FALSE)),"")</f>
        <v/>
      </c>
      <c r="D14" s="410" t="str">
        <f>IFERROR(IF(VLOOKUP(K14,'Disaggregation Records'!$D$3:$F$54,3,FALSE)=0,"",VLOOKUP(K14,'Disaggregation Records'!$D$3:$F$54,3,FALSE)),"")</f>
        <v/>
      </c>
      <c r="E14" s="315"/>
      <c r="F14" s="315"/>
      <c r="G14" s="315"/>
      <c r="H14" s="314"/>
      <c r="I14" s="337"/>
      <c r="J14" s="407">
        <f t="shared" si="0"/>
        <v>6</v>
      </c>
      <c r="K14" s="407" t="str">
        <f t="shared" si="1"/>
        <v/>
      </c>
      <c r="L14" s="407" t="b">
        <f t="shared" si="2"/>
        <v>1</v>
      </c>
      <c r="M14" s="407" t="b">
        <f t="shared" si="3"/>
        <v>0</v>
      </c>
      <c r="N14" s="411" t="s">
        <v>1231</v>
      </c>
      <c r="O14" s="58"/>
      <c r="P14" s="164"/>
      <c r="Q14" s="164"/>
    </row>
    <row r="15" spans="1:30" ht="283.5" x14ac:dyDescent="0.25">
      <c r="A15" s="312">
        <v>1</v>
      </c>
      <c r="B15" s="324" t="str">
        <f>IFERROR(VLOOKUP(A15,'Impact Indicators - Section B'!$A$9:$R$27,18,FALSE),"")</f>
        <v/>
      </c>
      <c r="C15" s="410" t="str">
        <f>IFERROR(IF(VLOOKUP(K15,'Disaggregation Records'!$D$3:$E$54,2,FALSE)=0,"",VLOOKUP(K15,'Disaggregation Records'!$D$3:$E$54,2,FALSE)),"")</f>
        <v/>
      </c>
      <c r="D15" s="410" t="str">
        <f>IFERROR(IF(VLOOKUP(K15,'Disaggregation Records'!$D$3:$F$54,3,FALSE)=0,"",VLOOKUP(K15,'Disaggregation Records'!$D$3:$F$54,3,FALSE)),"")</f>
        <v/>
      </c>
      <c r="E15" s="315"/>
      <c r="F15" s="315"/>
      <c r="G15" s="315"/>
      <c r="H15" s="314"/>
      <c r="I15" s="337"/>
      <c r="J15" s="407">
        <f t="shared" si="0"/>
        <v>7</v>
      </c>
      <c r="K15" s="407" t="str">
        <f t="shared" si="1"/>
        <v/>
      </c>
      <c r="L15" s="407" t="b">
        <f t="shared" si="2"/>
        <v>1</v>
      </c>
      <c r="M15" s="407" t="b">
        <f t="shared" si="3"/>
        <v>0</v>
      </c>
      <c r="N15" s="411" t="s">
        <v>1232</v>
      </c>
      <c r="O15" s="58"/>
      <c r="P15" s="164"/>
      <c r="Q15" s="164"/>
    </row>
    <row r="16" spans="1:30" ht="283.5" x14ac:dyDescent="0.25">
      <c r="A16" s="312">
        <v>1</v>
      </c>
      <c r="B16" s="324" t="str">
        <f>IFERROR(VLOOKUP(A16,'Impact Indicators - Section B'!$A$9:$R$27,18,FALSE),"")</f>
        <v/>
      </c>
      <c r="C16" s="410" t="str">
        <f>IFERROR(IF(VLOOKUP(K16,'Disaggregation Records'!$D$3:$E$54,2,FALSE)=0,"",VLOOKUP(K16,'Disaggregation Records'!$D$3:$E$54,2,FALSE)),"")</f>
        <v/>
      </c>
      <c r="D16" s="410" t="str">
        <f>IFERROR(IF(VLOOKUP(K16,'Disaggregation Records'!$D$3:$F$54,3,FALSE)=0,"",VLOOKUP(K16,'Disaggregation Records'!$D$3:$F$54,3,FALSE)),"")</f>
        <v/>
      </c>
      <c r="E16" s="315"/>
      <c r="F16" s="315"/>
      <c r="G16" s="315"/>
      <c r="H16" s="314"/>
      <c r="I16" s="337"/>
      <c r="J16" s="407">
        <f t="shared" si="0"/>
        <v>8</v>
      </c>
      <c r="K16" s="407" t="str">
        <f t="shared" si="1"/>
        <v/>
      </c>
      <c r="L16" s="407" t="b">
        <f t="shared" si="2"/>
        <v>1</v>
      </c>
      <c r="M16" s="407" t="b">
        <f t="shared" si="3"/>
        <v>0</v>
      </c>
      <c r="N16" s="411" t="s">
        <v>1233</v>
      </c>
      <c r="O16" s="58"/>
      <c r="P16" s="164"/>
      <c r="Q16" s="164"/>
    </row>
    <row r="17" spans="1:17" ht="283.5" x14ac:dyDescent="0.25">
      <c r="A17" s="312">
        <v>1</v>
      </c>
      <c r="B17" s="324" t="str">
        <f>IFERROR(VLOOKUP(A17,'Impact Indicators - Section B'!$A$9:$R$27,18,FALSE),"")</f>
        <v/>
      </c>
      <c r="C17" s="410" t="str">
        <f>IFERROR(IF(VLOOKUP(K17,'Disaggregation Records'!$D$3:$E$54,2,FALSE)=0,"",VLOOKUP(K17,'Disaggregation Records'!$D$3:$E$54,2,FALSE)),"")</f>
        <v/>
      </c>
      <c r="D17" s="410" t="str">
        <f>IFERROR(IF(VLOOKUP(K17,'Disaggregation Records'!$D$3:$F$54,3,FALSE)=0,"",VLOOKUP(K17,'Disaggregation Records'!$D$3:$F$54,3,FALSE)),"")</f>
        <v/>
      </c>
      <c r="E17" s="315"/>
      <c r="F17" s="315"/>
      <c r="G17" s="315"/>
      <c r="H17" s="314"/>
      <c r="I17" s="337"/>
      <c r="J17" s="407">
        <f t="shared" si="0"/>
        <v>9</v>
      </c>
      <c r="K17" s="407" t="str">
        <f t="shared" si="1"/>
        <v/>
      </c>
      <c r="L17" s="407" t="b">
        <f t="shared" si="2"/>
        <v>1</v>
      </c>
      <c r="M17" s="407" t="b">
        <f t="shared" si="3"/>
        <v>0</v>
      </c>
      <c r="N17" s="411" t="s">
        <v>1234</v>
      </c>
      <c r="O17" s="58"/>
      <c r="P17" s="164"/>
      <c r="Q17" s="164"/>
    </row>
    <row r="18" spans="1:17" ht="283.5" x14ac:dyDescent="0.25">
      <c r="A18" s="312">
        <v>1</v>
      </c>
      <c r="B18" s="324" t="str">
        <f>IFERROR(VLOOKUP(A18,'Impact Indicators - Section B'!$A$9:$R$27,18,FALSE),"")</f>
        <v/>
      </c>
      <c r="C18" s="410" t="str">
        <f>IFERROR(IF(VLOOKUP(K18,'Disaggregation Records'!$D$3:$E$54,2,FALSE)=0,"",VLOOKUP(K18,'Disaggregation Records'!$D$3:$E$54,2,FALSE)),"")</f>
        <v/>
      </c>
      <c r="D18" s="410" t="str">
        <f>IFERROR(IF(VLOOKUP(K18,'Disaggregation Records'!$D$3:$F$54,3,FALSE)=0,"",VLOOKUP(K18,'Disaggregation Records'!$D$3:$F$54,3,FALSE)),"")</f>
        <v/>
      </c>
      <c r="E18" s="315"/>
      <c r="F18" s="315"/>
      <c r="G18" s="315"/>
      <c r="H18" s="314"/>
      <c r="I18" s="337"/>
      <c r="J18" s="407">
        <f t="shared" si="0"/>
        <v>10</v>
      </c>
      <c r="K18" s="407" t="str">
        <f t="shared" si="1"/>
        <v/>
      </c>
      <c r="L18" s="407" t="b">
        <f t="shared" si="2"/>
        <v>1</v>
      </c>
      <c r="M18" s="407" t="b">
        <f t="shared" si="3"/>
        <v>0</v>
      </c>
      <c r="N18" s="411" t="s">
        <v>1235</v>
      </c>
      <c r="O18" s="58"/>
      <c r="P18" s="164"/>
      <c r="Q18" s="164"/>
    </row>
    <row r="19" spans="1:17" ht="283.5" x14ac:dyDescent="0.25">
      <c r="A19" s="312">
        <v>2</v>
      </c>
      <c r="B19" s="324" t="str">
        <f>IFERROR(VLOOKUP(A19,'Impact Indicators - Section B'!$A$9:$R$27,18,FALSE),"")</f>
        <v/>
      </c>
      <c r="C19" s="410" t="str">
        <f>IFERROR(IF(VLOOKUP(K19,'Disaggregation Records'!$D$3:$E$54,2,FALSE)=0,"",VLOOKUP(K19,'Disaggregation Records'!$D$3:$E$54,2,FALSE)),"")</f>
        <v/>
      </c>
      <c r="D19" s="410" t="str">
        <f>IFERROR(IF(VLOOKUP(K19,'Disaggregation Records'!$D$3:$F$54,3,FALSE)=0,"",VLOOKUP(K19,'Disaggregation Records'!$D$3:$F$54,3,FALSE)),"")</f>
        <v/>
      </c>
      <c r="E19" s="315"/>
      <c r="F19" s="315"/>
      <c r="G19" s="315"/>
      <c r="H19" s="314"/>
      <c r="I19" s="337"/>
      <c r="J19" s="407">
        <f t="shared" si="0"/>
        <v>11</v>
      </c>
      <c r="K19" s="407" t="str">
        <f t="shared" si="1"/>
        <v/>
      </c>
      <c r="L19" s="407" t="b">
        <f t="shared" si="2"/>
        <v>1</v>
      </c>
      <c r="M19" s="407" t="b">
        <f t="shared" si="3"/>
        <v>0</v>
      </c>
      <c r="N19" s="411" t="s">
        <v>1236</v>
      </c>
      <c r="O19" s="58"/>
      <c r="P19" s="164"/>
      <c r="Q19" s="164"/>
    </row>
    <row r="20" spans="1:17" ht="283.5" x14ac:dyDescent="0.25">
      <c r="A20" s="312">
        <v>2</v>
      </c>
      <c r="B20" s="324" t="str">
        <f>IFERROR(VLOOKUP(A20,'Impact Indicators - Section B'!$A$9:$R$27,18,FALSE),"")</f>
        <v/>
      </c>
      <c r="C20" s="410" t="str">
        <f>IFERROR(IF(VLOOKUP(K20,'Disaggregation Records'!$D$3:$E$54,2,FALSE)=0,"",VLOOKUP(K20,'Disaggregation Records'!$D$3:$E$54,2,FALSE)),"")</f>
        <v/>
      </c>
      <c r="D20" s="410" t="str">
        <f>IFERROR(IF(VLOOKUP(K20,'Disaggregation Records'!$D$3:$F$54,3,FALSE)=0,"",VLOOKUP(K20,'Disaggregation Records'!$D$3:$F$54,3,FALSE)),"")</f>
        <v/>
      </c>
      <c r="E20" s="315"/>
      <c r="F20" s="315"/>
      <c r="G20" s="315"/>
      <c r="H20" s="314"/>
      <c r="I20" s="337"/>
      <c r="J20" s="407">
        <f t="shared" si="0"/>
        <v>12</v>
      </c>
      <c r="K20" s="407" t="str">
        <f t="shared" si="1"/>
        <v/>
      </c>
      <c r="L20" s="407" t="b">
        <f t="shared" si="2"/>
        <v>1</v>
      </c>
      <c r="M20" s="407" t="b">
        <f t="shared" si="3"/>
        <v>0</v>
      </c>
      <c r="N20" s="411" t="s">
        <v>1237</v>
      </c>
      <c r="O20" s="58"/>
      <c r="P20" s="164"/>
      <c r="Q20" s="164"/>
    </row>
    <row r="21" spans="1:17" ht="283.5" x14ac:dyDescent="0.25">
      <c r="A21" s="312">
        <v>2</v>
      </c>
      <c r="B21" s="324" t="str">
        <f>IFERROR(VLOOKUP(A21,'Impact Indicators - Section B'!$A$9:$R$27,18,FALSE),"")</f>
        <v/>
      </c>
      <c r="C21" s="410" t="str">
        <f>IFERROR(IF(VLOOKUP(K21,'Disaggregation Records'!$D$3:$E$54,2,FALSE)=0,"",VLOOKUP(K21,'Disaggregation Records'!$D$3:$E$54,2,FALSE)),"")</f>
        <v/>
      </c>
      <c r="D21" s="410" t="str">
        <f>IFERROR(IF(VLOOKUP(K21,'Disaggregation Records'!$D$3:$F$54,3,FALSE)=0,"",VLOOKUP(K21,'Disaggregation Records'!$D$3:$F$54,3,FALSE)),"")</f>
        <v/>
      </c>
      <c r="E21" s="315"/>
      <c r="F21" s="315"/>
      <c r="G21" s="315"/>
      <c r="H21" s="314"/>
      <c r="I21" s="337"/>
      <c r="J21" s="407">
        <f t="shared" si="0"/>
        <v>13</v>
      </c>
      <c r="K21" s="407" t="str">
        <f t="shared" si="1"/>
        <v/>
      </c>
      <c r="L21" s="407" t="b">
        <f t="shared" si="2"/>
        <v>1</v>
      </c>
      <c r="M21" s="407" t="b">
        <f t="shared" si="3"/>
        <v>0</v>
      </c>
      <c r="N21" s="411" t="s">
        <v>1238</v>
      </c>
      <c r="O21" s="58"/>
      <c r="P21" s="164"/>
      <c r="Q21" s="164"/>
    </row>
    <row r="22" spans="1:17" ht="283.5" x14ac:dyDescent="0.25">
      <c r="A22" s="312">
        <v>2</v>
      </c>
      <c r="B22" s="324" t="str">
        <f>IFERROR(VLOOKUP(A22,'Impact Indicators - Section B'!$A$9:$R$27,18,FALSE),"")</f>
        <v/>
      </c>
      <c r="C22" s="410" t="str">
        <f>IFERROR(IF(VLOOKUP(K22,'Disaggregation Records'!$D$3:$E$54,2,FALSE)=0,"",VLOOKUP(K22,'Disaggregation Records'!$D$3:$E$54,2,FALSE)),"")</f>
        <v/>
      </c>
      <c r="D22" s="410" t="str">
        <f>IFERROR(IF(VLOOKUP(K22,'Disaggregation Records'!$D$3:$F$54,3,FALSE)=0,"",VLOOKUP(K22,'Disaggregation Records'!$D$3:$F$54,3,FALSE)),"")</f>
        <v/>
      </c>
      <c r="E22" s="315"/>
      <c r="F22" s="315"/>
      <c r="G22" s="315"/>
      <c r="H22" s="314"/>
      <c r="I22" s="337"/>
      <c r="J22" s="407">
        <f t="shared" si="0"/>
        <v>14</v>
      </c>
      <c r="K22" s="407" t="str">
        <f t="shared" si="1"/>
        <v/>
      </c>
      <c r="L22" s="407" t="b">
        <f t="shared" si="2"/>
        <v>1</v>
      </c>
      <c r="M22" s="407" t="b">
        <f t="shared" si="3"/>
        <v>0</v>
      </c>
      <c r="N22" s="411" t="s">
        <v>1239</v>
      </c>
      <c r="O22" s="58"/>
      <c r="P22" s="164"/>
      <c r="Q22" s="164"/>
    </row>
    <row r="23" spans="1:17" ht="283.5" x14ac:dyDescent="0.25">
      <c r="A23" s="312">
        <v>2</v>
      </c>
      <c r="B23" s="324" t="str">
        <f>IFERROR(VLOOKUP(A23,'Impact Indicators - Section B'!$A$9:$R$27,18,FALSE),"")</f>
        <v/>
      </c>
      <c r="C23" s="410" t="str">
        <f>IFERROR(IF(VLOOKUP(K23,'Disaggregation Records'!$D$3:$E$54,2,FALSE)=0,"",VLOOKUP(K23,'Disaggregation Records'!$D$3:$E$54,2,FALSE)),"")</f>
        <v/>
      </c>
      <c r="D23" s="410" t="str">
        <f>IFERROR(IF(VLOOKUP(K23,'Disaggregation Records'!$D$3:$F$54,3,FALSE)=0,"",VLOOKUP(K23,'Disaggregation Records'!$D$3:$F$54,3,FALSE)),"")</f>
        <v/>
      </c>
      <c r="E23" s="315"/>
      <c r="F23" s="315"/>
      <c r="G23" s="315"/>
      <c r="H23" s="314"/>
      <c r="I23" s="337"/>
      <c r="J23" s="407">
        <f t="shared" si="0"/>
        <v>15</v>
      </c>
      <c r="K23" s="407" t="str">
        <f t="shared" si="1"/>
        <v/>
      </c>
      <c r="L23" s="407" t="b">
        <f t="shared" si="2"/>
        <v>1</v>
      </c>
      <c r="M23" s="407" t="b">
        <f t="shared" si="3"/>
        <v>0</v>
      </c>
      <c r="N23" s="411" t="s">
        <v>1240</v>
      </c>
      <c r="O23" s="58"/>
      <c r="P23" s="164"/>
      <c r="Q23" s="164"/>
    </row>
    <row r="24" spans="1:17" ht="283.5" x14ac:dyDescent="0.25">
      <c r="A24" s="312">
        <v>2</v>
      </c>
      <c r="B24" s="324" t="str">
        <f>IFERROR(VLOOKUP(A24,'Impact Indicators - Section B'!$A$9:$R$27,18,FALSE),"")</f>
        <v/>
      </c>
      <c r="C24" s="410" t="str">
        <f>IFERROR(IF(VLOOKUP(K24,'Disaggregation Records'!$D$3:$E$54,2,FALSE)=0,"",VLOOKUP(K24,'Disaggregation Records'!$D$3:$E$54,2,FALSE)),"")</f>
        <v/>
      </c>
      <c r="D24" s="410" t="str">
        <f>IFERROR(IF(VLOOKUP(K24,'Disaggregation Records'!$D$3:$F$54,3,FALSE)=0,"",VLOOKUP(K24,'Disaggregation Records'!$D$3:$F$54,3,FALSE)),"")</f>
        <v/>
      </c>
      <c r="E24" s="315"/>
      <c r="F24" s="315"/>
      <c r="G24" s="315"/>
      <c r="H24" s="314"/>
      <c r="I24" s="337"/>
      <c r="J24" s="407">
        <f t="shared" si="0"/>
        <v>16</v>
      </c>
      <c r="K24" s="407" t="str">
        <f t="shared" si="1"/>
        <v/>
      </c>
      <c r="L24" s="407" t="b">
        <f t="shared" si="2"/>
        <v>1</v>
      </c>
      <c r="M24" s="407" t="b">
        <f t="shared" si="3"/>
        <v>0</v>
      </c>
      <c r="N24" s="411" t="s">
        <v>1241</v>
      </c>
      <c r="O24" s="58"/>
      <c r="P24" s="164"/>
      <c r="Q24" s="164"/>
    </row>
    <row r="25" spans="1:17" ht="283.5" x14ac:dyDescent="0.25">
      <c r="A25" s="312">
        <v>2</v>
      </c>
      <c r="B25" s="324" t="str">
        <f>IFERROR(VLOOKUP(A25,'Impact Indicators - Section B'!$A$9:$R$27,18,FALSE),"")</f>
        <v/>
      </c>
      <c r="C25" s="410" t="str">
        <f>IFERROR(IF(VLOOKUP(K25,'Disaggregation Records'!$D$3:$E$54,2,FALSE)=0,"",VLOOKUP(K25,'Disaggregation Records'!$D$3:$E$54,2,FALSE)),"")</f>
        <v/>
      </c>
      <c r="D25" s="410" t="str">
        <f>IFERROR(IF(VLOOKUP(K25,'Disaggregation Records'!$D$3:$F$54,3,FALSE)=0,"",VLOOKUP(K25,'Disaggregation Records'!$D$3:$F$54,3,FALSE)),"")</f>
        <v/>
      </c>
      <c r="E25" s="315"/>
      <c r="F25" s="315"/>
      <c r="G25" s="315"/>
      <c r="H25" s="314"/>
      <c r="I25" s="337"/>
      <c r="J25" s="407">
        <f t="shared" si="0"/>
        <v>17</v>
      </c>
      <c r="K25" s="407" t="str">
        <f t="shared" si="1"/>
        <v/>
      </c>
      <c r="L25" s="407" t="b">
        <f t="shared" si="2"/>
        <v>1</v>
      </c>
      <c r="M25" s="407" t="b">
        <f t="shared" si="3"/>
        <v>0</v>
      </c>
      <c r="N25" s="411" t="s">
        <v>1242</v>
      </c>
      <c r="O25" s="58"/>
      <c r="P25" s="164"/>
      <c r="Q25" s="164"/>
    </row>
    <row r="26" spans="1:17" ht="283.5" x14ac:dyDescent="0.25">
      <c r="A26" s="312">
        <v>2</v>
      </c>
      <c r="B26" s="324" t="str">
        <f>IFERROR(VLOOKUP(A26,'Impact Indicators - Section B'!$A$9:$R$27,18,FALSE),"")</f>
        <v/>
      </c>
      <c r="C26" s="410" t="str">
        <f>IFERROR(IF(VLOOKUP(K26,'Disaggregation Records'!$D$3:$E$54,2,FALSE)=0,"",VLOOKUP(K26,'Disaggregation Records'!$D$3:$E$54,2,FALSE)),"")</f>
        <v/>
      </c>
      <c r="D26" s="410" t="str">
        <f>IFERROR(IF(VLOOKUP(K26,'Disaggregation Records'!$D$3:$F$54,3,FALSE)=0,"",VLOOKUP(K26,'Disaggregation Records'!$D$3:$F$54,3,FALSE)),"")</f>
        <v/>
      </c>
      <c r="E26" s="315"/>
      <c r="F26" s="315"/>
      <c r="G26" s="315"/>
      <c r="H26" s="314"/>
      <c r="I26" s="337"/>
      <c r="J26" s="407">
        <f t="shared" si="0"/>
        <v>18</v>
      </c>
      <c r="K26" s="407" t="str">
        <f t="shared" si="1"/>
        <v/>
      </c>
      <c r="L26" s="407" t="b">
        <f t="shared" si="2"/>
        <v>1</v>
      </c>
      <c r="M26" s="407" t="b">
        <f t="shared" si="3"/>
        <v>0</v>
      </c>
      <c r="N26" s="411" t="s">
        <v>1243</v>
      </c>
      <c r="O26" s="58"/>
      <c r="P26" s="164"/>
      <c r="Q26" s="164"/>
    </row>
    <row r="27" spans="1:17" ht="283.5" x14ac:dyDescent="0.25">
      <c r="A27" s="312">
        <v>2</v>
      </c>
      <c r="B27" s="324" t="str">
        <f>IFERROR(VLOOKUP(A27,'Impact Indicators - Section B'!$A$9:$R$27,18,FALSE),"")</f>
        <v/>
      </c>
      <c r="C27" s="410" t="str">
        <f>IFERROR(IF(VLOOKUP(K27,'Disaggregation Records'!$D$3:$E$54,2,FALSE)=0,"",VLOOKUP(K27,'Disaggregation Records'!$D$3:$E$54,2,FALSE)),"")</f>
        <v/>
      </c>
      <c r="D27" s="410" t="str">
        <f>IFERROR(IF(VLOOKUP(K27,'Disaggregation Records'!$D$3:$F$54,3,FALSE)=0,"",VLOOKUP(K27,'Disaggregation Records'!$D$3:$F$54,3,FALSE)),"")</f>
        <v/>
      </c>
      <c r="E27" s="315"/>
      <c r="F27" s="315"/>
      <c r="G27" s="315"/>
      <c r="H27" s="314"/>
      <c r="I27" s="337"/>
      <c r="J27" s="407">
        <f t="shared" si="0"/>
        <v>19</v>
      </c>
      <c r="K27" s="407" t="str">
        <f t="shared" si="1"/>
        <v/>
      </c>
      <c r="L27" s="407" t="b">
        <f t="shared" si="2"/>
        <v>1</v>
      </c>
      <c r="M27" s="407" t="b">
        <f t="shared" si="3"/>
        <v>0</v>
      </c>
      <c r="N27" s="411" t="s">
        <v>1244</v>
      </c>
      <c r="O27" s="58"/>
      <c r="P27" s="164"/>
      <c r="Q27" s="164"/>
    </row>
    <row r="28" spans="1:17" ht="283.5" x14ac:dyDescent="0.25">
      <c r="A28" s="312">
        <v>2</v>
      </c>
      <c r="B28" s="324" t="str">
        <f>IFERROR(VLOOKUP(A28,'Impact Indicators - Section B'!$A$9:$R$27,18,FALSE),"")</f>
        <v/>
      </c>
      <c r="C28" s="410" t="str">
        <f>IFERROR(IF(VLOOKUP(K28,'Disaggregation Records'!$D$3:$E$54,2,FALSE)=0,"",VLOOKUP(K28,'Disaggregation Records'!$D$3:$E$54,2,FALSE)),"")</f>
        <v/>
      </c>
      <c r="D28" s="410" t="str">
        <f>IFERROR(IF(VLOOKUP(K28,'Disaggregation Records'!$D$3:$F$54,3,FALSE)=0,"",VLOOKUP(K28,'Disaggregation Records'!$D$3:$F$54,3,FALSE)),"")</f>
        <v/>
      </c>
      <c r="E28" s="315"/>
      <c r="F28" s="315"/>
      <c r="G28" s="315"/>
      <c r="H28" s="314"/>
      <c r="I28" s="337"/>
      <c r="J28" s="407">
        <f t="shared" si="0"/>
        <v>20</v>
      </c>
      <c r="K28" s="407" t="str">
        <f t="shared" si="1"/>
        <v/>
      </c>
      <c r="L28" s="407" t="b">
        <f t="shared" si="2"/>
        <v>1</v>
      </c>
      <c r="M28" s="407" t="b">
        <f t="shared" si="3"/>
        <v>0</v>
      </c>
      <c r="N28" s="411" t="s">
        <v>1245</v>
      </c>
      <c r="O28" s="58"/>
      <c r="P28" s="164"/>
      <c r="Q28" s="164"/>
    </row>
    <row r="29" spans="1:17" ht="283.5" x14ac:dyDescent="0.25">
      <c r="A29" s="312">
        <v>3</v>
      </c>
      <c r="B29" s="324" t="str">
        <f>IFERROR(VLOOKUP(A29,'Impact Indicators - Section B'!$A$9:$R$27,18,FALSE),"")</f>
        <v/>
      </c>
      <c r="C29" s="410" t="str">
        <f>IFERROR(IF(VLOOKUP(K29,'Disaggregation Records'!$D$3:$E$54,2,FALSE)=0,"",VLOOKUP(K29,'Disaggregation Records'!$D$3:$E$54,2,FALSE)),"")</f>
        <v/>
      </c>
      <c r="D29" s="410" t="str">
        <f>IFERROR(IF(VLOOKUP(K29,'Disaggregation Records'!$D$3:$F$54,3,FALSE)=0,"",VLOOKUP(K29,'Disaggregation Records'!$D$3:$F$54,3,FALSE)),"")</f>
        <v/>
      </c>
      <c r="E29" s="315"/>
      <c r="F29" s="315"/>
      <c r="G29" s="315"/>
      <c r="H29" s="314"/>
      <c r="I29" s="337"/>
      <c r="J29" s="407">
        <f t="shared" si="0"/>
        <v>21</v>
      </c>
      <c r="K29" s="407" t="str">
        <f t="shared" si="1"/>
        <v/>
      </c>
      <c r="L29" s="407" t="b">
        <f t="shared" si="2"/>
        <v>1</v>
      </c>
      <c r="M29" s="407" t="b">
        <f t="shared" si="3"/>
        <v>0</v>
      </c>
      <c r="N29" s="411" t="s">
        <v>1246</v>
      </c>
      <c r="O29" s="58"/>
      <c r="P29" s="164"/>
      <c r="Q29" s="164"/>
    </row>
    <row r="30" spans="1:17" ht="283.5" x14ac:dyDescent="0.25">
      <c r="A30" s="312">
        <v>3</v>
      </c>
      <c r="B30" s="324" t="str">
        <f>IFERROR(VLOOKUP(A30,'Impact Indicators - Section B'!$A$9:$R$27,18,FALSE),"")</f>
        <v/>
      </c>
      <c r="C30" s="410" t="str">
        <f>IFERROR(IF(VLOOKUP(K30,'Disaggregation Records'!$D$3:$E$54,2,FALSE)=0,"",VLOOKUP(K30,'Disaggregation Records'!$D$3:$E$54,2,FALSE)),"")</f>
        <v/>
      </c>
      <c r="D30" s="410" t="str">
        <f>IFERROR(IF(VLOOKUP(K30,'Disaggregation Records'!$D$3:$F$54,3,FALSE)=0,"",VLOOKUP(K30,'Disaggregation Records'!$D$3:$F$54,3,FALSE)),"")</f>
        <v/>
      </c>
      <c r="E30" s="315"/>
      <c r="F30" s="315"/>
      <c r="G30" s="315"/>
      <c r="H30" s="314"/>
      <c r="I30" s="337"/>
      <c r="J30" s="407">
        <f t="shared" si="0"/>
        <v>22</v>
      </c>
      <c r="K30" s="407" t="str">
        <f t="shared" si="1"/>
        <v/>
      </c>
      <c r="L30" s="407" t="b">
        <f t="shared" si="2"/>
        <v>1</v>
      </c>
      <c r="M30" s="407" t="b">
        <f t="shared" si="3"/>
        <v>0</v>
      </c>
      <c r="N30" s="411" t="s">
        <v>1247</v>
      </c>
      <c r="O30" s="58"/>
      <c r="P30" s="164"/>
      <c r="Q30" s="164"/>
    </row>
    <row r="31" spans="1:17" ht="283.5" x14ac:dyDescent="0.25">
      <c r="A31" s="312">
        <v>3</v>
      </c>
      <c r="B31" s="324" t="str">
        <f>IFERROR(VLOOKUP(A31,'Impact Indicators - Section B'!$A$9:$R$27,18,FALSE),"")</f>
        <v/>
      </c>
      <c r="C31" s="410" t="str">
        <f>IFERROR(IF(VLOOKUP(K31,'Disaggregation Records'!$D$3:$E$54,2,FALSE)=0,"",VLOOKUP(K31,'Disaggregation Records'!$D$3:$E$54,2,FALSE)),"")</f>
        <v/>
      </c>
      <c r="D31" s="410" t="str">
        <f>IFERROR(IF(VLOOKUP(K31,'Disaggregation Records'!$D$3:$F$54,3,FALSE)=0,"",VLOOKUP(K31,'Disaggregation Records'!$D$3:$F$54,3,FALSE)),"")</f>
        <v/>
      </c>
      <c r="E31" s="315"/>
      <c r="F31" s="315"/>
      <c r="G31" s="315"/>
      <c r="H31" s="314"/>
      <c r="I31" s="337"/>
      <c r="J31" s="407">
        <f t="shared" si="0"/>
        <v>23</v>
      </c>
      <c r="K31" s="407" t="str">
        <f t="shared" si="1"/>
        <v/>
      </c>
      <c r="L31" s="407" t="b">
        <f t="shared" si="2"/>
        <v>1</v>
      </c>
      <c r="M31" s="407" t="b">
        <f t="shared" si="3"/>
        <v>0</v>
      </c>
      <c r="N31" s="411" t="s">
        <v>1248</v>
      </c>
      <c r="O31" s="58"/>
      <c r="P31" s="164"/>
      <c r="Q31" s="164"/>
    </row>
    <row r="32" spans="1:17" ht="283.5" x14ac:dyDescent="0.25">
      <c r="A32" s="312">
        <v>3</v>
      </c>
      <c r="B32" s="324" t="str">
        <f>IFERROR(VLOOKUP(A32,'Impact Indicators - Section B'!$A$9:$R$27,18,FALSE),"")</f>
        <v/>
      </c>
      <c r="C32" s="410" t="str">
        <f>IFERROR(IF(VLOOKUP(K32,'Disaggregation Records'!$D$3:$E$54,2,FALSE)=0,"",VLOOKUP(K32,'Disaggregation Records'!$D$3:$E$54,2,FALSE)),"")</f>
        <v/>
      </c>
      <c r="D32" s="410" t="str">
        <f>IFERROR(IF(VLOOKUP(K32,'Disaggregation Records'!$D$3:$F$54,3,FALSE)=0,"",VLOOKUP(K32,'Disaggregation Records'!$D$3:$F$54,3,FALSE)),"")</f>
        <v/>
      </c>
      <c r="E32" s="315"/>
      <c r="F32" s="315"/>
      <c r="G32" s="315"/>
      <c r="H32" s="314"/>
      <c r="I32" s="337"/>
      <c r="J32" s="407">
        <f t="shared" si="0"/>
        <v>24</v>
      </c>
      <c r="K32" s="407" t="str">
        <f t="shared" si="1"/>
        <v/>
      </c>
      <c r="L32" s="407" t="b">
        <f t="shared" si="2"/>
        <v>1</v>
      </c>
      <c r="M32" s="407" t="b">
        <f t="shared" si="3"/>
        <v>0</v>
      </c>
      <c r="N32" s="411" t="s">
        <v>1249</v>
      </c>
      <c r="O32" s="58"/>
      <c r="P32" s="164"/>
      <c r="Q32" s="164"/>
    </row>
    <row r="33" spans="1:17" ht="283.5" x14ac:dyDescent="0.25">
      <c r="A33" s="312">
        <v>3</v>
      </c>
      <c r="B33" s="324" t="str">
        <f>IFERROR(VLOOKUP(A33,'Impact Indicators - Section B'!$A$9:$R$27,18,FALSE),"")</f>
        <v/>
      </c>
      <c r="C33" s="410" t="str">
        <f>IFERROR(IF(VLOOKUP(K33,'Disaggregation Records'!$D$3:$E$54,2,FALSE)=0,"",VLOOKUP(K33,'Disaggregation Records'!$D$3:$E$54,2,FALSE)),"")</f>
        <v/>
      </c>
      <c r="D33" s="410" t="str">
        <f>IFERROR(IF(VLOOKUP(K33,'Disaggregation Records'!$D$3:$F$54,3,FALSE)=0,"",VLOOKUP(K33,'Disaggregation Records'!$D$3:$F$54,3,FALSE)),"")</f>
        <v/>
      </c>
      <c r="E33" s="315"/>
      <c r="F33" s="315"/>
      <c r="G33" s="315"/>
      <c r="H33" s="314"/>
      <c r="I33" s="337"/>
      <c r="J33" s="407">
        <f t="shared" si="0"/>
        <v>25</v>
      </c>
      <c r="K33" s="407" t="str">
        <f t="shared" si="1"/>
        <v/>
      </c>
      <c r="L33" s="407" t="b">
        <f t="shared" si="2"/>
        <v>1</v>
      </c>
      <c r="M33" s="407" t="b">
        <f t="shared" si="3"/>
        <v>0</v>
      </c>
      <c r="N33" s="411" t="s">
        <v>1250</v>
      </c>
      <c r="O33" s="58"/>
      <c r="P33" s="164"/>
      <c r="Q33" s="164"/>
    </row>
    <row r="34" spans="1:17" ht="283.5" x14ac:dyDescent="0.25">
      <c r="A34" s="312">
        <v>3</v>
      </c>
      <c r="B34" s="324" t="str">
        <f>IFERROR(VLOOKUP(A34,'Impact Indicators - Section B'!$A$9:$R$27,18,FALSE),"")</f>
        <v/>
      </c>
      <c r="C34" s="410" t="str">
        <f>IFERROR(IF(VLOOKUP(K34,'Disaggregation Records'!$D$3:$E$54,2,FALSE)=0,"",VLOOKUP(K34,'Disaggregation Records'!$D$3:$E$54,2,FALSE)),"")</f>
        <v/>
      </c>
      <c r="D34" s="410" t="str">
        <f>IFERROR(IF(VLOOKUP(K34,'Disaggregation Records'!$D$3:$F$54,3,FALSE)=0,"",VLOOKUP(K34,'Disaggregation Records'!$D$3:$F$54,3,FALSE)),"")</f>
        <v/>
      </c>
      <c r="E34" s="315"/>
      <c r="F34" s="315"/>
      <c r="G34" s="315"/>
      <c r="H34" s="314"/>
      <c r="I34" s="337"/>
      <c r="J34" s="407">
        <f t="shared" si="0"/>
        <v>26</v>
      </c>
      <c r="K34" s="407" t="str">
        <f t="shared" si="1"/>
        <v/>
      </c>
      <c r="L34" s="407" t="b">
        <f t="shared" si="2"/>
        <v>1</v>
      </c>
      <c r="M34" s="407" t="b">
        <f t="shared" si="3"/>
        <v>0</v>
      </c>
      <c r="N34" s="411" t="s">
        <v>1251</v>
      </c>
      <c r="O34" s="58"/>
      <c r="P34" s="164"/>
      <c r="Q34" s="164"/>
    </row>
    <row r="35" spans="1:17" ht="283.5" x14ac:dyDescent="0.25">
      <c r="A35" s="312">
        <v>3</v>
      </c>
      <c r="B35" s="324" t="str">
        <f>IFERROR(VLOOKUP(A35,'Impact Indicators - Section B'!$A$9:$R$27,18,FALSE),"")</f>
        <v/>
      </c>
      <c r="C35" s="410" t="str">
        <f>IFERROR(IF(VLOOKUP(K35,'Disaggregation Records'!$D$3:$E$54,2,FALSE)=0,"",VLOOKUP(K35,'Disaggregation Records'!$D$3:$E$54,2,FALSE)),"")</f>
        <v/>
      </c>
      <c r="D35" s="410" t="str">
        <f>IFERROR(IF(VLOOKUP(K35,'Disaggregation Records'!$D$3:$F$54,3,FALSE)=0,"",VLOOKUP(K35,'Disaggregation Records'!$D$3:$F$54,3,FALSE)),"")</f>
        <v/>
      </c>
      <c r="E35" s="315"/>
      <c r="F35" s="315"/>
      <c r="G35" s="315"/>
      <c r="H35" s="314"/>
      <c r="I35" s="337"/>
      <c r="J35" s="407">
        <f t="shared" si="0"/>
        <v>27</v>
      </c>
      <c r="K35" s="407" t="str">
        <f t="shared" si="1"/>
        <v/>
      </c>
      <c r="L35" s="407" t="b">
        <f t="shared" si="2"/>
        <v>1</v>
      </c>
      <c r="M35" s="407" t="b">
        <f t="shared" si="3"/>
        <v>0</v>
      </c>
      <c r="N35" s="411" t="s">
        <v>1252</v>
      </c>
      <c r="O35" s="58"/>
      <c r="P35" s="164"/>
      <c r="Q35" s="164"/>
    </row>
    <row r="36" spans="1:17" ht="283.5" x14ac:dyDescent="0.25">
      <c r="A36" s="312">
        <v>3</v>
      </c>
      <c r="B36" s="324" t="str">
        <f>IFERROR(VLOOKUP(A36,'Impact Indicators - Section B'!$A$9:$R$27,18,FALSE),"")</f>
        <v/>
      </c>
      <c r="C36" s="410" t="str">
        <f>IFERROR(IF(VLOOKUP(K36,'Disaggregation Records'!$D$3:$E$54,2,FALSE)=0,"",VLOOKUP(K36,'Disaggregation Records'!$D$3:$E$54,2,FALSE)),"")</f>
        <v/>
      </c>
      <c r="D36" s="410" t="str">
        <f>IFERROR(IF(VLOOKUP(K36,'Disaggregation Records'!$D$3:$F$54,3,FALSE)=0,"",VLOOKUP(K36,'Disaggregation Records'!$D$3:$F$54,3,FALSE)),"")</f>
        <v/>
      </c>
      <c r="E36" s="315"/>
      <c r="F36" s="315"/>
      <c r="G36" s="315"/>
      <c r="H36" s="314"/>
      <c r="I36" s="337"/>
      <c r="J36" s="407">
        <f t="shared" si="0"/>
        <v>28</v>
      </c>
      <c r="K36" s="407" t="str">
        <f t="shared" si="1"/>
        <v/>
      </c>
      <c r="L36" s="407" t="b">
        <f t="shared" si="2"/>
        <v>1</v>
      </c>
      <c r="M36" s="407" t="b">
        <f t="shared" si="3"/>
        <v>0</v>
      </c>
      <c r="N36" s="411" t="s">
        <v>1253</v>
      </c>
      <c r="O36" s="58"/>
      <c r="P36" s="164"/>
      <c r="Q36" s="164"/>
    </row>
    <row r="37" spans="1:17" ht="283.5" x14ac:dyDescent="0.25">
      <c r="A37" s="312">
        <v>3</v>
      </c>
      <c r="B37" s="324" t="str">
        <f>IFERROR(VLOOKUP(A37,'Impact Indicators - Section B'!$A$9:$R$27,18,FALSE),"")</f>
        <v/>
      </c>
      <c r="C37" s="410" t="str">
        <f>IFERROR(IF(VLOOKUP(K37,'Disaggregation Records'!$D$3:$E$54,2,FALSE)=0,"",VLOOKUP(K37,'Disaggregation Records'!$D$3:$E$54,2,FALSE)),"")</f>
        <v/>
      </c>
      <c r="D37" s="410" t="str">
        <f>IFERROR(IF(VLOOKUP(K37,'Disaggregation Records'!$D$3:$F$54,3,FALSE)=0,"",VLOOKUP(K37,'Disaggregation Records'!$D$3:$F$54,3,FALSE)),"")</f>
        <v/>
      </c>
      <c r="E37" s="315"/>
      <c r="F37" s="315"/>
      <c r="G37" s="315"/>
      <c r="H37" s="314"/>
      <c r="I37" s="337"/>
      <c r="J37" s="407">
        <f t="shared" si="0"/>
        <v>29</v>
      </c>
      <c r="K37" s="407" t="str">
        <f t="shared" si="1"/>
        <v/>
      </c>
      <c r="L37" s="407" t="b">
        <f t="shared" si="2"/>
        <v>1</v>
      </c>
      <c r="M37" s="407" t="b">
        <f t="shared" si="3"/>
        <v>0</v>
      </c>
      <c r="N37" s="411" t="s">
        <v>1254</v>
      </c>
      <c r="O37" s="58"/>
      <c r="P37" s="164"/>
      <c r="Q37" s="164"/>
    </row>
    <row r="38" spans="1:17" ht="283.5" x14ac:dyDescent="0.25">
      <c r="A38" s="312">
        <v>3</v>
      </c>
      <c r="B38" s="324" t="str">
        <f>IFERROR(VLOOKUP(A38,'Impact Indicators - Section B'!$A$9:$R$27,18,FALSE),"")</f>
        <v/>
      </c>
      <c r="C38" s="410" t="str">
        <f>IFERROR(IF(VLOOKUP(K38,'Disaggregation Records'!$D$3:$E$54,2,FALSE)=0,"",VLOOKUP(K38,'Disaggregation Records'!$D$3:$E$54,2,FALSE)),"")</f>
        <v/>
      </c>
      <c r="D38" s="410" t="str">
        <f>IFERROR(IF(VLOOKUP(K38,'Disaggregation Records'!$D$3:$F$54,3,FALSE)=0,"",VLOOKUP(K38,'Disaggregation Records'!$D$3:$F$54,3,FALSE)),"")</f>
        <v/>
      </c>
      <c r="E38" s="315"/>
      <c r="F38" s="315"/>
      <c r="G38" s="315"/>
      <c r="H38" s="314"/>
      <c r="I38" s="337"/>
      <c r="J38" s="407">
        <f t="shared" si="0"/>
        <v>30</v>
      </c>
      <c r="K38" s="407" t="str">
        <f t="shared" si="1"/>
        <v/>
      </c>
      <c r="L38" s="407" t="b">
        <f t="shared" si="2"/>
        <v>1</v>
      </c>
      <c r="M38" s="407" t="b">
        <f t="shared" si="3"/>
        <v>0</v>
      </c>
      <c r="N38" s="411" t="s">
        <v>1255</v>
      </c>
      <c r="O38" s="58"/>
      <c r="P38" s="164"/>
      <c r="Q38" s="164"/>
    </row>
    <row r="39" spans="1:17" ht="283.5" x14ac:dyDescent="0.25">
      <c r="A39" s="312">
        <v>4</v>
      </c>
      <c r="B39" s="324" t="str">
        <f>IFERROR(VLOOKUP(A39,'Impact Indicators - Section B'!$A$9:$R$27,18,FALSE),"")</f>
        <v/>
      </c>
      <c r="C39" s="410" t="str">
        <f>IFERROR(IF(VLOOKUP(K39,'Disaggregation Records'!$D$3:$E$54,2,FALSE)=0,"",VLOOKUP(K39,'Disaggregation Records'!$D$3:$E$54,2,FALSE)),"")</f>
        <v/>
      </c>
      <c r="D39" s="410" t="str">
        <f>IFERROR(IF(VLOOKUP(K39,'Disaggregation Records'!$D$3:$F$54,3,FALSE)=0,"",VLOOKUP(K39,'Disaggregation Records'!$D$3:$F$54,3,FALSE)),"")</f>
        <v/>
      </c>
      <c r="E39" s="315"/>
      <c r="F39" s="315"/>
      <c r="G39" s="315"/>
      <c r="H39" s="314"/>
      <c r="I39" s="337"/>
      <c r="J39" s="407">
        <f t="shared" si="0"/>
        <v>31</v>
      </c>
      <c r="K39" s="407" t="str">
        <f t="shared" si="1"/>
        <v/>
      </c>
      <c r="L39" s="407" t="b">
        <f t="shared" si="2"/>
        <v>1</v>
      </c>
      <c r="M39" s="407" t="b">
        <f t="shared" si="3"/>
        <v>0</v>
      </c>
      <c r="N39" s="411" t="s">
        <v>1256</v>
      </c>
      <c r="O39" s="58"/>
      <c r="P39" s="164"/>
      <c r="Q39" s="164"/>
    </row>
    <row r="40" spans="1:17" ht="283.5" x14ac:dyDescent="0.25">
      <c r="A40" s="312">
        <v>4</v>
      </c>
      <c r="B40" s="324" t="str">
        <f>IFERROR(VLOOKUP(A40,'Impact Indicators - Section B'!$A$9:$R$27,18,FALSE),"")</f>
        <v/>
      </c>
      <c r="C40" s="410" t="str">
        <f>IFERROR(IF(VLOOKUP(K40,'Disaggregation Records'!$D$3:$E$54,2,FALSE)=0,"",VLOOKUP(K40,'Disaggregation Records'!$D$3:$E$54,2,FALSE)),"")</f>
        <v/>
      </c>
      <c r="D40" s="410" t="str">
        <f>IFERROR(IF(VLOOKUP(K40,'Disaggregation Records'!$D$3:$F$54,3,FALSE)=0,"",VLOOKUP(K40,'Disaggregation Records'!$D$3:$F$54,3,FALSE)),"")</f>
        <v/>
      </c>
      <c r="E40" s="315"/>
      <c r="F40" s="315"/>
      <c r="G40" s="315"/>
      <c r="H40" s="314"/>
      <c r="I40" s="337"/>
      <c r="J40" s="407">
        <f t="shared" si="0"/>
        <v>32</v>
      </c>
      <c r="K40" s="407" t="str">
        <f t="shared" si="1"/>
        <v/>
      </c>
      <c r="L40" s="407" t="b">
        <f t="shared" si="2"/>
        <v>1</v>
      </c>
      <c r="M40" s="407" t="b">
        <f t="shared" si="3"/>
        <v>0</v>
      </c>
      <c r="N40" s="411" t="s">
        <v>1257</v>
      </c>
      <c r="O40" s="58"/>
      <c r="P40" s="164"/>
      <c r="Q40" s="164"/>
    </row>
    <row r="41" spans="1:17" ht="283.5" x14ac:dyDescent="0.25">
      <c r="A41" s="312">
        <v>4</v>
      </c>
      <c r="B41" s="324" t="str">
        <f>IFERROR(VLOOKUP(A41,'Impact Indicators - Section B'!$A$9:$R$27,18,FALSE),"")</f>
        <v/>
      </c>
      <c r="C41" s="410" t="str">
        <f>IFERROR(IF(VLOOKUP(K41,'Disaggregation Records'!$D$3:$E$54,2,FALSE)=0,"",VLOOKUP(K41,'Disaggregation Records'!$D$3:$E$54,2,FALSE)),"")</f>
        <v/>
      </c>
      <c r="D41" s="410" t="str">
        <f>IFERROR(IF(VLOOKUP(K41,'Disaggregation Records'!$D$3:$F$54,3,FALSE)=0,"",VLOOKUP(K41,'Disaggregation Records'!$D$3:$F$54,3,FALSE)),"")</f>
        <v/>
      </c>
      <c r="E41" s="315"/>
      <c r="F41" s="315"/>
      <c r="G41" s="315"/>
      <c r="H41" s="314"/>
      <c r="I41" s="337"/>
      <c r="J41" s="407">
        <f t="shared" si="0"/>
        <v>33</v>
      </c>
      <c r="K41" s="407" t="str">
        <f t="shared" si="1"/>
        <v/>
      </c>
      <c r="L41" s="407" t="b">
        <f t="shared" si="2"/>
        <v>1</v>
      </c>
      <c r="M41" s="407" t="b">
        <f t="shared" si="3"/>
        <v>0</v>
      </c>
      <c r="N41" s="411" t="s">
        <v>1258</v>
      </c>
      <c r="O41" s="58"/>
      <c r="P41" s="164"/>
      <c r="Q41" s="164"/>
    </row>
    <row r="42" spans="1:17" ht="283.5" x14ac:dyDescent="0.25">
      <c r="A42" s="312">
        <v>4</v>
      </c>
      <c r="B42" s="324" t="str">
        <f>IFERROR(VLOOKUP(A42,'Impact Indicators - Section B'!$A$9:$R$27,18,FALSE),"")</f>
        <v/>
      </c>
      <c r="C42" s="410" t="str">
        <f>IFERROR(IF(VLOOKUP(K42,'Disaggregation Records'!$D$3:$E$54,2,FALSE)=0,"",VLOOKUP(K42,'Disaggregation Records'!$D$3:$E$54,2,FALSE)),"")</f>
        <v/>
      </c>
      <c r="D42" s="410" t="str">
        <f>IFERROR(IF(VLOOKUP(K42,'Disaggregation Records'!$D$3:$F$54,3,FALSE)=0,"",VLOOKUP(K42,'Disaggregation Records'!$D$3:$F$54,3,FALSE)),"")</f>
        <v/>
      </c>
      <c r="E42" s="315"/>
      <c r="F42" s="315"/>
      <c r="G42" s="315"/>
      <c r="H42" s="314"/>
      <c r="I42" s="337"/>
      <c r="J42" s="407">
        <f t="shared" si="0"/>
        <v>34</v>
      </c>
      <c r="K42" s="407" t="str">
        <f t="shared" si="1"/>
        <v/>
      </c>
      <c r="L42" s="407" t="b">
        <f t="shared" si="2"/>
        <v>1</v>
      </c>
      <c r="M42" s="407" t="b">
        <f t="shared" si="3"/>
        <v>0</v>
      </c>
      <c r="N42" s="411" t="s">
        <v>1259</v>
      </c>
      <c r="O42" s="58"/>
      <c r="P42" s="164"/>
      <c r="Q42" s="164"/>
    </row>
    <row r="43" spans="1:17" ht="283.5" x14ac:dyDescent="0.25">
      <c r="A43" s="312">
        <v>4</v>
      </c>
      <c r="B43" s="324" t="str">
        <f>IFERROR(VLOOKUP(A43,'Impact Indicators - Section B'!$A$9:$R$27,18,FALSE),"")</f>
        <v/>
      </c>
      <c r="C43" s="410" t="str">
        <f>IFERROR(IF(VLOOKUP(K43,'Disaggregation Records'!$D$3:$E$54,2,FALSE)=0,"",VLOOKUP(K43,'Disaggregation Records'!$D$3:$E$54,2,FALSE)),"")</f>
        <v/>
      </c>
      <c r="D43" s="410" t="str">
        <f>IFERROR(IF(VLOOKUP(K43,'Disaggregation Records'!$D$3:$F$54,3,FALSE)=0,"",VLOOKUP(K43,'Disaggregation Records'!$D$3:$F$54,3,FALSE)),"")</f>
        <v/>
      </c>
      <c r="E43" s="315"/>
      <c r="F43" s="315"/>
      <c r="G43" s="315"/>
      <c r="H43" s="314"/>
      <c r="I43" s="337"/>
      <c r="J43" s="407">
        <f t="shared" si="0"/>
        <v>35</v>
      </c>
      <c r="K43" s="407" t="str">
        <f t="shared" si="1"/>
        <v/>
      </c>
      <c r="L43" s="407" t="b">
        <f t="shared" si="2"/>
        <v>1</v>
      </c>
      <c r="M43" s="407" t="b">
        <f t="shared" si="3"/>
        <v>0</v>
      </c>
      <c r="N43" s="411" t="s">
        <v>1260</v>
      </c>
      <c r="O43" s="58"/>
      <c r="P43" s="164"/>
      <c r="Q43" s="164"/>
    </row>
    <row r="44" spans="1:17" ht="283.5" x14ac:dyDescent="0.25">
      <c r="A44" s="312">
        <v>4</v>
      </c>
      <c r="B44" s="324" t="str">
        <f>IFERROR(VLOOKUP(A44,'Impact Indicators - Section B'!$A$9:$R$27,18,FALSE),"")</f>
        <v/>
      </c>
      <c r="C44" s="410" t="str">
        <f>IFERROR(IF(VLOOKUP(K44,'Disaggregation Records'!$D$3:$E$54,2,FALSE)=0,"",VLOOKUP(K44,'Disaggregation Records'!$D$3:$E$54,2,FALSE)),"")</f>
        <v/>
      </c>
      <c r="D44" s="410" t="str">
        <f>IFERROR(IF(VLOOKUP(K44,'Disaggregation Records'!$D$3:$F$54,3,FALSE)=0,"",VLOOKUP(K44,'Disaggregation Records'!$D$3:$F$54,3,FALSE)),"")</f>
        <v/>
      </c>
      <c r="E44" s="315"/>
      <c r="F44" s="315"/>
      <c r="G44" s="315"/>
      <c r="H44" s="314"/>
      <c r="I44" s="337"/>
      <c r="J44" s="407">
        <f t="shared" si="0"/>
        <v>36</v>
      </c>
      <c r="K44" s="407" t="str">
        <f t="shared" si="1"/>
        <v/>
      </c>
      <c r="L44" s="407" t="b">
        <f t="shared" si="2"/>
        <v>1</v>
      </c>
      <c r="M44" s="407" t="b">
        <f t="shared" si="3"/>
        <v>0</v>
      </c>
      <c r="N44" s="411" t="s">
        <v>1261</v>
      </c>
      <c r="O44" s="58"/>
      <c r="P44" s="164"/>
      <c r="Q44" s="164"/>
    </row>
    <row r="45" spans="1:17" ht="283.5" x14ac:dyDescent="0.25">
      <c r="A45" s="312">
        <v>4</v>
      </c>
      <c r="B45" s="324" t="str">
        <f>IFERROR(VLOOKUP(A45,'Impact Indicators - Section B'!$A$9:$R$27,18,FALSE),"")</f>
        <v/>
      </c>
      <c r="C45" s="410" t="str">
        <f>IFERROR(IF(VLOOKUP(K45,'Disaggregation Records'!$D$3:$E$54,2,FALSE)=0,"",VLOOKUP(K45,'Disaggregation Records'!$D$3:$E$54,2,FALSE)),"")</f>
        <v/>
      </c>
      <c r="D45" s="410" t="str">
        <f>IFERROR(IF(VLOOKUP(K45,'Disaggregation Records'!$D$3:$F$54,3,FALSE)=0,"",VLOOKUP(K45,'Disaggregation Records'!$D$3:$F$54,3,FALSE)),"")</f>
        <v/>
      </c>
      <c r="E45" s="315"/>
      <c r="F45" s="315"/>
      <c r="G45" s="315"/>
      <c r="H45" s="314"/>
      <c r="I45" s="337"/>
      <c r="J45" s="407">
        <f t="shared" si="0"/>
        <v>37</v>
      </c>
      <c r="K45" s="407" t="str">
        <f t="shared" si="1"/>
        <v/>
      </c>
      <c r="L45" s="407" t="b">
        <f t="shared" si="2"/>
        <v>1</v>
      </c>
      <c r="M45" s="407" t="b">
        <f t="shared" si="3"/>
        <v>0</v>
      </c>
      <c r="N45" s="411" t="s">
        <v>1262</v>
      </c>
      <c r="O45" s="58"/>
      <c r="P45" s="164"/>
      <c r="Q45" s="164"/>
    </row>
    <row r="46" spans="1:17" ht="283.5" x14ac:dyDescent="0.25">
      <c r="A46" s="312">
        <v>4</v>
      </c>
      <c r="B46" s="324" t="str">
        <f>IFERROR(VLOOKUP(A46,'Impact Indicators - Section B'!$A$9:$R$27,18,FALSE),"")</f>
        <v/>
      </c>
      <c r="C46" s="410" t="str">
        <f>IFERROR(IF(VLOOKUP(K46,'Disaggregation Records'!$D$3:$E$54,2,FALSE)=0,"",VLOOKUP(K46,'Disaggregation Records'!$D$3:$E$54,2,FALSE)),"")</f>
        <v/>
      </c>
      <c r="D46" s="410" t="str">
        <f>IFERROR(IF(VLOOKUP(K46,'Disaggregation Records'!$D$3:$F$54,3,FALSE)=0,"",VLOOKUP(K46,'Disaggregation Records'!$D$3:$F$54,3,FALSE)),"")</f>
        <v/>
      </c>
      <c r="E46" s="315"/>
      <c r="F46" s="315"/>
      <c r="G46" s="315"/>
      <c r="H46" s="314"/>
      <c r="I46" s="337"/>
      <c r="J46" s="407">
        <f t="shared" si="0"/>
        <v>38</v>
      </c>
      <c r="K46" s="407" t="str">
        <f t="shared" si="1"/>
        <v/>
      </c>
      <c r="L46" s="407" t="b">
        <f t="shared" si="2"/>
        <v>1</v>
      </c>
      <c r="M46" s="407" t="b">
        <f t="shared" si="3"/>
        <v>0</v>
      </c>
      <c r="N46" s="411" t="s">
        <v>1263</v>
      </c>
      <c r="O46" s="58"/>
      <c r="P46" s="164"/>
      <c r="Q46" s="164"/>
    </row>
    <row r="47" spans="1:17" ht="283.5" x14ac:dyDescent="0.25">
      <c r="A47" s="312">
        <v>4</v>
      </c>
      <c r="B47" s="324" t="str">
        <f>IFERROR(VLOOKUP(A47,'Impact Indicators - Section B'!$A$9:$R$27,18,FALSE),"")</f>
        <v/>
      </c>
      <c r="C47" s="410" t="str">
        <f>IFERROR(IF(VLOOKUP(K47,'Disaggregation Records'!$D$3:$E$54,2,FALSE)=0,"",VLOOKUP(K47,'Disaggregation Records'!$D$3:$E$54,2,FALSE)),"")</f>
        <v/>
      </c>
      <c r="D47" s="410" t="str">
        <f>IFERROR(IF(VLOOKUP(K47,'Disaggregation Records'!$D$3:$F$54,3,FALSE)=0,"",VLOOKUP(K47,'Disaggregation Records'!$D$3:$F$54,3,FALSE)),"")</f>
        <v/>
      </c>
      <c r="E47" s="315"/>
      <c r="F47" s="315"/>
      <c r="G47" s="315"/>
      <c r="H47" s="314"/>
      <c r="I47" s="337"/>
      <c r="J47" s="407">
        <f t="shared" si="0"/>
        <v>39</v>
      </c>
      <c r="K47" s="407" t="str">
        <f t="shared" si="1"/>
        <v/>
      </c>
      <c r="L47" s="407" t="b">
        <f t="shared" si="2"/>
        <v>1</v>
      </c>
      <c r="M47" s="407" t="b">
        <f t="shared" si="3"/>
        <v>0</v>
      </c>
      <c r="N47" s="411" t="s">
        <v>1264</v>
      </c>
      <c r="O47" s="58"/>
      <c r="P47" s="164"/>
      <c r="Q47" s="164"/>
    </row>
    <row r="48" spans="1:17" ht="283.5" x14ac:dyDescent="0.25">
      <c r="A48" s="312">
        <v>4</v>
      </c>
      <c r="B48" s="324" t="str">
        <f>IFERROR(VLOOKUP(A48,'Impact Indicators - Section B'!$A$9:$R$27,18,FALSE),"")</f>
        <v/>
      </c>
      <c r="C48" s="410" t="str">
        <f>IFERROR(IF(VLOOKUP(K48,'Disaggregation Records'!$D$3:$E$54,2,FALSE)=0,"",VLOOKUP(K48,'Disaggregation Records'!$D$3:$E$54,2,FALSE)),"")</f>
        <v/>
      </c>
      <c r="D48" s="410" t="str">
        <f>IFERROR(IF(VLOOKUP(K48,'Disaggregation Records'!$D$3:$F$54,3,FALSE)=0,"",VLOOKUP(K48,'Disaggregation Records'!$D$3:$F$54,3,FALSE)),"")</f>
        <v/>
      </c>
      <c r="E48" s="315"/>
      <c r="F48" s="315"/>
      <c r="G48" s="315"/>
      <c r="H48" s="314"/>
      <c r="I48" s="337"/>
      <c r="J48" s="407">
        <f t="shared" si="0"/>
        <v>40</v>
      </c>
      <c r="K48" s="407" t="str">
        <f t="shared" si="1"/>
        <v/>
      </c>
      <c r="L48" s="407" t="b">
        <f t="shared" si="2"/>
        <v>1</v>
      </c>
      <c r="M48" s="407" t="b">
        <f t="shared" si="3"/>
        <v>0</v>
      </c>
      <c r="N48" s="411" t="s">
        <v>1265</v>
      </c>
      <c r="O48" s="58"/>
      <c r="P48" s="164"/>
      <c r="Q48" s="164"/>
    </row>
    <row r="49" spans="1:17" ht="283.5" x14ac:dyDescent="0.25">
      <c r="A49" s="312">
        <v>5</v>
      </c>
      <c r="B49" s="324" t="str">
        <f>IFERROR(VLOOKUP(A49,'Impact Indicators - Section B'!$A$9:$R$27,18,FALSE),"")</f>
        <v/>
      </c>
      <c r="C49" s="410" t="str">
        <f>IFERROR(IF(VLOOKUP(K49,'Disaggregation Records'!$D$3:$E$54,2,FALSE)=0,"",VLOOKUP(K49,'Disaggregation Records'!$D$3:$E$54,2,FALSE)),"")</f>
        <v/>
      </c>
      <c r="D49" s="410" t="str">
        <f>IFERROR(IF(VLOOKUP(K49,'Disaggregation Records'!$D$3:$F$54,3,FALSE)=0,"",VLOOKUP(K49,'Disaggregation Records'!$D$3:$F$54,3,FALSE)),"")</f>
        <v/>
      </c>
      <c r="E49" s="315"/>
      <c r="F49" s="315"/>
      <c r="G49" s="315"/>
      <c r="H49" s="314"/>
      <c r="I49" s="337"/>
      <c r="J49" s="407">
        <f t="shared" si="0"/>
        <v>41</v>
      </c>
      <c r="K49" s="407" t="str">
        <f t="shared" si="1"/>
        <v/>
      </c>
      <c r="L49" s="407" t="b">
        <f t="shared" si="2"/>
        <v>1</v>
      </c>
      <c r="M49" s="407" t="b">
        <f t="shared" si="3"/>
        <v>0</v>
      </c>
      <c r="N49" s="411" t="s">
        <v>1266</v>
      </c>
      <c r="O49" s="58"/>
      <c r="P49" s="164"/>
      <c r="Q49" s="164"/>
    </row>
    <row r="50" spans="1:17" ht="283.5" x14ac:dyDescent="0.25">
      <c r="A50" s="312">
        <v>5</v>
      </c>
      <c r="B50" s="324" t="str">
        <f>IFERROR(VLOOKUP(A50,'Impact Indicators - Section B'!$A$9:$R$27,18,FALSE),"")</f>
        <v/>
      </c>
      <c r="C50" s="410" t="str">
        <f>IFERROR(IF(VLOOKUP(K50,'Disaggregation Records'!$D$3:$E$54,2,FALSE)=0,"",VLOOKUP(K50,'Disaggregation Records'!$D$3:$E$54,2,FALSE)),"")</f>
        <v/>
      </c>
      <c r="D50" s="410" t="str">
        <f>IFERROR(IF(VLOOKUP(K50,'Disaggregation Records'!$D$3:$F$54,3,FALSE)=0,"",VLOOKUP(K50,'Disaggregation Records'!$D$3:$F$54,3,FALSE)),"")</f>
        <v/>
      </c>
      <c r="E50" s="315"/>
      <c r="F50" s="315"/>
      <c r="G50" s="315"/>
      <c r="H50" s="314"/>
      <c r="I50" s="337"/>
      <c r="J50" s="407">
        <f t="shared" si="0"/>
        <v>42</v>
      </c>
      <c r="K50" s="407" t="str">
        <f t="shared" si="1"/>
        <v/>
      </c>
      <c r="L50" s="407" t="b">
        <f t="shared" si="2"/>
        <v>1</v>
      </c>
      <c r="M50" s="407" t="b">
        <f t="shared" si="3"/>
        <v>0</v>
      </c>
      <c r="N50" s="411" t="s">
        <v>1267</v>
      </c>
      <c r="O50" s="58"/>
      <c r="P50" s="164"/>
      <c r="Q50" s="164"/>
    </row>
    <row r="51" spans="1:17" ht="283.5" x14ac:dyDescent="0.25">
      <c r="A51" s="312">
        <v>5</v>
      </c>
      <c r="B51" s="324" t="str">
        <f>IFERROR(VLOOKUP(A51,'Impact Indicators - Section B'!$A$9:$R$27,18,FALSE),"")</f>
        <v/>
      </c>
      <c r="C51" s="410" t="str">
        <f>IFERROR(IF(VLOOKUP(K51,'Disaggregation Records'!$D$3:$E$54,2,FALSE)=0,"",VLOOKUP(K51,'Disaggregation Records'!$D$3:$E$54,2,FALSE)),"")</f>
        <v/>
      </c>
      <c r="D51" s="410" t="str">
        <f>IFERROR(IF(VLOOKUP(K51,'Disaggregation Records'!$D$3:$F$54,3,FALSE)=0,"",VLOOKUP(K51,'Disaggregation Records'!$D$3:$F$54,3,FALSE)),"")</f>
        <v/>
      </c>
      <c r="E51" s="315"/>
      <c r="F51" s="315"/>
      <c r="G51" s="315"/>
      <c r="H51" s="314"/>
      <c r="I51" s="337"/>
      <c r="J51" s="407">
        <f t="shared" si="0"/>
        <v>43</v>
      </c>
      <c r="K51" s="407" t="str">
        <f t="shared" si="1"/>
        <v/>
      </c>
      <c r="L51" s="407" t="b">
        <f t="shared" si="2"/>
        <v>1</v>
      </c>
      <c r="M51" s="407" t="b">
        <f t="shared" si="3"/>
        <v>0</v>
      </c>
      <c r="N51" s="411" t="s">
        <v>1268</v>
      </c>
      <c r="O51" s="58"/>
      <c r="P51" s="164"/>
      <c r="Q51" s="164"/>
    </row>
    <row r="52" spans="1:17" ht="283.5" x14ac:dyDescent="0.25">
      <c r="A52" s="312">
        <v>5</v>
      </c>
      <c r="B52" s="324" t="str">
        <f>IFERROR(VLOOKUP(A52,'Impact Indicators - Section B'!$A$9:$R$27,18,FALSE),"")</f>
        <v/>
      </c>
      <c r="C52" s="410" t="str">
        <f>IFERROR(IF(VLOOKUP(K52,'Disaggregation Records'!$D$3:$E$54,2,FALSE)=0,"",VLOOKUP(K52,'Disaggregation Records'!$D$3:$E$54,2,FALSE)),"")</f>
        <v/>
      </c>
      <c r="D52" s="410" t="str">
        <f>IFERROR(IF(VLOOKUP(K52,'Disaggregation Records'!$D$3:$F$54,3,FALSE)=0,"",VLOOKUP(K52,'Disaggregation Records'!$D$3:$F$54,3,FALSE)),"")</f>
        <v/>
      </c>
      <c r="E52" s="315"/>
      <c r="F52" s="315"/>
      <c r="G52" s="315"/>
      <c r="H52" s="314"/>
      <c r="I52" s="337"/>
      <c r="J52" s="407">
        <f t="shared" si="0"/>
        <v>44</v>
      </c>
      <c r="K52" s="407" t="str">
        <f t="shared" si="1"/>
        <v/>
      </c>
      <c r="L52" s="407" t="b">
        <f t="shared" si="2"/>
        <v>1</v>
      </c>
      <c r="M52" s="407" t="b">
        <f t="shared" si="3"/>
        <v>0</v>
      </c>
      <c r="N52" s="411" t="s">
        <v>1269</v>
      </c>
      <c r="O52" s="58"/>
      <c r="P52" s="164"/>
      <c r="Q52" s="164"/>
    </row>
    <row r="53" spans="1:17" ht="283.5" x14ac:dyDescent="0.25">
      <c r="A53" s="312">
        <v>5</v>
      </c>
      <c r="B53" s="324" t="str">
        <f>IFERROR(VLOOKUP(A53,'Impact Indicators - Section B'!$A$9:$R$27,18,FALSE),"")</f>
        <v/>
      </c>
      <c r="C53" s="410" t="str">
        <f>IFERROR(IF(VLOOKUP(K53,'Disaggregation Records'!$D$3:$E$54,2,FALSE)=0,"",VLOOKUP(K53,'Disaggregation Records'!$D$3:$E$54,2,FALSE)),"")</f>
        <v/>
      </c>
      <c r="D53" s="410" t="str">
        <f>IFERROR(IF(VLOOKUP(K53,'Disaggregation Records'!$D$3:$F$54,3,FALSE)=0,"",VLOOKUP(K53,'Disaggregation Records'!$D$3:$F$54,3,FALSE)),"")</f>
        <v/>
      </c>
      <c r="E53" s="315"/>
      <c r="F53" s="315"/>
      <c r="G53" s="315"/>
      <c r="H53" s="314"/>
      <c r="I53" s="337"/>
      <c r="J53" s="407">
        <f t="shared" si="0"/>
        <v>45</v>
      </c>
      <c r="K53" s="407" t="str">
        <f t="shared" si="1"/>
        <v/>
      </c>
      <c r="L53" s="407" t="b">
        <f t="shared" si="2"/>
        <v>1</v>
      </c>
      <c r="M53" s="407" t="b">
        <f t="shared" si="3"/>
        <v>0</v>
      </c>
      <c r="N53" s="411" t="s">
        <v>1270</v>
      </c>
      <c r="O53" s="58"/>
      <c r="P53" s="164"/>
      <c r="Q53" s="164"/>
    </row>
    <row r="54" spans="1:17" ht="283.5" x14ac:dyDescent="0.25">
      <c r="A54" s="312">
        <v>5</v>
      </c>
      <c r="B54" s="324" t="str">
        <f>IFERROR(VLOOKUP(A54,'Impact Indicators - Section B'!$A$9:$R$27,18,FALSE),"")</f>
        <v/>
      </c>
      <c r="C54" s="410" t="str">
        <f>IFERROR(IF(VLOOKUP(K54,'Disaggregation Records'!$D$3:$E$54,2,FALSE)=0,"",VLOOKUP(K54,'Disaggregation Records'!$D$3:$E$54,2,FALSE)),"")</f>
        <v/>
      </c>
      <c r="D54" s="410" t="str">
        <f>IFERROR(IF(VLOOKUP(K54,'Disaggregation Records'!$D$3:$F$54,3,FALSE)=0,"",VLOOKUP(K54,'Disaggregation Records'!$D$3:$F$54,3,FALSE)),"")</f>
        <v/>
      </c>
      <c r="E54" s="315"/>
      <c r="F54" s="315"/>
      <c r="G54" s="315"/>
      <c r="H54" s="314"/>
      <c r="I54" s="337"/>
      <c r="J54" s="407">
        <f t="shared" si="0"/>
        <v>46</v>
      </c>
      <c r="K54" s="407" t="str">
        <f t="shared" si="1"/>
        <v/>
      </c>
      <c r="L54" s="407" t="b">
        <f t="shared" si="2"/>
        <v>1</v>
      </c>
      <c r="M54" s="407" t="b">
        <f t="shared" si="3"/>
        <v>0</v>
      </c>
      <c r="N54" s="411" t="s">
        <v>1271</v>
      </c>
      <c r="O54" s="58"/>
      <c r="P54" s="164"/>
      <c r="Q54" s="164"/>
    </row>
    <row r="55" spans="1:17" ht="283.5" x14ac:dyDescent="0.25">
      <c r="A55" s="312">
        <v>5</v>
      </c>
      <c r="B55" s="324" t="str">
        <f>IFERROR(VLOOKUP(A55,'Impact Indicators - Section B'!$A$9:$R$27,18,FALSE),"")</f>
        <v/>
      </c>
      <c r="C55" s="410" t="str">
        <f>IFERROR(IF(VLOOKUP(K55,'Disaggregation Records'!$D$3:$E$54,2,FALSE)=0,"",VLOOKUP(K55,'Disaggregation Records'!$D$3:$E$54,2,FALSE)),"")</f>
        <v/>
      </c>
      <c r="D55" s="410" t="str">
        <f>IFERROR(IF(VLOOKUP(K55,'Disaggregation Records'!$D$3:$F$54,3,FALSE)=0,"",VLOOKUP(K55,'Disaggregation Records'!$D$3:$F$54,3,FALSE)),"")</f>
        <v/>
      </c>
      <c r="E55" s="315"/>
      <c r="F55" s="315"/>
      <c r="G55" s="315"/>
      <c r="H55" s="314"/>
      <c r="I55" s="337"/>
      <c r="J55" s="407">
        <f t="shared" si="0"/>
        <v>47</v>
      </c>
      <c r="K55" s="407" t="str">
        <f t="shared" si="1"/>
        <v/>
      </c>
      <c r="L55" s="407" t="b">
        <f t="shared" si="2"/>
        <v>1</v>
      </c>
      <c r="M55" s="407" t="b">
        <f t="shared" si="3"/>
        <v>0</v>
      </c>
      <c r="N55" s="411" t="s">
        <v>1272</v>
      </c>
      <c r="O55" s="58"/>
      <c r="P55" s="164"/>
      <c r="Q55" s="164"/>
    </row>
    <row r="56" spans="1:17" ht="283.5" x14ac:dyDescent="0.25">
      <c r="A56" s="312">
        <v>5</v>
      </c>
      <c r="B56" s="324" t="str">
        <f>IFERROR(VLOOKUP(A56,'Impact Indicators - Section B'!$A$9:$R$27,18,FALSE),"")</f>
        <v/>
      </c>
      <c r="C56" s="410" t="str">
        <f>IFERROR(IF(VLOOKUP(K56,'Disaggregation Records'!$D$3:$E$54,2,FALSE)=0,"",VLOOKUP(K56,'Disaggregation Records'!$D$3:$E$54,2,FALSE)),"")</f>
        <v/>
      </c>
      <c r="D56" s="410" t="str">
        <f>IFERROR(IF(VLOOKUP(K56,'Disaggregation Records'!$D$3:$F$54,3,FALSE)=0,"",VLOOKUP(K56,'Disaggregation Records'!$D$3:$F$54,3,FALSE)),"")</f>
        <v/>
      </c>
      <c r="E56" s="315"/>
      <c r="F56" s="315"/>
      <c r="G56" s="315"/>
      <c r="H56" s="314"/>
      <c r="I56" s="337"/>
      <c r="J56" s="407">
        <f t="shared" si="0"/>
        <v>48</v>
      </c>
      <c r="K56" s="407" t="str">
        <f t="shared" si="1"/>
        <v/>
      </c>
      <c r="L56" s="407" t="b">
        <f t="shared" si="2"/>
        <v>1</v>
      </c>
      <c r="M56" s="407" t="b">
        <f t="shared" si="3"/>
        <v>0</v>
      </c>
      <c r="N56" s="411" t="s">
        <v>1273</v>
      </c>
      <c r="O56" s="58"/>
      <c r="P56" s="164"/>
      <c r="Q56" s="164"/>
    </row>
    <row r="57" spans="1:17" ht="283.5" x14ac:dyDescent="0.25">
      <c r="A57" s="312">
        <v>5</v>
      </c>
      <c r="B57" s="324" t="str">
        <f>IFERROR(VLOOKUP(A57,'Impact Indicators - Section B'!$A$9:$R$27,18,FALSE),"")</f>
        <v/>
      </c>
      <c r="C57" s="410" t="str">
        <f>IFERROR(IF(VLOOKUP(K57,'Disaggregation Records'!$D$3:$E$54,2,FALSE)=0,"",VLOOKUP(K57,'Disaggregation Records'!$D$3:$E$54,2,FALSE)),"")</f>
        <v/>
      </c>
      <c r="D57" s="410" t="str">
        <f>IFERROR(IF(VLOOKUP(K57,'Disaggregation Records'!$D$3:$F$54,3,FALSE)=0,"",VLOOKUP(K57,'Disaggregation Records'!$D$3:$F$54,3,FALSE)),"")</f>
        <v/>
      </c>
      <c r="E57" s="315"/>
      <c r="F57" s="315"/>
      <c r="G57" s="315"/>
      <c r="H57" s="314"/>
      <c r="I57" s="337"/>
      <c r="J57" s="407">
        <f t="shared" si="0"/>
        <v>49</v>
      </c>
      <c r="K57" s="407" t="str">
        <f t="shared" si="1"/>
        <v/>
      </c>
      <c r="L57" s="407" t="b">
        <f t="shared" si="2"/>
        <v>1</v>
      </c>
      <c r="M57" s="407" t="b">
        <f t="shared" si="3"/>
        <v>0</v>
      </c>
      <c r="N57" s="411" t="s">
        <v>1274</v>
      </c>
      <c r="O57" s="58"/>
      <c r="P57" s="164"/>
      <c r="Q57" s="164"/>
    </row>
    <row r="58" spans="1:17" ht="283.5" x14ac:dyDescent="0.25">
      <c r="A58" s="312">
        <v>5</v>
      </c>
      <c r="B58" s="324" t="str">
        <f>IFERROR(VLOOKUP(A58,'Impact Indicators - Section B'!$A$9:$R$27,18,FALSE),"")</f>
        <v/>
      </c>
      <c r="C58" s="410" t="str">
        <f>IFERROR(IF(VLOOKUP(K58,'Disaggregation Records'!$D$3:$E$54,2,FALSE)=0,"",VLOOKUP(K58,'Disaggregation Records'!$D$3:$E$54,2,FALSE)),"")</f>
        <v/>
      </c>
      <c r="D58" s="410" t="str">
        <f>IFERROR(IF(VLOOKUP(K58,'Disaggregation Records'!$D$3:$F$54,3,FALSE)=0,"",VLOOKUP(K58,'Disaggregation Records'!$D$3:$F$54,3,FALSE)),"")</f>
        <v/>
      </c>
      <c r="E58" s="315"/>
      <c r="F58" s="315"/>
      <c r="G58" s="315"/>
      <c r="H58" s="314"/>
      <c r="I58" s="337"/>
      <c r="J58" s="407">
        <f t="shared" si="0"/>
        <v>50</v>
      </c>
      <c r="K58" s="407" t="str">
        <f t="shared" si="1"/>
        <v/>
      </c>
      <c r="L58" s="407" t="b">
        <f t="shared" si="2"/>
        <v>1</v>
      </c>
      <c r="M58" s="407" t="b">
        <f t="shared" si="3"/>
        <v>0</v>
      </c>
      <c r="N58" s="411" t="s">
        <v>1275</v>
      </c>
      <c r="O58" s="58"/>
      <c r="P58" s="164"/>
      <c r="Q58" s="164"/>
    </row>
    <row r="59" spans="1:17" ht="283.5" x14ac:dyDescent="0.25">
      <c r="A59" s="312">
        <v>6</v>
      </c>
      <c r="B59" s="324" t="str">
        <f>IFERROR(VLOOKUP(A59,'Impact Indicators - Section B'!$A$9:$R$27,18,FALSE),"")</f>
        <v/>
      </c>
      <c r="C59" s="410" t="str">
        <f>IFERROR(IF(VLOOKUP(K59,'Disaggregation Records'!$D$3:$E$54,2,FALSE)=0,"",VLOOKUP(K59,'Disaggregation Records'!$D$3:$E$54,2,FALSE)),"")</f>
        <v/>
      </c>
      <c r="D59" s="410" t="str">
        <f>IFERROR(IF(VLOOKUP(K59,'Disaggregation Records'!$D$3:$F$54,3,FALSE)=0,"",VLOOKUP(K59,'Disaggregation Records'!$D$3:$F$54,3,FALSE)),"")</f>
        <v/>
      </c>
      <c r="E59" s="315"/>
      <c r="F59" s="315"/>
      <c r="G59" s="315"/>
      <c r="H59" s="314"/>
      <c r="I59" s="337"/>
      <c r="J59" s="407">
        <f t="shared" si="0"/>
        <v>51</v>
      </c>
      <c r="K59" s="407" t="str">
        <f t="shared" si="1"/>
        <v/>
      </c>
      <c r="L59" s="407" t="b">
        <f t="shared" si="2"/>
        <v>1</v>
      </c>
      <c r="M59" s="407" t="b">
        <f t="shared" si="3"/>
        <v>0</v>
      </c>
      <c r="N59" s="411" t="s">
        <v>1276</v>
      </c>
      <c r="O59" s="58"/>
      <c r="P59" s="164"/>
      <c r="Q59" s="164"/>
    </row>
    <row r="60" spans="1:17" ht="283.5" x14ac:dyDescent="0.25">
      <c r="A60" s="312">
        <v>6</v>
      </c>
      <c r="B60" s="324" t="str">
        <f>IFERROR(VLOOKUP(A60,'Impact Indicators - Section B'!$A$9:$R$27,18,FALSE),"")</f>
        <v/>
      </c>
      <c r="C60" s="410" t="str">
        <f>IFERROR(IF(VLOOKUP(K60,'Disaggregation Records'!$D$3:$E$54,2,FALSE)=0,"",VLOOKUP(K60,'Disaggregation Records'!$D$3:$E$54,2,FALSE)),"")</f>
        <v/>
      </c>
      <c r="D60" s="410" t="str">
        <f>IFERROR(IF(VLOOKUP(K60,'Disaggregation Records'!$D$3:$F$54,3,FALSE)=0,"",VLOOKUP(K60,'Disaggregation Records'!$D$3:$F$54,3,FALSE)),"")</f>
        <v/>
      </c>
      <c r="E60" s="315"/>
      <c r="F60" s="315"/>
      <c r="G60" s="315"/>
      <c r="H60" s="314"/>
      <c r="I60" s="337"/>
      <c r="J60" s="407">
        <f t="shared" si="0"/>
        <v>52</v>
      </c>
      <c r="K60" s="407" t="str">
        <f t="shared" si="1"/>
        <v/>
      </c>
      <c r="L60" s="407" t="b">
        <f t="shared" si="2"/>
        <v>1</v>
      </c>
      <c r="M60" s="407" t="b">
        <f t="shared" si="3"/>
        <v>0</v>
      </c>
      <c r="N60" s="411" t="s">
        <v>1277</v>
      </c>
      <c r="O60" s="58"/>
      <c r="P60" s="164"/>
      <c r="Q60" s="164"/>
    </row>
    <row r="61" spans="1:17" ht="283.5" x14ac:dyDescent="0.25">
      <c r="A61" s="312">
        <v>6</v>
      </c>
      <c r="B61" s="324" t="str">
        <f>IFERROR(VLOOKUP(A61,'Impact Indicators - Section B'!$A$9:$R$27,18,FALSE),"")</f>
        <v/>
      </c>
      <c r="C61" s="410" t="str">
        <f>IFERROR(IF(VLOOKUP(K61,'Disaggregation Records'!$D$3:$E$54,2,FALSE)=0,"",VLOOKUP(K61,'Disaggregation Records'!$D$3:$E$54,2,FALSE)),"")</f>
        <v/>
      </c>
      <c r="D61" s="410" t="str">
        <f>IFERROR(IF(VLOOKUP(K61,'Disaggregation Records'!$D$3:$F$54,3,FALSE)=0,"",VLOOKUP(K61,'Disaggregation Records'!$D$3:$F$54,3,FALSE)),"")</f>
        <v/>
      </c>
      <c r="E61" s="315"/>
      <c r="F61" s="315"/>
      <c r="G61" s="315"/>
      <c r="H61" s="314"/>
      <c r="I61" s="337"/>
      <c r="J61" s="407">
        <f t="shared" si="0"/>
        <v>53</v>
      </c>
      <c r="K61" s="407" t="str">
        <f t="shared" si="1"/>
        <v/>
      </c>
      <c r="L61" s="407" t="b">
        <f t="shared" si="2"/>
        <v>1</v>
      </c>
      <c r="M61" s="407" t="b">
        <f t="shared" si="3"/>
        <v>0</v>
      </c>
      <c r="N61" s="411" t="s">
        <v>1278</v>
      </c>
      <c r="O61" s="58"/>
      <c r="P61" s="164"/>
      <c r="Q61" s="164"/>
    </row>
    <row r="62" spans="1:17" ht="283.5" x14ac:dyDescent="0.25">
      <c r="A62" s="312">
        <v>6</v>
      </c>
      <c r="B62" s="324" t="str">
        <f>IFERROR(VLOOKUP(A62,'Impact Indicators - Section B'!$A$9:$R$27,18,FALSE),"")</f>
        <v/>
      </c>
      <c r="C62" s="410" t="str">
        <f>IFERROR(IF(VLOOKUP(K62,'Disaggregation Records'!$D$3:$E$54,2,FALSE)=0,"",VLOOKUP(K62,'Disaggregation Records'!$D$3:$E$54,2,FALSE)),"")</f>
        <v/>
      </c>
      <c r="D62" s="410" t="str">
        <f>IFERROR(IF(VLOOKUP(K62,'Disaggregation Records'!$D$3:$F$54,3,FALSE)=0,"",VLOOKUP(K62,'Disaggregation Records'!$D$3:$F$54,3,FALSE)),"")</f>
        <v/>
      </c>
      <c r="E62" s="315"/>
      <c r="F62" s="315"/>
      <c r="G62" s="315"/>
      <c r="H62" s="314"/>
      <c r="I62" s="337"/>
      <c r="J62" s="407">
        <f t="shared" si="0"/>
        <v>54</v>
      </c>
      <c r="K62" s="407" t="str">
        <f t="shared" si="1"/>
        <v/>
      </c>
      <c r="L62" s="407" t="b">
        <f t="shared" si="2"/>
        <v>1</v>
      </c>
      <c r="M62" s="407" t="b">
        <f t="shared" si="3"/>
        <v>0</v>
      </c>
      <c r="N62" s="411" t="s">
        <v>1279</v>
      </c>
      <c r="O62" s="58"/>
      <c r="P62" s="164"/>
      <c r="Q62" s="164"/>
    </row>
    <row r="63" spans="1:17" ht="283.5" x14ac:dyDescent="0.25">
      <c r="A63" s="312">
        <v>6</v>
      </c>
      <c r="B63" s="324" t="str">
        <f>IFERROR(VLOOKUP(A63,'Impact Indicators - Section B'!$A$9:$R$27,18,FALSE),"")</f>
        <v/>
      </c>
      <c r="C63" s="410" t="str">
        <f>IFERROR(IF(VLOOKUP(K63,'Disaggregation Records'!$D$3:$E$54,2,FALSE)=0,"",VLOOKUP(K63,'Disaggregation Records'!$D$3:$E$54,2,FALSE)),"")</f>
        <v/>
      </c>
      <c r="D63" s="410" t="str">
        <f>IFERROR(IF(VLOOKUP(K63,'Disaggregation Records'!$D$3:$F$54,3,FALSE)=0,"",VLOOKUP(K63,'Disaggregation Records'!$D$3:$F$54,3,FALSE)),"")</f>
        <v/>
      </c>
      <c r="E63" s="315"/>
      <c r="F63" s="315"/>
      <c r="G63" s="315"/>
      <c r="H63" s="314"/>
      <c r="I63" s="337"/>
      <c r="J63" s="407">
        <f t="shared" si="0"/>
        <v>55</v>
      </c>
      <c r="K63" s="407" t="str">
        <f t="shared" si="1"/>
        <v/>
      </c>
      <c r="L63" s="407" t="b">
        <f t="shared" si="2"/>
        <v>1</v>
      </c>
      <c r="M63" s="407" t="b">
        <f t="shared" si="3"/>
        <v>0</v>
      </c>
      <c r="N63" s="411" t="s">
        <v>1280</v>
      </c>
      <c r="O63" s="58"/>
      <c r="P63" s="164"/>
      <c r="Q63" s="164"/>
    </row>
    <row r="64" spans="1:17" ht="283.5" x14ac:dyDescent="0.25">
      <c r="A64" s="312">
        <v>6</v>
      </c>
      <c r="B64" s="324" t="str">
        <f>IFERROR(VLOOKUP(A64,'Impact Indicators - Section B'!$A$9:$R$27,18,FALSE),"")</f>
        <v/>
      </c>
      <c r="C64" s="410" t="str">
        <f>IFERROR(IF(VLOOKUP(K64,'Disaggregation Records'!$D$3:$E$54,2,FALSE)=0,"",VLOOKUP(K64,'Disaggregation Records'!$D$3:$E$54,2,FALSE)),"")</f>
        <v/>
      </c>
      <c r="D64" s="410" t="str">
        <f>IFERROR(IF(VLOOKUP(K64,'Disaggregation Records'!$D$3:$F$54,3,FALSE)=0,"",VLOOKUP(K64,'Disaggregation Records'!$D$3:$F$54,3,FALSE)),"")</f>
        <v/>
      </c>
      <c r="E64" s="315"/>
      <c r="F64" s="315"/>
      <c r="G64" s="315"/>
      <c r="H64" s="314"/>
      <c r="I64" s="337"/>
      <c r="J64" s="407">
        <f t="shared" si="0"/>
        <v>56</v>
      </c>
      <c r="K64" s="407" t="str">
        <f t="shared" si="1"/>
        <v/>
      </c>
      <c r="L64" s="407" t="b">
        <f t="shared" si="2"/>
        <v>1</v>
      </c>
      <c r="M64" s="407" t="b">
        <f t="shared" si="3"/>
        <v>0</v>
      </c>
      <c r="N64" s="411" t="s">
        <v>1281</v>
      </c>
      <c r="O64" s="58"/>
      <c r="P64" s="164"/>
      <c r="Q64" s="164"/>
    </row>
    <row r="65" spans="1:17" ht="283.5" x14ac:dyDescent="0.25">
      <c r="A65" s="312">
        <v>6</v>
      </c>
      <c r="B65" s="324" t="str">
        <f>IFERROR(VLOOKUP(A65,'Impact Indicators - Section B'!$A$9:$R$27,18,FALSE),"")</f>
        <v/>
      </c>
      <c r="C65" s="410" t="str">
        <f>IFERROR(IF(VLOOKUP(K65,'Disaggregation Records'!$D$3:$E$54,2,FALSE)=0,"",VLOOKUP(K65,'Disaggregation Records'!$D$3:$E$54,2,FALSE)),"")</f>
        <v/>
      </c>
      <c r="D65" s="410" t="str">
        <f>IFERROR(IF(VLOOKUP(K65,'Disaggregation Records'!$D$3:$F$54,3,FALSE)=0,"",VLOOKUP(K65,'Disaggregation Records'!$D$3:$F$54,3,FALSE)),"")</f>
        <v/>
      </c>
      <c r="E65" s="315"/>
      <c r="F65" s="315"/>
      <c r="G65" s="315"/>
      <c r="H65" s="314"/>
      <c r="I65" s="337"/>
      <c r="J65" s="407">
        <f t="shared" si="0"/>
        <v>57</v>
      </c>
      <c r="K65" s="407" t="str">
        <f t="shared" si="1"/>
        <v/>
      </c>
      <c r="L65" s="407" t="b">
        <f t="shared" si="2"/>
        <v>1</v>
      </c>
      <c r="M65" s="407" t="b">
        <f t="shared" si="3"/>
        <v>0</v>
      </c>
      <c r="N65" s="411" t="s">
        <v>1282</v>
      </c>
      <c r="O65" s="58"/>
      <c r="P65" s="164"/>
      <c r="Q65" s="164"/>
    </row>
    <row r="66" spans="1:17" ht="283.5" x14ac:dyDescent="0.25">
      <c r="A66" s="312">
        <v>6</v>
      </c>
      <c r="B66" s="324" t="str">
        <f>IFERROR(VLOOKUP(A66,'Impact Indicators - Section B'!$A$9:$R$27,18,FALSE),"")</f>
        <v/>
      </c>
      <c r="C66" s="410" t="str">
        <f>IFERROR(IF(VLOOKUP(K66,'Disaggregation Records'!$D$3:$E$54,2,FALSE)=0,"",VLOOKUP(K66,'Disaggregation Records'!$D$3:$E$54,2,FALSE)),"")</f>
        <v/>
      </c>
      <c r="D66" s="410" t="str">
        <f>IFERROR(IF(VLOOKUP(K66,'Disaggregation Records'!$D$3:$F$54,3,FALSE)=0,"",VLOOKUP(K66,'Disaggregation Records'!$D$3:$F$54,3,FALSE)),"")</f>
        <v/>
      </c>
      <c r="E66" s="315"/>
      <c r="F66" s="315"/>
      <c r="G66" s="315"/>
      <c r="H66" s="314"/>
      <c r="I66" s="337"/>
      <c r="J66" s="407">
        <f t="shared" si="0"/>
        <v>58</v>
      </c>
      <c r="K66" s="407" t="str">
        <f t="shared" si="1"/>
        <v/>
      </c>
      <c r="L66" s="407" t="b">
        <f t="shared" si="2"/>
        <v>1</v>
      </c>
      <c r="M66" s="407" t="b">
        <f t="shared" si="3"/>
        <v>0</v>
      </c>
      <c r="N66" s="411" t="s">
        <v>1283</v>
      </c>
      <c r="O66" s="58"/>
      <c r="P66" s="164"/>
      <c r="Q66" s="164"/>
    </row>
    <row r="67" spans="1:17" ht="283.5" x14ac:dyDescent="0.25">
      <c r="A67" s="312">
        <v>6</v>
      </c>
      <c r="B67" s="324" t="str">
        <f>IFERROR(VLOOKUP(A67,'Impact Indicators - Section B'!$A$9:$R$27,18,FALSE),"")</f>
        <v/>
      </c>
      <c r="C67" s="410" t="str">
        <f>IFERROR(IF(VLOOKUP(K67,'Disaggregation Records'!$D$3:$E$54,2,FALSE)=0,"",VLOOKUP(K67,'Disaggregation Records'!$D$3:$E$54,2,FALSE)),"")</f>
        <v/>
      </c>
      <c r="D67" s="410" t="str">
        <f>IFERROR(IF(VLOOKUP(K67,'Disaggregation Records'!$D$3:$F$54,3,FALSE)=0,"",VLOOKUP(K67,'Disaggregation Records'!$D$3:$F$54,3,FALSE)),"")</f>
        <v/>
      </c>
      <c r="E67" s="315"/>
      <c r="F67" s="315"/>
      <c r="G67" s="315"/>
      <c r="H67" s="314"/>
      <c r="I67" s="337"/>
      <c r="J67" s="407">
        <f t="shared" si="0"/>
        <v>59</v>
      </c>
      <c r="K67" s="407" t="str">
        <f t="shared" si="1"/>
        <v/>
      </c>
      <c r="L67" s="407" t="b">
        <f t="shared" si="2"/>
        <v>1</v>
      </c>
      <c r="M67" s="407" t="b">
        <f t="shared" si="3"/>
        <v>0</v>
      </c>
      <c r="N67" s="411" t="s">
        <v>1284</v>
      </c>
      <c r="O67" s="58"/>
      <c r="P67" s="164"/>
      <c r="Q67" s="164"/>
    </row>
    <row r="68" spans="1:17" ht="283.5" x14ac:dyDescent="0.25">
      <c r="A68" s="312">
        <v>6</v>
      </c>
      <c r="B68" s="324" t="str">
        <f>IFERROR(VLOOKUP(A68,'Impact Indicators - Section B'!$A$9:$R$27,18,FALSE),"")</f>
        <v/>
      </c>
      <c r="C68" s="410" t="str">
        <f>IFERROR(IF(VLOOKUP(K68,'Disaggregation Records'!$D$3:$E$54,2,FALSE)=0,"",VLOOKUP(K68,'Disaggregation Records'!$D$3:$E$54,2,FALSE)),"")</f>
        <v/>
      </c>
      <c r="D68" s="410" t="str">
        <f>IFERROR(IF(VLOOKUP(K68,'Disaggregation Records'!$D$3:$F$54,3,FALSE)=0,"",VLOOKUP(K68,'Disaggregation Records'!$D$3:$F$54,3,FALSE)),"")</f>
        <v/>
      </c>
      <c r="E68" s="315"/>
      <c r="F68" s="315"/>
      <c r="G68" s="315"/>
      <c r="H68" s="314"/>
      <c r="I68" s="337"/>
      <c r="J68" s="407">
        <f t="shared" si="0"/>
        <v>60</v>
      </c>
      <c r="K68" s="407" t="str">
        <f t="shared" si="1"/>
        <v/>
      </c>
      <c r="L68" s="407" t="b">
        <f t="shared" si="2"/>
        <v>1</v>
      </c>
      <c r="M68" s="407" t="b">
        <f t="shared" si="3"/>
        <v>0</v>
      </c>
      <c r="N68" s="411" t="s">
        <v>1285</v>
      </c>
      <c r="O68" s="58"/>
      <c r="P68" s="164"/>
      <c r="Q68" s="164"/>
    </row>
    <row r="69" spans="1:17" ht="283.5" x14ac:dyDescent="0.25">
      <c r="A69" s="312">
        <v>7</v>
      </c>
      <c r="B69" s="324" t="str">
        <f>IFERROR(VLOOKUP(A69,'Impact Indicators - Section B'!$A$9:$R$27,18,FALSE),"")</f>
        <v/>
      </c>
      <c r="C69" s="410" t="str">
        <f>IFERROR(IF(VLOOKUP(K69,'Disaggregation Records'!$D$3:$E$54,2,FALSE)=0,"",VLOOKUP(K69,'Disaggregation Records'!$D$3:$E$54,2,FALSE)),"")</f>
        <v/>
      </c>
      <c r="D69" s="410" t="str">
        <f>IFERROR(IF(VLOOKUP(K69,'Disaggregation Records'!$D$3:$F$54,3,FALSE)=0,"",VLOOKUP(K69,'Disaggregation Records'!$D$3:$F$54,3,FALSE)),"")</f>
        <v/>
      </c>
      <c r="E69" s="315"/>
      <c r="F69" s="315"/>
      <c r="G69" s="315"/>
      <c r="H69" s="314"/>
      <c r="I69" s="337"/>
      <c r="J69" s="407">
        <f t="shared" si="0"/>
        <v>61</v>
      </c>
      <c r="K69" s="407" t="str">
        <f t="shared" si="1"/>
        <v/>
      </c>
      <c r="L69" s="407" t="b">
        <f t="shared" si="2"/>
        <v>1</v>
      </c>
      <c r="M69" s="407" t="b">
        <f t="shared" si="3"/>
        <v>0</v>
      </c>
      <c r="N69" s="411" t="s">
        <v>1286</v>
      </c>
      <c r="O69" s="58"/>
      <c r="P69" s="164"/>
      <c r="Q69" s="164"/>
    </row>
    <row r="70" spans="1:17" ht="283.5" x14ac:dyDescent="0.25">
      <c r="A70" s="312">
        <v>7</v>
      </c>
      <c r="B70" s="324" t="str">
        <f>IFERROR(VLOOKUP(A70,'Impact Indicators - Section B'!$A$9:$R$27,18,FALSE),"")</f>
        <v/>
      </c>
      <c r="C70" s="410" t="str">
        <f>IFERROR(IF(VLOOKUP(K70,'Disaggregation Records'!$D$3:$E$54,2,FALSE)=0,"",VLOOKUP(K70,'Disaggregation Records'!$D$3:$E$54,2,FALSE)),"")</f>
        <v/>
      </c>
      <c r="D70" s="410" t="str">
        <f>IFERROR(IF(VLOOKUP(K70,'Disaggregation Records'!$D$3:$F$54,3,FALSE)=0,"",VLOOKUP(K70,'Disaggregation Records'!$D$3:$F$54,3,FALSE)),"")</f>
        <v/>
      </c>
      <c r="E70" s="315"/>
      <c r="F70" s="315"/>
      <c r="G70" s="315"/>
      <c r="H70" s="314"/>
      <c r="I70" s="337"/>
      <c r="J70" s="407">
        <f t="shared" si="0"/>
        <v>62</v>
      </c>
      <c r="K70" s="407" t="str">
        <f t="shared" si="1"/>
        <v/>
      </c>
      <c r="L70" s="407" t="b">
        <f t="shared" si="2"/>
        <v>1</v>
      </c>
      <c r="M70" s="407" t="b">
        <f t="shared" si="3"/>
        <v>0</v>
      </c>
      <c r="N70" s="411" t="s">
        <v>1287</v>
      </c>
      <c r="O70" s="58"/>
      <c r="P70" s="164"/>
      <c r="Q70" s="164"/>
    </row>
    <row r="71" spans="1:17" ht="283.5" x14ac:dyDescent="0.25">
      <c r="A71" s="312">
        <v>7</v>
      </c>
      <c r="B71" s="324" t="str">
        <f>IFERROR(VLOOKUP(A71,'Impact Indicators - Section B'!$A$9:$R$27,18,FALSE),"")</f>
        <v/>
      </c>
      <c r="C71" s="410" t="str">
        <f>IFERROR(IF(VLOOKUP(K71,'Disaggregation Records'!$D$3:$E$54,2,FALSE)=0,"",VLOOKUP(K71,'Disaggregation Records'!$D$3:$E$54,2,FALSE)),"")</f>
        <v/>
      </c>
      <c r="D71" s="410" t="str">
        <f>IFERROR(IF(VLOOKUP(K71,'Disaggregation Records'!$D$3:$F$54,3,FALSE)=0,"",VLOOKUP(K71,'Disaggregation Records'!$D$3:$F$54,3,FALSE)),"")</f>
        <v/>
      </c>
      <c r="E71" s="315"/>
      <c r="F71" s="315"/>
      <c r="G71" s="315"/>
      <c r="H71" s="314"/>
      <c r="I71" s="337"/>
      <c r="J71" s="407">
        <f t="shared" si="0"/>
        <v>63</v>
      </c>
      <c r="K71" s="407" t="str">
        <f t="shared" si="1"/>
        <v/>
      </c>
      <c r="L71" s="407" t="b">
        <f t="shared" si="2"/>
        <v>1</v>
      </c>
      <c r="M71" s="407" t="b">
        <f t="shared" si="3"/>
        <v>0</v>
      </c>
      <c r="N71" s="411" t="s">
        <v>1288</v>
      </c>
      <c r="O71" s="58"/>
      <c r="P71" s="164"/>
      <c r="Q71" s="164"/>
    </row>
    <row r="72" spans="1:17" ht="283.5" x14ac:dyDescent="0.25">
      <c r="A72" s="312">
        <v>7</v>
      </c>
      <c r="B72" s="324" t="str">
        <f>IFERROR(VLOOKUP(A72,'Impact Indicators - Section B'!$A$9:$R$27,18,FALSE),"")</f>
        <v/>
      </c>
      <c r="C72" s="410" t="str">
        <f>IFERROR(IF(VLOOKUP(K72,'Disaggregation Records'!$D$3:$E$54,2,FALSE)=0,"",VLOOKUP(K72,'Disaggregation Records'!$D$3:$E$54,2,FALSE)),"")</f>
        <v/>
      </c>
      <c r="D72" s="410" t="str">
        <f>IFERROR(IF(VLOOKUP(K72,'Disaggregation Records'!$D$3:$F$54,3,FALSE)=0,"",VLOOKUP(K72,'Disaggregation Records'!$D$3:$F$54,3,FALSE)),"")</f>
        <v/>
      </c>
      <c r="E72" s="315"/>
      <c r="F72" s="315"/>
      <c r="G72" s="315"/>
      <c r="H72" s="314"/>
      <c r="I72" s="337"/>
      <c r="J72" s="407">
        <f t="shared" si="0"/>
        <v>64</v>
      </c>
      <c r="K72" s="407" t="str">
        <f t="shared" si="1"/>
        <v/>
      </c>
      <c r="L72" s="407" t="b">
        <f t="shared" si="2"/>
        <v>1</v>
      </c>
      <c r="M72" s="407" t="b">
        <f t="shared" si="3"/>
        <v>0</v>
      </c>
      <c r="N72" s="411" t="s">
        <v>1289</v>
      </c>
      <c r="O72" s="58"/>
      <c r="P72" s="164"/>
      <c r="Q72" s="164"/>
    </row>
    <row r="73" spans="1:17" ht="283.5" x14ac:dyDescent="0.25">
      <c r="A73" s="312">
        <v>7</v>
      </c>
      <c r="B73" s="324" t="str">
        <f>IFERROR(VLOOKUP(A73,'Impact Indicators - Section B'!$A$9:$R$27,18,FALSE),"")</f>
        <v/>
      </c>
      <c r="C73" s="410" t="str">
        <f>IFERROR(IF(VLOOKUP(K73,'Disaggregation Records'!$D$3:$E$54,2,FALSE)=0,"",VLOOKUP(K73,'Disaggregation Records'!$D$3:$E$54,2,FALSE)),"")</f>
        <v/>
      </c>
      <c r="D73" s="410" t="str">
        <f>IFERROR(IF(VLOOKUP(K73,'Disaggregation Records'!$D$3:$F$54,3,FALSE)=0,"",VLOOKUP(K73,'Disaggregation Records'!$D$3:$F$54,3,FALSE)),"")</f>
        <v/>
      </c>
      <c r="E73" s="315"/>
      <c r="F73" s="315"/>
      <c r="G73" s="315"/>
      <c r="H73" s="314"/>
      <c r="I73" s="337"/>
      <c r="J73" s="407">
        <f t="shared" ref="J73:J136" si="4">IF(B73=B72,J72+1,0)</f>
        <v>65</v>
      </c>
      <c r="K73" s="407" t="str">
        <f t="shared" ref="K73:K136" si="5">IF(B73&lt;&gt;"",B73&amp;"-"&amp;J73,"")</f>
        <v/>
      </c>
      <c r="L73" s="407" t="b">
        <f t="shared" ref="L73:L136" si="6">IFERROR(TRUE,FALSE)</f>
        <v>1</v>
      </c>
      <c r="M73" s="407" t="b">
        <f t="shared" ref="M73:M136" si="7">IFERROR(IF(B73&lt;&gt;"",TRUE,FALSE),"")</f>
        <v>0</v>
      </c>
      <c r="N73" s="411" t="s">
        <v>1290</v>
      </c>
      <c r="O73" s="58"/>
      <c r="P73" s="164"/>
      <c r="Q73" s="164"/>
    </row>
    <row r="74" spans="1:17" ht="283.5" x14ac:dyDescent="0.25">
      <c r="A74" s="312">
        <v>7</v>
      </c>
      <c r="B74" s="324" t="str">
        <f>IFERROR(VLOOKUP(A74,'Impact Indicators - Section B'!$A$9:$R$27,18,FALSE),"")</f>
        <v/>
      </c>
      <c r="C74" s="410" t="str">
        <f>IFERROR(IF(VLOOKUP(K74,'Disaggregation Records'!$D$3:$E$54,2,FALSE)=0,"",VLOOKUP(K74,'Disaggregation Records'!$D$3:$E$54,2,FALSE)),"")</f>
        <v/>
      </c>
      <c r="D74" s="410" t="str">
        <f>IFERROR(IF(VLOOKUP(K74,'Disaggregation Records'!$D$3:$F$54,3,FALSE)=0,"",VLOOKUP(K74,'Disaggregation Records'!$D$3:$F$54,3,FALSE)),"")</f>
        <v/>
      </c>
      <c r="E74" s="315"/>
      <c r="F74" s="315"/>
      <c r="G74" s="315"/>
      <c r="H74" s="314"/>
      <c r="I74" s="337"/>
      <c r="J74" s="407">
        <f t="shared" si="4"/>
        <v>66</v>
      </c>
      <c r="K74" s="407" t="str">
        <f t="shared" si="5"/>
        <v/>
      </c>
      <c r="L74" s="407" t="b">
        <f t="shared" si="6"/>
        <v>1</v>
      </c>
      <c r="M74" s="407" t="b">
        <f t="shared" si="7"/>
        <v>0</v>
      </c>
      <c r="N74" s="411" t="s">
        <v>1291</v>
      </c>
      <c r="O74" s="58"/>
      <c r="P74" s="164"/>
      <c r="Q74" s="164"/>
    </row>
    <row r="75" spans="1:17" ht="283.5" x14ac:dyDescent="0.25">
      <c r="A75" s="312">
        <v>7</v>
      </c>
      <c r="B75" s="324" t="str">
        <f>IFERROR(VLOOKUP(A75,'Impact Indicators - Section B'!$A$9:$R$27,18,FALSE),"")</f>
        <v/>
      </c>
      <c r="C75" s="410" t="str">
        <f>IFERROR(IF(VLOOKUP(K75,'Disaggregation Records'!$D$3:$E$54,2,FALSE)=0,"",VLOOKUP(K75,'Disaggregation Records'!$D$3:$E$54,2,FALSE)),"")</f>
        <v/>
      </c>
      <c r="D75" s="410" t="str">
        <f>IFERROR(IF(VLOOKUP(K75,'Disaggregation Records'!$D$3:$F$54,3,FALSE)=0,"",VLOOKUP(K75,'Disaggregation Records'!$D$3:$F$54,3,FALSE)),"")</f>
        <v/>
      </c>
      <c r="E75" s="315"/>
      <c r="F75" s="315"/>
      <c r="G75" s="315"/>
      <c r="H75" s="314"/>
      <c r="I75" s="337"/>
      <c r="J75" s="407">
        <f t="shared" si="4"/>
        <v>67</v>
      </c>
      <c r="K75" s="407" t="str">
        <f t="shared" si="5"/>
        <v/>
      </c>
      <c r="L75" s="407" t="b">
        <f t="shared" si="6"/>
        <v>1</v>
      </c>
      <c r="M75" s="407" t="b">
        <f t="shared" si="7"/>
        <v>0</v>
      </c>
      <c r="N75" s="411" t="s">
        <v>1292</v>
      </c>
      <c r="O75" s="58"/>
      <c r="P75" s="164"/>
      <c r="Q75" s="164"/>
    </row>
    <row r="76" spans="1:17" ht="283.5" x14ac:dyDescent="0.25">
      <c r="A76" s="312">
        <v>7</v>
      </c>
      <c r="B76" s="324" t="str">
        <f>IFERROR(VLOOKUP(A76,'Impact Indicators - Section B'!$A$9:$R$27,18,FALSE),"")</f>
        <v/>
      </c>
      <c r="C76" s="410" t="str">
        <f>IFERROR(IF(VLOOKUP(K76,'Disaggregation Records'!$D$3:$E$54,2,FALSE)=0,"",VLOOKUP(K76,'Disaggregation Records'!$D$3:$E$54,2,FALSE)),"")</f>
        <v/>
      </c>
      <c r="D76" s="410" t="str">
        <f>IFERROR(IF(VLOOKUP(K76,'Disaggregation Records'!$D$3:$F$54,3,FALSE)=0,"",VLOOKUP(K76,'Disaggregation Records'!$D$3:$F$54,3,FALSE)),"")</f>
        <v/>
      </c>
      <c r="E76" s="315"/>
      <c r="F76" s="315"/>
      <c r="G76" s="315"/>
      <c r="H76" s="314"/>
      <c r="I76" s="337"/>
      <c r="J76" s="407">
        <f t="shared" si="4"/>
        <v>68</v>
      </c>
      <c r="K76" s="407" t="str">
        <f t="shared" si="5"/>
        <v/>
      </c>
      <c r="L76" s="407" t="b">
        <f t="shared" si="6"/>
        <v>1</v>
      </c>
      <c r="M76" s="407" t="b">
        <f t="shared" si="7"/>
        <v>0</v>
      </c>
      <c r="N76" s="411" t="s">
        <v>1293</v>
      </c>
      <c r="O76" s="58"/>
      <c r="P76" s="164"/>
      <c r="Q76" s="164"/>
    </row>
    <row r="77" spans="1:17" ht="283.5" x14ac:dyDescent="0.25">
      <c r="A77" s="312">
        <v>7</v>
      </c>
      <c r="B77" s="324" t="str">
        <f>IFERROR(VLOOKUP(A77,'Impact Indicators - Section B'!$A$9:$R$27,18,FALSE),"")</f>
        <v/>
      </c>
      <c r="C77" s="410" t="str">
        <f>IFERROR(IF(VLOOKUP(K77,'Disaggregation Records'!$D$3:$E$54,2,FALSE)=0,"",VLOOKUP(K77,'Disaggregation Records'!$D$3:$E$54,2,FALSE)),"")</f>
        <v/>
      </c>
      <c r="D77" s="410" t="str">
        <f>IFERROR(IF(VLOOKUP(K77,'Disaggregation Records'!$D$3:$F$54,3,FALSE)=0,"",VLOOKUP(K77,'Disaggregation Records'!$D$3:$F$54,3,FALSE)),"")</f>
        <v/>
      </c>
      <c r="E77" s="315"/>
      <c r="F77" s="315"/>
      <c r="G77" s="315"/>
      <c r="H77" s="314"/>
      <c r="I77" s="337"/>
      <c r="J77" s="407">
        <f t="shared" si="4"/>
        <v>69</v>
      </c>
      <c r="K77" s="407" t="str">
        <f t="shared" si="5"/>
        <v/>
      </c>
      <c r="L77" s="407" t="b">
        <f t="shared" si="6"/>
        <v>1</v>
      </c>
      <c r="M77" s="407" t="b">
        <f t="shared" si="7"/>
        <v>0</v>
      </c>
      <c r="N77" s="411" t="s">
        <v>1294</v>
      </c>
      <c r="O77" s="58"/>
      <c r="P77" s="164"/>
      <c r="Q77" s="164"/>
    </row>
    <row r="78" spans="1:17" ht="283.5" x14ac:dyDescent="0.25">
      <c r="A78" s="312">
        <v>7</v>
      </c>
      <c r="B78" s="324" t="str">
        <f>IFERROR(VLOOKUP(A78,'Impact Indicators - Section B'!$A$9:$R$27,18,FALSE),"")</f>
        <v/>
      </c>
      <c r="C78" s="410" t="str">
        <f>IFERROR(IF(VLOOKUP(K78,'Disaggregation Records'!$D$3:$E$54,2,FALSE)=0,"",VLOOKUP(K78,'Disaggregation Records'!$D$3:$E$54,2,FALSE)),"")</f>
        <v/>
      </c>
      <c r="D78" s="410" t="str">
        <f>IFERROR(IF(VLOOKUP(K78,'Disaggregation Records'!$D$3:$F$54,3,FALSE)=0,"",VLOOKUP(K78,'Disaggregation Records'!$D$3:$F$54,3,FALSE)),"")</f>
        <v/>
      </c>
      <c r="E78" s="315"/>
      <c r="F78" s="315"/>
      <c r="G78" s="315"/>
      <c r="H78" s="314"/>
      <c r="I78" s="337"/>
      <c r="J78" s="407">
        <f t="shared" si="4"/>
        <v>70</v>
      </c>
      <c r="K78" s="407" t="str">
        <f t="shared" si="5"/>
        <v/>
      </c>
      <c r="L78" s="407" t="b">
        <f t="shared" si="6"/>
        <v>1</v>
      </c>
      <c r="M78" s="407" t="b">
        <f t="shared" si="7"/>
        <v>0</v>
      </c>
      <c r="N78" s="411" t="s">
        <v>1295</v>
      </c>
      <c r="O78" s="58"/>
      <c r="P78" s="164"/>
      <c r="Q78" s="164"/>
    </row>
    <row r="79" spans="1:17" ht="283.5" x14ac:dyDescent="0.25">
      <c r="A79" s="312">
        <v>8</v>
      </c>
      <c r="B79" s="324" t="str">
        <f>IFERROR(VLOOKUP(A79,'Impact Indicators - Section B'!$A$9:$R$27,18,FALSE),"")</f>
        <v/>
      </c>
      <c r="C79" s="410" t="str">
        <f>IFERROR(IF(VLOOKUP(K79,'Disaggregation Records'!$D$3:$E$54,2,FALSE)=0,"",VLOOKUP(K79,'Disaggregation Records'!$D$3:$E$54,2,FALSE)),"")</f>
        <v/>
      </c>
      <c r="D79" s="410" t="str">
        <f>IFERROR(IF(VLOOKUP(K79,'Disaggregation Records'!$D$3:$F$54,3,FALSE)=0,"",VLOOKUP(K79,'Disaggregation Records'!$D$3:$F$54,3,FALSE)),"")</f>
        <v/>
      </c>
      <c r="E79" s="315"/>
      <c r="F79" s="315"/>
      <c r="G79" s="315"/>
      <c r="H79" s="314"/>
      <c r="I79" s="337"/>
      <c r="J79" s="407">
        <f t="shared" si="4"/>
        <v>71</v>
      </c>
      <c r="K79" s="407" t="str">
        <f t="shared" si="5"/>
        <v/>
      </c>
      <c r="L79" s="407" t="b">
        <f t="shared" si="6"/>
        <v>1</v>
      </c>
      <c r="M79" s="407" t="b">
        <f t="shared" si="7"/>
        <v>0</v>
      </c>
      <c r="N79" s="411" t="s">
        <v>1296</v>
      </c>
      <c r="O79" s="58"/>
      <c r="P79" s="164"/>
      <c r="Q79" s="164"/>
    </row>
    <row r="80" spans="1:17" ht="283.5" x14ac:dyDescent="0.25">
      <c r="A80" s="312">
        <v>8</v>
      </c>
      <c r="B80" s="324" t="str">
        <f>IFERROR(VLOOKUP(A80,'Impact Indicators - Section B'!$A$9:$R$27,18,FALSE),"")</f>
        <v/>
      </c>
      <c r="C80" s="410" t="str">
        <f>IFERROR(IF(VLOOKUP(K80,'Disaggregation Records'!$D$3:$E$54,2,FALSE)=0,"",VLOOKUP(K80,'Disaggregation Records'!$D$3:$E$54,2,FALSE)),"")</f>
        <v/>
      </c>
      <c r="D80" s="410" t="str">
        <f>IFERROR(IF(VLOOKUP(K80,'Disaggregation Records'!$D$3:$F$54,3,FALSE)=0,"",VLOOKUP(K80,'Disaggregation Records'!$D$3:$F$54,3,FALSE)),"")</f>
        <v/>
      </c>
      <c r="E80" s="315"/>
      <c r="F80" s="315"/>
      <c r="G80" s="315"/>
      <c r="H80" s="314"/>
      <c r="I80" s="337"/>
      <c r="J80" s="407">
        <f t="shared" si="4"/>
        <v>72</v>
      </c>
      <c r="K80" s="407" t="str">
        <f t="shared" si="5"/>
        <v/>
      </c>
      <c r="L80" s="407" t="b">
        <f t="shared" si="6"/>
        <v>1</v>
      </c>
      <c r="M80" s="407" t="b">
        <f t="shared" si="7"/>
        <v>0</v>
      </c>
      <c r="N80" s="411" t="s">
        <v>1297</v>
      </c>
      <c r="O80" s="58"/>
      <c r="P80" s="164"/>
      <c r="Q80" s="164"/>
    </row>
    <row r="81" spans="1:17" ht="283.5" x14ac:dyDescent="0.25">
      <c r="A81" s="312">
        <v>8</v>
      </c>
      <c r="B81" s="324" t="str">
        <f>IFERROR(VLOOKUP(A81,'Impact Indicators - Section B'!$A$9:$R$27,18,FALSE),"")</f>
        <v/>
      </c>
      <c r="C81" s="410" t="str">
        <f>IFERROR(IF(VLOOKUP(K81,'Disaggregation Records'!$D$3:$E$54,2,FALSE)=0,"",VLOOKUP(K81,'Disaggregation Records'!$D$3:$E$54,2,FALSE)),"")</f>
        <v/>
      </c>
      <c r="D81" s="410" t="str">
        <f>IFERROR(IF(VLOOKUP(K81,'Disaggregation Records'!$D$3:$F$54,3,FALSE)=0,"",VLOOKUP(K81,'Disaggregation Records'!$D$3:$F$54,3,FALSE)),"")</f>
        <v/>
      </c>
      <c r="E81" s="315"/>
      <c r="F81" s="315"/>
      <c r="G81" s="315"/>
      <c r="H81" s="314"/>
      <c r="I81" s="337"/>
      <c r="J81" s="407">
        <f t="shared" si="4"/>
        <v>73</v>
      </c>
      <c r="K81" s="407" t="str">
        <f t="shared" si="5"/>
        <v/>
      </c>
      <c r="L81" s="407" t="b">
        <f t="shared" si="6"/>
        <v>1</v>
      </c>
      <c r="M81" s="407" t="b">
        <f t="shared" si="7"/>
        <v>0</v>
      </c>
      <c r="N81" s="411" t="s">
        <v>1298</v>
      </c>
      <c r="O81" s="58"/>
      <c r="P81" s="164"/>
      <c r="Q81" s="164"/>
    </row>
    <row r="82" spans="1:17" ht="283.5" x14ac:dyDescent="0.25">
      <c r="A82" s="312">
        <v>8</v>
      </c>
      <c r="B82" s="324" t="str">
        <f>IFERROR(VLOOKUP(A82,'Impact Indicators - Section B'!$A$9:$R$27,18,FALSE),"")</f>
        <v/>
      </c>
      <c r="C82" s="410" t="str">
        <f>IFERROR(IF(VLOOKUP(K82,'Disaggregation Records'!$D$3:$E$54,2,FALSE)=0,"",VLOOKUP(K82,'Disaggregation Records'!$D$3:$E$54,2,FALSE)),"")</f>
        <v/>
      </c>
      <c r="D82" s="410" t="str">
        <f>IFERROR(IF(VLOOKUP(K82,'Disaggregation Records'!$D$3:$F$54,3,FALSE)=0,"",VLOOKUP(K82,'Disaggregation Records'!$D$3:$F$54,3,FALSE)),"")</f>
        <v/>
      </c>
      <c r="E82" s="315"/>
      <c r="F82" s="315"/>
      <c r="G82" s="315"/>
      <c r="H82" s="314"/>
      <c r="I82" s="337"/>
      <c r="J82" s="407">
        <f t="shared" si="4"/>
        <v>74</v>
      </c>
      <c r="K82" s="407" t="str">
        <f t="shared" si="5"/>
        <v/>
      </c>
      <c r="L82" s="407" t="b">
        <f t="shared" si="6"/>
        <v>1</v>
      </c>
      <c r="M82" s="407" t="b">
        <f t="shared" si="7"/>
        <v>0</v>
      </c>
      <c r="N82" s="411" t="s">
        <v>1299</v>
      </c>
      <c r="O82" s="58"/>
      <c r="P82" s="164"/>
      <c r="Q82" s="164"/>
    </row>
    <row r="83" spans="1:17" ht="283.5" x14ac:dyDescent="0.25">
      <c r="A83" s="312">
        <v>8</v>
      </c>
      <c r="B83" s="324" t="str">
        <f>IFERROR(VLOOKUP(A83,'Impact Indicators - Section B'!$A$9:$R$27,18,FALSE),"")</f>
        <v/>
      </c>
      <c r="C83" s="410" t="str">
        <f>IFERROR(IF(VLOOKUP(K83,'Disaggregation Records'!$D$3:$E$54,2,FALSE)=0,"",VLOOKUP(K83,'Disaggregation Records'!$D$3:$E$54,2,FALSE)),"")</f>
        <v/>
      </c>
      <c r="D83" s="410" t="str">
        <f>IFERROR(IF(VLOOKUP(K83,'Disaggregation Records'!$D$3:$F$54,3,FALSE)=0,"",VLOOKUP(K83,'Disaggregation Records'!$D$3:$F$54,3,FALSE)),"")</f>
        <v/>
      </c>
      <c r="E83" s="315"/>
      <c r="F83" s="315"/>
      <c r="G83" s="315"/>
      <c r="H83" s="314"/>
      <c r="I83" s="337"/>
      <c r="J83" s="407">
        <f t="shared" si="4"/>
        <v>75</v>
      </c>
      <c r="K83" s="407" t="str">
        <f t="shared" si="5"/>
        <v/>
      </c>
      <c r="L83" s="407" t="b">
        <f t="shared" si="6"/>
        <v>1</v>
      </c>
      <c r="M83" s="407" t="b">
        <f t="shared" si="7"/>
        <v>0</v>
      </c>
      <c r="N83" s="411" t="s">
        <v>1300</v>
      </c>
      <c r="O83" s="58"/>
      <c r="P83" s="164"/>
      <c r="Q83" s="164"/>
    </row>
    <row r="84" spans="1:17" ht="283.5" x14ac:dyDescent="0.25">
      <c r="A84" s="312">
        <v>8</v>
      </c>
      <c r="B84" s="324" t="str">
        <f>IFERROR(VLOOKUP(A84,'Impact Indicators - Section B'!$A$9:$R$27,18,FALSE),"")</f>
        <v/>
      </c>
      <c r="C84" s="410" t="str">
        <f>IFERROR(IF(VLOOKUP(K84,'Disaggregation Records'!$D$3:$E$54,2,FALSE)=0,"",VLOOKUP(K84,'Disaggregation Records'!$D$3:$E$54,2,FALSE)),"")</f>
        <v/>
      </c>
      <c r="D84" s="410" t="str">
        <f>IFERROR(IF(VLOOKUP(K84,'Disaggregation Records'!$D$3:$F$54,3,FALSE)=0,"",VLOOKUP(K84,'Disaggregation Records'!$D$3:$F$54,3,FALSE)),"")</f>
        <v/>
      </c>
      <c r="E84" s="315"/>
      <c r="F84" s="315"/>
      <c r="G84" s="315"/>
      <c r="H84" s="314"/>
      <c r="I84" s="337"/>
      <c r="J84" s="407">
        <f t="shared" si="4"/>
        <v>76</v>
      </c>
      <c r="K84" s="407" t="str">
        <f t="shared" si="5"/>
        <v/>
      </c>
      <c r="L84" s="407" t="b">
        <f t="shared" si="6"/>
        <v>1</v>
      </c>
      <c r="M84" s="407" t="b">
        <f t="shared" si="7"/>
        <v>0</v>
      </c>
      <c r="N84" s="411" t="s">
        <v>1301</v>
      </c>
      <c r="O84" s="58"/>
      <c r="P84" s="164"/>
      <c r="Q84" s="164"/>
    </row>
    <row r="85" spans="1:17" ht="283.5" x14ac:dyDescent="0.25">
      <c r="A85" s="312">
        <v>8</v>
      </c>
      <c r="B85" s="324" t="str">
        <f>IFERROR(VLOOKUP(A85,'Impact Indicators - Section B'!$A$9:$R$27,18,FALSE),"")</f>
        <v/>
      </c>
      <c r="C85" s="410" t="str">
        <f>IFERROR(IF(VLOOKUP(K85,'Disaggregation Records'!$D$3:$E$54,2,FALSE)=0,"",VLOOKUP(K85,'Disaggregation Records'!$D$3:$E$54,2,FALSE)),"")</f>
        <v/>
      </c>
      <c r="D85" s="410" t="str">
        <f>IFERROR(IF(VLOOKUP(K85,'Disaggregation Records'!$D$3:$F$54,3,FALSE)=0,"",VLOOKUP(K85,'Disaggregation Records'!$D$3:$F$54,3,FALSE)),"")</f>
        <v/>
      </c>
      <c r="E85" s="315"/>
      <c r="F85" s="315"/>
      <c r="G85" s="315"/>
      <c r="H85" s="314"/>
      <c r="I85" s="337"/>
      <c r="J85" s="407">
        <f t="shared" si="4"/>
        <v>77</v>
      </c>
      <c r="K85" s="407" t="str">
        <f t="shared" si="5"/>
        <v/>
      </c>
      <c r="L85" s="407" t="b">
        <f t="shared" si="6"/>
        <v>1</v>
      </c>
      <c r="M85" s="407" t="b">
        <f t="shared" si="7"/>
        <v>0</v>
      </c>
      <c r="N85" s="411" t="s">
        <v>1302</v>
      </c>
      <c r="O85" s="58"/>
      <c r="P85" s="164"/>
      <c r="Q85" s="164"/>
    </row>
    <row r="86" spans="1:17" ht="283.5" x14ac:dyDescent="0.25">
      <c r="A86" s="312">
        <v>8</v>
      </c>
      <c r="B86" s="324" t="str">
        <f>IFERROR(VLOOKUP(A86,'Impact Indicators - Section B'!$A$9:$R$27,18,FALSE),"")</f>
        <v/>
      </c>
      <c r="C86" s="410" t="str">
        <f>IFERROR(IF(VLOOKUP(K86,'Disaggregation Records'!$D$3:$E$54,2,FALSE)=0,"",VLOOKUP(K86,'Disaggregation Records'!$D$3:$E$54,2,FALSE)),"")</f>
        <v/>
      </c>
      <c r="D86" s="410" t="str">
        <f>IFERROR(IF(VLOOKUP(K86,'Disaggregation Records'!$D$3:$F$54,3,FALSE)=0,"",VLOOKUP(K86,'Disaggregation Records'!$D$3:$F$54,3,FALSE)),"")</f>
        <v/>
      </c>
      <c r="E86" s="315"/>
      <c r="F86" s="315"/>
      <c r="G86" s="315"/>
      <c r="H86" s="314"/>
      <c r="I86" s="337"/>
      <c r="J86" s="407">
        <f t="shared" si="4"/>
        <v>78</v>
      </c>
      <c r="K86" s="407" t="str">
        <f t="shared" si="5"/>
        <v/>
      </c>
      <c r="L86" s="407" t="b">
        <f t="shared" si="6"/>
        <v>1</v>
      </c>
      <c r="M86" s="407" t="b">
        <f t="shared" si="7"/>
        <v>0</v>
      </c>
      <c r="N86" s="411" t="s">
        <v>1303</v>
      </c>
      <c r="O86" s="58"/>
      <c r="P86" s="164"/>
      <c r="Q86" s="164"/>
    </row>
    <row r="87" spans="1:17" ht="283.5" x14ac:dyDescent="0.25">
      <c r="A87" s="312">
        <v>8</v>
      </c>
      <c r="B87" s="324" t="str">
        <f>IFERROR(VLOOKUP(A87,'Impact Indicators - Section B'!$A$9:$R$27,18,FALSE),"")</f>
        <v/>
      </c>
      <c r="C87" s="410" t="str">
        <f>IFERROR(IF(VLOOKUP(K87,'Disaggregation Records'!$D$3:$E$54,2,FALSE)=0,"",VLOOKUP(K87,'Disaggregation Records'!$D$3:$E$54,2,FALSE)),"")</f>
        <v/>
      </c>
      <c r="D87" s="410" t="str">
        <f>IFERROR(IF(VLOOKUP(K87,'Disaggregation Records'!$D$3:$F$54,3,FALSE)=0,"",VLOOKUP(K87,'Disaggregation Records'!$D$3:$F$54,3,FALSE)),"")</f>
        <v/>
      </c>
      <c r="E87" s="315"/>
      <c r="F87" s="315"/>
      <c r="G87" s="315"/>
      <c r="H87" s="314"/>
      <c r="I87" s="337"/>
      <c r="J87" s="407">
        <f t="shared" si="4"/>
        <v>79</v>
      </c>
      <c r="K87" s="407" t="str">
        <f t="shared" si="5"/>
        <v/>
      </c>
      <c r="L87" s="407" t="b">
        <f t="shared" si="6"/>
        <v>1</v>
      </c>
      <c r="M87" s="407" t="b">
        <f t="shared" si="7"/>
        <v>0</v>
      </c>
      <c r="N87" s="411" t="s">
        <v>1304</v>
      </c>
      <c r="O87" s="58"/>
      <c r="P87" s="164"/>
      <c r="Q87" s="164"/>
    </row>
    <row r="88" spans="1:17" ht="283.5" x14ac:dyDescent="0.25">
      <c r="A88" s="312">
        <v>8</v>
      </c>
      <c r="B88" s="324" t="str">
        <f>IFERROR(VLOOKUP(A88,'Impact Indicators - Section B'!$A$9:$R$27,18,FALSE),"")</f>
        <v/>
      </c>
      <c r="C88" s="410" t="str">
        <f>IFERROR(IF(VLOOKUP(K88,'Disaggregation Records'!$D$3:$E$54,2,FALSE)=0,"",VLOOKUP(K88,'Disaggregation Records'!$D$3:$E$54,2,FALSE)),"")</f>
        <v/>
      </c>
      <c r="D88" s="410" t="str">
        <f>IFERROR(IF(VLOOKUP(K88,'Disaggregation Records'!$D$3:$F$54,3,FALSE)=0,"",VLOOKUP(K88,'Disaggregation Records'!$D$3:$F$54,3,FALSE)),"")</f>
        <v/>
      </c>
      <c r="E88" s="315"/>
      <c r="F88" s="315"/>
      <c r="G88" s="315"/>
      <c r="H88" s="314"/>
      <c r="I88" s="337"/>
      <c r="J88" s="407">
        <f t="shared" si="4"/>
        <v>80</v>
      </c>
      <c r="K88" s="407" t="str">
        <f t="shared" si="5"/>
        <v/>
      </c>
      <c r="L88" s="407" t="b">
        <f t="shared" si="6"/>
        <v>1</v>
      </c>
      <c r="M88" s="407" t="b">
        <f t="shared" si="7"/>
        <v>0</v>
      </c>
      <c r="N88" s="411" t="s">
        <v>1305</v>
      </c>
      <c r="O88" s="58"/>
      <c r="P88" s="164"/>
      <c r="Q88" s="164"/>
    </row>
    <row r="89" spans="1:17" ht="283.5" x14ac:dyDescent="0.25">
      <c r="A89" s="312">
        <v>9</v>
      </c>
      <c r="B89" s="324" t="str">
        <f>IFERROR(VLOOKUP(A89,'Impact Indicators - Section B'!$A$9:$R$27,18,FALSE),"")</f>
        <v/>
      </c>
      <c r="C89" s="410" t="str">
        <f>IFERROR(IF(VLOOKUP(K89,'Disaggregation Records'!$D$3:$E$54,2,FALSE)=0,"",VLOOKUP(K89,'Disaggregation Records'!$D$3:$E$54,2,FALSE)),"")</f>
        <v/>
      </c>
      <c r="D89" s="410" t="str">
        <f>IFERROR(IF(VLOOKUP(K89,'Disaggregation Records'!$D$3:$F$54,3,FALSE)=0,"",VLOOKUP(K89,'Disaggregation Records'!$D$3:$F$54,3,FALSE)),"")</f>
        <v/>
      </c>
      <c r="E89" s="315"/>
      <c r="F89" s="315"/>
      <c r="G89" s="315"/>
      <c r="H89" s="314"/>
      <c r="I89" s="337"/>
      <c r="J89" s="407">
        <f t="shared" si="4"/>
        <v>81</v>
      </c>
      <c r="K89" s="407" t="str">
        <f t="shared" si="5"/>
        <v/>
      </c>
      <c r="L89" s="407" t="b">
        <f t="shared" si="6"/>
        <v>1</v>
      </c>
      <c r="M89" s="407" t="b">
        <f t="shared" si="7"/>
        <v>0</v>
      </c>
      <c r="N89" s="411" t="s">
        <v>1306</v>
      </c>
      <c r="O89" s="58"/>
      <c r="P89" s="164"/>
      <c r="Q89" s="164"/>
    </row>
    <row r="90" spans="1:17" ht="283.5" x14ac:dyDescent="0.25">
      <c r="A90" s="312">
        <v>9</v>
      </c>
      <c r="B90" s="324" t="str">
        <f>IFERROR(VLOOKUP(A90,'Impact Indicators - Section B'!$A$9:$R$27,18,FALSE),"")</f>
        <v/>
      </c>
      <c r="C90" s="410" t="str">
        <f>IFERROR(IF(VLOOKUP(K90,'Disaggregation Records'!$D$3:$E$54,2,FALSE)=0,"",VLOOKUP(K90,'Disaggregation Records'!$D$3:$E$54,2,FALSE)),"")</f>
        <v/>
      </c>
      <c r="D90" s="410" t="str">
        <f>IFERROR(IF(VLOOKUP(K90,'Disaggregation Records'!$D$3:$F$54,3,FALSE)=0,"",VLOOKUP(K90,'Disaggregation Records'!$D$3:$F$54,3,FALSE)),"")</f>
        <v/>
      </c>
      <c r="E90" s="315"/>
      <c r="F90" s="315"/>
      <c r="G90" s="315"/>
      <c r="H90" s="314"/>
      <c r="I90" s="337"/>
      <c r="J90" s="407">
        <f t="shared" si="4"/>
        <v>82</v>
      </c>
      <c r="K90" s="407" t="str">
        <f t="shared" si="5"/>
        <v/>
      </c>
      <c r="L90" s="407" t="b">
        <f t="shared" si="6"/>
        <v>1</v>
      </c>
      <c r="M90" s="407" t="b">
        <f t="shared" si="7"/>
        <v>0</v>
      </c>
      <c r="N90" s="411" t="s">
        <v>1307</v>
      </c>
      <c r="O90" s="58"/>
      <c r="P90" s="164"/>
      <c r="Q90" s="164"/>
    </row>
    <row r="91" spans="1:17" ht="283.5" x14ac:dyDescent="0.25">
      <c r="A91" s="312">
        <v>9</v>
      </c>
      <c r="B91" s="324" t="str">
        <f>IFERROR(VLOOKUP(A91,'Impact Indicators - Section B'!$A$9:$R$27,18,FALSE),"")</f>
        <v/>
      </c>
      <c r="C91" s="410" t="str">
        <f>IFERROR(IF(VLOOKUP(K91,'Disaggregation Records'!$D$3:$E$54,2,FALSE)=0,"",VLOOKUP(K91,'Disaggregation Records'!$D$3:$E$54,2,FALSE)),"")</f>
        <v/>
      </c>
      <c r="D91" s="410" t="str">
        <f>IFERROR(IF(VLOOKUP(K91,'Disaggregation Records'!$D$3:$F$54,3,FALSE)=0,"",VLOOKUP(K91,'Disaggregation Records'!$D$3:$F$54,3,FALSE)),"")</f>
        <v/>
      </c>
      <c r="E91" s="315"/>
      <c r="F91" s="315"/>
      <c r="G91" s="315"/>
      <c r="H91" s="314"/>
      <c r="I91" s="337"/>
      <c r="J91" s="407">
        <f t="shared" si="4"/>
        <v>83</v>
      </c>
      <c r="K91" s="407" t="str">
        <f t="shared" si="5"/>
        <v/>
      </c>
      <c r="L91" s="407" t="b">
        <f t="shared" si="6"/>
        <v>1</v>
      </c>
      <c r="M91" s="407" t="b">
        <f t="shared" si="7"/>
        <v>0</v>
      </c>
      <c r="N91" s="411" t="s">
        <v>1308</v>
      </c>
      <c r="O91" s="58"/>
      <c r="P91" s="164"/>
      <c r="Q91" s="164"/>
    </row>
    <row r="92" spans="1:17" ht="283.5" x14ac:dyDescent="0.25">
      <c r="A92" s="312">
        <v>9</v>
      </c>
      <c r="B92" s="324" t="str">
        <f>IFERROR(VLOOKUP(A92,'Impact Indicators - Section B'!$A$9:$R$27,18,FALSE),"")</f>
        <v/>
      </c>
      <c r="C92" s="410" t="str">
        <f>IFERROR(IF(VLOOKUP(K92,'Disaggregation Records'!$D$3:$E$54,2,FALSE)=0,"",VLOOKUP(K92,'Disaggregation Records'!$D$3:$E$54,2,FALSE)),"")</f>
        <v/>
      </c>
      <c r="D92" s="410" t="str">
        <f>IFERROR(IF(VLOOKUP(K92,'Disaggregation Records'!$D$3:$F$54,3,FALSE)=0,"",VLOOKUP(K92,'Disaggregation Records'!$D$3:$F$54,3,FALSE)),"")</f>
        <v/>
      </c>
      <c r="E92" s="315"/>
      <c r="F92" s="315"/>
      <c r="G92" s="315"/>
      <c r="H92" s="314"/>
      <c r="I92" s="337"/>
      <c r="J92" s="407">
        <f t="shared" si="4"/>
        <v>84</v>
      </c>
      <c r="K92" s="407" t="str">
        <f t="shared" si="5"/>
        <v/>
      </c>
      <c r="L92" s="407" t="b">
        <f t="shared" si="6"/>
        <v>1</v>
      </c>
      <c r="M92" s="407" t="b">
        <f t="shared" si="7"/>
        <v>0</v>
      </c>
      <c r="N92" s="411" t="s">
        <v>1309</v>
      </c>
      <c r="O92" s="58"/>
      <c r="P92" s="164"/>
      <c r="Q92" s="164"/>
    </row>
    <row r="93" spans="1:17" ht="283.5" x14ac:dyDescent="0.25">
      <c r="A93" s="312">
        <v>9</v>
      </c>
      <c r="B93" s="324" t="str">
        <f>IFERROR(VLOOKUP(A93,'Impact Indicators - Section B'!$A$9:$R$27,18,FALSE),"")</f>
        <v/>
      </c>
      <c r="C93" s="410" t="str">
        <f>IFERROR(IF(VLOOKUP(K93,'Disaggregation Records'!$D$3:$E$54,2,FALSE)=0,"",VLOOKUP(K93,'Disaggregation Records'!$D$3:$E$54,2,FALSE)),"")</f>
        <v/>
      </c>
      <c r="D93" s="410" t="str">
        <f>IFERROR(IF(VLOOKUP(K93,'Disaggregation Records'!$D$3:$F$54,3,FALSE)=0,"",VLOOKUP(K93,'Disaggregation Records'!$D$3:$F$54,3,FALSE)),"")</f>
        <v/>
      </c>
      <c r="E93" s="315"/>
      <c r="F93" s="315"/>
      <c r="G93" s="315"/>
      <c r="H93" s="314"/>
      <c r="I93" s="337"/>
      <c r="J93" s="407">
        <f t="shared" si="4"/>
        <v>85</v>
      </c>
      <c r="K93" s="407" t="str">
        <f t="shared" si="5"/>
        <v/>
      </c>
      <c r="L93" s="407" t="b">
        <f t="shared" si="6"/>
        <v>1</v>
      </c>
      <c r="M93" s="407" t="b">
        <f t="shared" si="7"/>
        <v>0</v>
      </c>
      <c r="N93" s="411" t="s">
        <v>1310</v>
      </c>
      <c r="O93" s="58"/>
      <c r="P93" s="164"/>
      <c r="Q93" s="164"/>
    </row>
    <row r="94" spans="1:17" ht="283.5" x14ac:dyDescent="0.25">
      <c r="A94" s="312">
        <v>9</v>
      </c>
      <c r="B94" s="324" t="str">
        <f>IFERROR(VLOOKUP(A94,'Impact Indicators - Section B'!$A$9:$R$27,18,FALSE),"")</f>
        <v/>
      </c>
      <c r="C94" s="410" t="str">
        <f>IFERROR(IF(VLOOKUP(K94,'Disaggregation Records'!$D$3:$E$54,2,FALSE)=0,"",VLOOKUP(K94,'Disaggregation Records'!$D$3:$E$54,2,FALSE)),"")</f>
        <v/>
      </c>
      <c r="D94" s="410" t="str">
        <f>IFERROR(IF(VLOOKUP(K94,'Disaggregation Records'!$D$3:$F$54,3,FALSE)=0,"",VLOOKUP(K94,'Disaggregation Records'!$D$3:$F$54,3,FALSE)),"")</f>
        <v/>
      </c>
      <c r="E94" s="315"/>
      <c r="F94" s="315"/>
      <c r="G94" s="315"/>
      <c r="H94" s="314"/>
      <c r="I94" s="337"/>
      <c r="J94" s="407">
        <f t="shared" si="4"/>
        <v>86</v>
      </c>
      <c r="K94" s="407" t="str">
        <f t="shared" si="5"/>
        <v/>
      </c>
      <c r="L94" s="407" t="b">
        <f t="shared" si="6"/>
        <v>1</v>
      </c>
      <c r="M94" s="407" t="b">
        <f t="shared" si="7"/>
        <v>0</v>
      </c>
      <c r="N94" s="411" t="s">
        <v>1311</v>
      </c>
      <c r="O94" s="58"/>
      <c r="P94" s="164"/>
      <c r="Q94" s="164"/>
    </row>
    <row r="95" spans="1:17" ht="283.5" x14ac:dyDescent="0.25">
      <c r="A95" s="312">
        <v>9</v>
      </c>
      <c r="B95" s="324" t="str">
        <f>IFERROR(VLOOKUP(A95,'Impact Indicators - Section B'!$A$9:$R$27,18,FALSE),"")</f>
        <v/>
      </c>
      <c r="C95" s="410" t="str">
        <f>IFERROR(IF(VLOOKUP(K95,'Disaggregation Records'!$D$3:$E$54,2,FALSE)=0,"",VLOOKUP(K95,'Disaggregation Records'!$D$3:$E$54,2,FALSE)),"")</f>
        <v/>
      </c>
      <c r="D95" s="410" t="str">
        <f>IFERROR(IF(VLOOKUP(K95,'Disaggregation Records'!$D$3:$F$54,3,FALSE)=0,"",VLOOKUP(K95,'Disaggregation Records'!$D$3:$F$54,3,FALSE)),"")</f>
        <v/>
      </c>
      <c r="E95" s="315"/>
      <c r="F95" s="315"/>
      <c r="G95" s="315"/>
      <c r="H95" s="314"/>
      <c r="I95" s="337"/>
      <c r="J95" s="407">
        <f t="shared" si="4"/>
        <v>87</v>
      </c>
      <c r="K95" s="407" t="str">
        <f t="shared" si="5"/>
        <v/>
      </c>
      <c r="L95" s="407" t="b">
        <f t="shared" si="6"/>
        <v>1</v>
      </c>
      <c r="M95" s="407" t="b">
        <f t="shared" si="7"/>
        <v>0</v>
      </c>
      <c r="N95" s="411" t="s">
        <v>1312</v>
      </c>
      <c r="O95" s="58"/>
      <c r="P95" s="164"/>
      <c r="Q95" s="164"/>
    </row>
    <row r="96" spans="1:17" ht="283.5" x14ac:dyDescent="0.25">
      <c r="A96" s="312">
        <v>9</v>
      </c>
      <c r="B96" s="324" t="str">
        <f>IFERROR(VLOOKUP(A96,'Impact Indicators - Section B'!$A$9:$R$27,18,FALSE),"")</f>
        <v/>
      </c>
      <c r="C96" s="410" t="str">
        <f>IFERROR(IF(VLOOKUP(K96,'Disaggregation Records'!$D$3:$E$54,2,FALSE)=0,"",VLOOKUP(K96,'Disaggregation Records'!$D$3:$E$54,2,FALSE)),"")</f>
        <v/>
      </c>
      <c r="D96" s="410" t="str">
        <f>IFERROR(IF(VLOOKUP(K96,'Disaggregation Records'!$D$3:$F$54,3,FALSE)=0,"",VLOOKUP(K96,'Disaggregation Records'!$D$3:$F$54,3,FALSE)),"")</f>
        <v/>
      </c>
      <c r="E96" s="315"/>
      <c r="F96" s="315"/>
      <c r="G96" s="315"/>
      <c r="H96" s="314"/>
      <c r="I96" s="337"/>
      <c r="J96" s="407">
        <f t="shared" si="4"/>
        <v>88</v>
      </c>
      <c r="K96" s="407" t="str">
        <f t="shared" si="5"/>
        <v/>
      </c>
      <c r="L96" s="407" t="b">
        <f t="shared" si="6"/>
        <v>1</v>
      </c>
      <c r="M96" s="407" t="b">
        <f t="shared" si="7"/>
        <v>0</v>
      </c>
      <c r="N96" s="411" t="s">
        <v>1313</v>
      </c>
      <c r="O96" s="58"/>
      <c r="P96" s="164"/>
      <c r="Q96" s="164"/>
    </row>
    <row r="97" spans="1:17" ht="283.5" x14ac:dyDescent="0.25">
      <c r="A97" s="312">
        <v>9</v>
      </c>
      <c r="B97" s="324" t="str">
        <f>IFERROR(VLOOKUP(A97,'Impact Indicators - Section B'!$A$9:$R$27,18,FALSE),"")</f>
        <v/>
      </c>
      <c r="C97" s="410" t="str">
        <f>IFERROR(IF(VLOOKUP(K97,'Disaggregation Records'!$D$3:$E$54,2,FALSE)=0,"",VLOOKUP(K97,'Disaggregation Records'!$D$3:$E$54,2,FALSE)),"")</f>
        <v/>
      </c>
      <c r="D97" s="410" t="str">
        <f>IFERROR(IF(VLOOKUP(K97,'Disaggregation Records'!$D$3:$F$54,3,FALSE)=0,"",VLOOKUP(K97,'Disaggregation Records'!$D$3:$F$54,3,FALSE)),"")</f>
        <v/>
      </c>
      <c r="E97" s="315"/>
      <c r="F97" s="315"/>
      <c r="G97" s="315"/>
      <c r="H97" s="314"/>
      <c r="I97" s="337"/>
      <c r="J97" s="407">
        <f t="shared" si="4"/>
        <v>89</v>
      </c>
      <c r="K97" s="407" t="str">
        <f t="shared" si="5"/>
        <v/>
      </c>
      <c r="L97" s="407" t="b">
        <f t="shared" si="6"/>
        <v>1</v>
      </c>
      <c r="M97" s="407" t="b">
        <f t="shared" si="7"/>
        <v>0</v>
      </c>
      <c r="N97" s="411" t="s">
        <v>1314</v>
      </c>
      <c r="O97" s="58"/>
      <c r="P97" s="164"/>
      <c r="Q97" s="164"/>
    </row>
    <row r="98" spans="1:17" ht="283.5" x14ac:dyDescent="0.25">
      <c r="A98" s="312">
        <v>9</v>
      </c>
      <c r="B98" s="324" t="str">
        <f>IFERROR(VLOOKUP(A98,'Impact Indicators - Section B'!$A$9:$R$27,18,FALSE),"")</f>
        <v/>
      </c>
      <c r="C98" s="410" t="str">
        <f>IFERROR(IF(VLOOKUP(K98,'Disaggregation Records'!$D$3:$E$54,2,FALSE)=0,"",VLOOKUP(K98,'Disaggregation Records'!$D$3:$E$54,2,FALSE)),"")</f>
        <v/>
      </c>
      <c r="D98" s="410" t="str">
        <f>IFERROR(IF(VLOOKUP(K98,'Disaggregation Records'!$D$3:$F$54,3,FALSE)=0,"",VLOOKUP(K98,'Disaggregation Records'!$D$3:$F$54,3,FALSE)),"")</f>
        <v/>
      </c>
      <c r="E98" s="315"/>
      <c r="F98" s="315"/>
      <c r="G98" s="315"/>
      <c r="H98" s="314"/>
      <c r="I98" s="337"/>
      <c r="J98" s="407">
        <f t="shared" si="4"/>
        <v>90</v>
      </c>
      <c r="K98" s="407" t="str">
        <f t="shared" si="5"/>
        <v/>
      </c>
      <c r="L98" s="407" t="b">
        <f t="shared" si="6"/>
        <v>1</v>
      </c>
      <c r="M98" s="407" t="b">
        <f t="shared" si="7"/>
        <v>0</v>
      </c>
      <c r="N98" s="411" t="s">
        <v>1315</v>
      </c>
      <c r="O98" s="58"/>
      <c r="P98" s="164"/>
      <c r="Q98" s="164"/>
    </row>
    <row r="99" spans="1:17" ht="283.5" x14ac:dyDescent="0.25">
      <c r="A99" s="312">
        <v>10</v>
      </c>
      <c r="B99" s="324" t="str">
        <f>IFERROR(VLOOKUP(A99,'Impact Indicators - Section B'!$A$9:$R$27,18,FALSE),"")</f>
        <v/>
      </c>
      <c r="C99" s="410" t="str">
        <f>IFERROR(IF(VLOOKUP(K99,'Disaggregation Records'!$D$3:$E$54,2,FALSE)=0,"",VLOOKUP(K99,'Disaggregation Records'!$D$3:$E$54,2,FALSE)),"")</f>
        <v/>
      </c>
      <c r="D99" s="410" t="str">
        <f>IFERROR(IF(VLOOKUP(K99,'Disaggregation Records'!$D$3:$F$54,3,FALSE)=0,"",VLOOKUP(K99,'Disaggregation Records'!$D$3:$F$54,3,FALSE)),"")</f>
        <v/>
      </c>
      <c r="E99" s="315"/>
      <c r="F99" s="315"/>
      <c r="G99" s="315"/>
      <c r="H99" s="314"/>
      <c r="I99" s="337"/>
      <c r="J99" s="407">
        <f t="shared" si="4"/>
        <v>91</v>
      </c>
      <c r="K99" s="407" t="str">
        <f t="shared" si="5"/>
        <v/>
      </c>
      <c r="L99" s="407" t="b">
        <f t="shared" si="6"/>
        <v>1</v>
      </c>
      <c r="M99" s="407" t="b">
        <f t="shared" si="7"/>
        <v>0</v>
      </c>
      <c r="N99" s="411" t="s">
        <v>1316</v>
      </c>
      <c r="O99" s="58"/>
      <c r="P99" s="164"/>
      <c r="Q99" s="164"/>
    </row>
    <row r="100" spans="1:17" ht="283.5" x14ac:dyDescent="0.25">
      <c r="A100" s="312">
        <v>10</v>
      </c>
      <c r="B100" s="324" t="str">
        <f>IFERROR(VLOOKUP(A100,'Impact Indicators - Section B'!$A$9:$R$27,18,FALSE),"")</f>
        <v/>
      </c>
      <c r="C100" s="410" t="str">
        <f>IFERROR(IF(VLOOKUP(K100,'Disaggregation Records'!$D$3:$E$54,2,FALSE)=0,"",VLOOKUP(K100,'Disaggregation Records'!$D$3:$E$54,2,FALSE)),"")</f>
        <v/>
      </c>
      <c r="D100" s="410" t="str">
        <f>IFERROR(IF(VLOOKUP(K100,'Disaggregation Records'!$D$3:$F$54,3,FALSE)=0,"",VLOOKUP(K100,'Disaggregation Records'!$D$3:$F$54,3,FALSE)),"")</f>
        <v/>
      </c>
      <c r="E100" s="315"/>
      <c r="F100" s="315"/>
      <c r="G100" s="315"/>
      <c r="H100" s="314"/>
      <c r="I100" s="337"/>
      <c r="J100" s="407">
        <f t="shared" si="4"/>
        <v>92</v>
      </c>
      <c r="K100" s="407" t="str">
        <f t="shared" si="5"/>
        <v/>
      </c>
      <c r="L100" s="407" t="b">
        <f t="shared" si="6"/>
        <v>1</v>
      </c>
      <c r="M100" s="407" t="b">
        <f t="shared" si="7"/>
        <v>0</v>
      </c>
      <c r="N100" s="411" t="s">
        <v>1317</v>
      </c>
      <c r="O100" s="58"/>
      <c r="P100" s="164"/>
      <c r="Q100" s="164"/>
    </row>
    <row r="101" spans="1:17" ht="283.5" x14ac:dyDescent="0.25">
      <c r="A101" s="312">
        <v>10</v>
      </c>
      <c r="B101" s="324" t="str">
        <f>IFERROR(VLOOKUP(A101,'Impact Indicators - Section B'!$A$9:$R$27,18,FALSE),"")</f>
        <v/>
      </c>
      <c r="C101" s="410" t="str">
        <f>IFERROR(IF(VLOOKUP(K101,'Disaggregation Records'!$D$3:$E$54,2,FALSE)=0,"",VLOOKUP(K101,'Disaggregation Records'!$D$3:$E$54,2,FALSE)),"")</f>
        <v/>
      </c>
      <c r="D101" s="410" t="str">
        <f>IFERROR(IF(VLOOKUP(K101,'Disaggregation Records'!$D$3:$F$54,3,FALSE)=0,"",VLOOKUP(K101,'Disaggregation Records'!$D$3:$F$54,3,FALSE)),"")</f>
        <v/>
      </c>
      <c r="E101" s="315"/>
      <c r="F101" s="315"/>
      <c r="G101" s="315"/>
      <c r="H101" s="314"/>
      <c r="I101" s="337"/>
      <c r="J101" s="407">
        <f t="shared" si="4"/>
        <v>93</v>
      </c>
      <c r="K101" s="407" t="str">
        <f t="shared" si="5"/>
        <v/>
      </c>
      <c r="L101" s="407" t="b">
        <f t="shared" si="6"/>
        <v>1</v>
      </c>
      <c r="M101" s="407" t="b">
        <f t="shared" si="7"/>
        <v>0</v>
      </c>
      <c r="N101" s="411" t="s">
        <v>1318</v>
      </c>
      <c r="O101" s="58"/>
      <c r="P101" s="164"/>
      <c r="Q101" s="164"/>
    </row>
    <row r="102" spans="1:17" ht="283.5" x14ac:dyDescent="0.25">
      <c r="A102" s="312">
        <v>10</v>
      </c>
      <c r="B102" s="324" t="str">
        <f>IFERROR(VLOOKUP(A102,'Impact Indicators - Section B'!$A$9:$R$27,18,FALSE),"")</f>
        <v/>
      </c>
      <c r="C102" s="410" t="str">
        <f>IFERROR(IF(VLOOKUP(K102,'Disaggregation Records'!$D$3:$E$54,2,FALSE)=0,"",VLOOKUP(K102,'Disaggregation Records'!$D$3:$E$54,2,FALSE)),"")</f>
        <v/>
      </c>
      <c r="D102" s="410" t="str">
        <f>IFERROR(IF(VLOOKUP(K102,'Disaggregation Records'!$D$3:$F$54,3,FALSE)=0,"",VLOOKUP(K102,'Disaggregation Records'!$D$3:$F$54,3,FALSE)),"")</f>
        <v/>
      </c>
      <c r="E102" s="315"/>
      <c r="F102" s="315"/>
      <c r="G102" s="315"/>
      <c r="H102" s="314"/>
      <c r="I102" s="337"/>
      <c r="J102" s="407">
        <f t="shared" si="4"/>
        <v>94</v>
      </c>
      <c r="K102" s="407" t="str">
        <f t="shared" si="5"/>
        <v/>
      </c>
      <c r="L102" s="407" t="b">
        <f t="shared" si="6"/>
        <v>1</v>
      </c>
      <c r="M102" s="407" t="b">
        <f t="shared" si="7"/>
        <v>0</v>
      </c>
      <c r="N102" s="411" t="s">
        <v>1319</v>
      </c>
      <c r="O102" s="58"/>
      <c r="P102" s="164"/>
      <c r="Q102" s="164"/>
    </row>
    <row r="103" spans="1:17" ht="283.5" x14ac:dyDescent="0.25">
      <c r="A103" s="312">
        <v>10</v>
      </c>
      <c r="B103" s="324" t="str">
        <f>IFERROR(VLOOKUP(A103,'Impact Indicators - Section B'!$A$9:$R$27,18,FALSE),"")</f>
        <v/>
      </c>
      <c r="C103" s="410" t="str">
        <f>IFERROR(IF(VLOOKUP(K103,'Disaggregation Records'!$D$3:$E$54,2,FALSE)=0,"",VLOOKUP(K103,'Disaggregation Records'!$D$3:$E$54,2,FALSE)),"")</f>
        <v/>
      </c>
      <c r="D103" s="410" t="str">
        <f>IFERROR(IF(VLOOKUP(K103,'Disaggregation Records'!$D$3:$F$54,3,FALSE)=0,"",VLOOKUP(K103,'Disaggregation Records'!$D$3:$F$54,3,FALSE)),"")</f>
        <v/>
      </c>
      <c r="E103" s="315"/>
      <c r="F103" s="315"/>
      <c r="G103" s="315"/>
      <c r="H103" s="314"/>
      <c r="I103" s="337"/>
      <c r="J103" s="407">
        <f t="shared" si="4"/>
        <v>95</v>
      </c>
      <c r="K103" s="407" t="str">
        <f t="shared" si="5"/>
        <v/>
      </c>
      <c r="L103" s="407" t="b">
        <f t="shared" si="6"/>
        <v>1</v>
      </c>
      <c r="M103" s="407" t="b">
        <f t="shared" si="7"/>
        <v>0</v>
      </c>
      <c r="N103" s="411" t="s">
        <v>1320</v>
      </c>
      <c r="O103" s="58"/>
      <c r="P103" s="164"/>
      <c r="Q103" s="164"/>
    </row>
    <row r="104" spans="1:17" ht="283.5" x14ac:dyDescent="0.25">
      <c r="A104" s="312">
        <v>10</v>
      </c>
      <c r="B104" s="324" t="str">
        <f>IFERROR(VLOOKUP(A104,'Impact Indicators - Section B'!$A$9:$R$27,18,FALSE),"")</f>
        <v/>
      </c>
      <c r="C104" s="410" t="str">
        <f>IFERROR(IF(VLOOKUP(K104,'Disaggregation Records'!$D$3:$E$54,2,FALSE)=0,"",VLOOKUP(K104,'Disaggregation Records'!$D$3:$E$54,2,FALSE)),"")</f>
        <v/>
      </c>
      <c r="D104" s="410" t="str">
        <f>IFERROR(IF(VLOOKUP(K104,'Disaggregation Records'!$D$3:$F$54,3,FALSE)=0,"",VLOOKUP(K104,'Disaggregation Records'!$D$3:$F$54,3,FALSE)),"")</f>
        <v/>
      </c>
      <c r="E104" s="315"/>
      <c r="F104" s="315"/>
      <c r="G104" s="315"/>
      <c r="H104" s="314"/>
      <c r="I104" s="337"/>
      <c r="J104" s="407">
        <f t="shared" si="4"/>
        <v>96</v>
      </c>
      <c r="K104" s="407" t="str">
        <f t="shared" si="5"/>
        <v/>
      </c>
      <c r="L104" s="407" t="b">
        <f t="shared" si="6"/>
        <v>1</v>
      </c>
      <c r="M104" s="407" t="b">
        <f t="shared" si="7"/>
        <v>0</v>
      </c>
      <c r="N104" s="411" t="s">
        <v>1321</v>
      </c>
      <c r="O104" s="58"/>
      <c r="P104" s="164"/>
      <c r="Q104" s="164"/>
    </row>
    <row r="105" spans="1:17" ht="283.5" x14ac:dyDescent="0.25">
      <c r="A105" s="312">
        <v>10</v>
      </c>
      <c r="B105" s="324" t="str">
        <f>IFERROR(VLOOKUP(A105,'Impact Indicators - Section B'!$A$9:$R$27,18,FALSE),"")</f>
        <v/>
      </c>
      <c r="C105" s="410" t="str">
        <f>IFERROR(IF(VLOOKUP(K105,'Disaggregation Records'!$D$3:$E$54,2,FALSE)=0,"",VLOOKUP(K105,'Disaggregation Records'!$D$3:$E$54,2,FALSE)),"")</f>
        <v/>
      </c>
      <c r="D105" s="410" t="str">
        <f>IFERROR(IF(VLOOKUP(K105,'Disaggregation Records'!$D$3:$F$54,3,FALSE)=0,"",VLOOKUP(K105,'Disaggregation Records'!$D$3:$F$54,3,FALSE)),"")</f>
        <v/>
      </c>
      <c r="E105" s="315"/>
      <c r="F105" s="315"/>
      <c r="G105" s="315"/>
      <c r="H105" s="314"/>
      <c r="I105" s="337"/>
      <c r="J105" s="407">
        <f t="shared" si="4"/>
        <v>97</v>
      </c>
      <c r="K105" s="407" t="str">
        <f t="shared" si="5"/>
        <v/>
      </c>
      <c r="L105" s="407" t="b">
        <f t="shared" si="6"/>
        <v>1</v>
      </c>
      <c r="M105" s="407" t="b">
        <f t="shared" si="7"/>
        <v>0</v>
      </c>
      <c r="N105" s="411" t="s">
        <v>1322</v>
      </c>
      <c r="O105" s="58"/>
      <c r="P105" s="164"/>
      <c r="Q105" s="164"/>
    </row>
    <row r="106" spans="1:17" ht="283.5" x14ac:dyDescent="0.25">
      <c r="A106" s="312">
        <v>10</v>
      </c>
      <c r="B106" s="324" t="str">
        <f>IFERROR(VLOOKUP(A106,'Impact Indicators - Section B'!$A$9:$R$27,18,FALSE),"")</f>
        <v/>
      </c>
      <c r="C106" s="410" t="str">
        <f>IFERROR(IF(VLOOKUP(K106,'Disaggregation Records'!$D$3:$E$54,2,FALSE)=0,"",VLOOKUP(K106,'Disaggregation Records'!$D$3:$E$54,2,FALSE)),"")</f>
        <v/>
      </c>
      <c r="D106" s="410" t="str">
        <f>IFERROR(IF(VLOOKUP(K106,'Disaggregation Records'!$D$3:$F$54,3,FALSE)=0,"",VLOOKUP(K106,'Disaggregation Records'!$D$3:$F$54,3,FALSE)),"")</f>
        <v/>
      </c>
      <c r="E106" s="315"/>
      <c r="F106" s="315"/>
      <c r="G106" s="315"/>
      <c r="H106" s="314"/>
      <c r="I106" s="337"/>
      <c r="J106" s="407">
        <f t="shared" si="4"/>
        <v>98</v>
      </c>
      <c r="K106" s="407" t="str">
        <f t="shared" si="5"/>
        <v/>
      </c>
      <c r="L106" s="407" t="b">
        <f t="shared" si="6"/>
        <v>1</v>
      </c>
      <c r="M106" s="407" t="b">
        <f t="shared" si="7"/>
        <v>0</v>
      </c>
      <c r="N106" s="411" t="s">
        <v>1323</v>
      </c>
      <c r="O106" s="58"/>
      <c r="P106" s="164"/>
      <c r="Q106" s="164"/>
    </row>
    <row r="107" spans="1:17" ht="283.5" x14ac:dyDescent="0.25">
      <c r="A107" s="312">
        <v>10</v>
      </c>
      <c r="B107" s="324" t="str">
        <f>IFERROR(VLOOKUP(A107,'Impact Indicators - Section B'!$A$9:$R$27,18,FALSE),"")</f>
        <v/>
      </c>
      <c r="C107" s="410" t="str">
        <f>IFERROR(IF(VLOOKUP(K107,'Disaggregation Records'!$D$3:$E$54,2,FALSE)=0,"",VLOOKUP(K107,'Disaggregation Records'!$D$3:$E$54,2,FALSE)),"")</f>
        <v/>
      </c>
      <c r="D107" s="410" t="str">
        <f>IFERROR(IF(VLOOKUP(K107,'Disaggregation Records'!$D$3:$F$54,3,FALSE)=0,"",VLOOKUP(K107,'Disaggregation Records'!$D$3:$F$54,3,FALSE)),"")</f>
        <v/>
      </c>
      <c r="E107" s="315"/>
      <c r="F107" s="315"/>
      <c r="G107" s="315"/>
      <c r="H107" s="314"/>
      <c r="I107" s="337"/>
      <c r="J107" s="407">
        <f t="shared" si="4"/>
        <v>99</v>
      </c>
      <c r="K107" s="407" t="str">
        <f t="shared" si="5"/>
        <v/>
      </c>
      <c r="L107" s="407" t="b">
        <f t="shared" si="6"/>
        <v>1</v>
      </c>
      <c r="M107" s="407" t="b">
        <f t="shared" si="7"/>
        <v>0</v>
      </c>
      <c r="N107" s="411" t="s">
        <v>1324</v>
      </c>
      <c r="O107" s="58"/>
      <c r="P107" s="164"/>
      <c r="Q107" s="164"/>
    </row>
    <row r="108" spans="1:17" ht="283.5" x14ac:dyDescent="0.25">
      <c r="A108" s="312">
        <v>10</v>
      </c>
      <c r="B108" s="324" t="str">
        <f>IFERROR(VLOOKUP(A108,'Impact Indicators - Section B'!$A$9:$R$27,18,FALSE),"")</f>
        <v/>
      </c>
      <c r="C108" s="410" t="str">
        <f>IFERROR(IF(VLOOKUP(K108,'Disaggregation Records'!$D$3:$E$54,2,FALSE)=0,"",VLOOKUP(K108,'Disaggregation Records'!$D$3:$E$54,2,FALSE)),"")</f>
        <v/>
      </c>
      <c r="D108" s="410" t="str">
        <f>IFERROR(IF(VLOOKUP(K108,'Disaggregation Records'!$D$3:$F$54,3,FALSE)=0,"",VLOOKUP(K108,'Disaggregation Records'!$D$3:$F$54,3,FALSE)),"")</f>
        <v/>
      </c>
      <c r="E108" s="315"/>
      <c r="F108" s="315"/>
      <c r="G108" s="315"/>
      <c r="H108" s="314"/>
      <c r="I108" s="337"/>
      <c r="J108" s="407">
        <f t="shared" si="4"/>
        <v>100</v>
      </c>
      <c r="K108" s="407" t="str">
        <f t="shared" si="5"/>
        <v/>
      </c>
      <c r="L108" s="407" t="b">
        <f t="shared" si="6"/>
        <v>1</v>
      </c>
      <c r="M108" s="407" t="b">
        <f t="shared" si="7"/>
        <v>0</v>
      </c>
      <c r="N108" s="411" t="s">
        <v>1325</v>
      </c>
      <c r="O108" s="58"/>
      <c r="P108" s="164"/>
      <c r="Q108" s="164"/>
    </row>
    <row r="109" spans="1:17" ht="283.5" x14ac:dyDescent="0.25">
      <c r="A109" s="312">
        <v>11</v>
      </c>
      <c r="B109" s="324" t="str">
        <f>IFERROR(VLOOKUP(A109,'Impact Indicators - Section B'!$A$9:$R$27,18,FALSE),"")</f>
        <v/>
      </c>
      <c r="C109" s="410" t="str">
        <f>IFERROR(IF(VLOOKUP(K109,'Disaggregation Records'!$D$3:$E$54,2,FALSE)=0,"",VLOOKUP(K109,'Disaggregation Records'!$D$3:$E$54,2,FALSE)),"")</f>
        <v/>
      </c>
      <c r="D109" s="410" t="str">
        <f>IFERROR(IF(VLOOKUP(K109,'Disaggregation Records'!$D$3:$F$54,3,FALSE)=0,"",VLOOKUP(K109,'Disaggregation Records'!$D$3:$F$54,3,FALSE)),"")</f>
        <v/>
      </c>
      <c r="E109" s="315"/>
      <c r="F109" s="315"/>
      <c r="G109" s="315"/>
      <c r="H109" s="314"/>
      <c r="I109" s="337"/>
      <c r="J109" s="407">
        <f t="shared" si="4"/>
        <v>101</v>
      </c>
      <c r="K109" s="407" t="str">
        <f t="shared" si="5"/>
        <v/>
      </c>
      <c r="L109" s="407" t="b">
        <f t="shared" si="6"/>
        <v>1</v>
      </c>
      <c r="M109" s="407" t="b">
        <f t="shared" si="7"/>
        <v>0</v>
      </c>
      <c r="N109" s="411" t="s">
        <v>1326</v>
      </c>
      <c r="O109" s="58"/>
      <c r="P109" s="164"/>
      <c r="Q109" s="164"/>
    </row>
    <row r="110" spans="1:17" ht="283.5" x14ac:dyDescent="0.25">
      <c r="A110" s="312">
        <v>11</v>
      </c>
      <c r="B110" s="324" t="str">
        <f>IFERROR(VLOOKUP(A110,'Impact Indicators - Section B'!$A$9:$R$27,18,FALSE),"")</f>
        <v/>
      </c>
      <c r="C110" s="410" t="str">
        <f>IFERROR(IF(VLOOKUP(K110,'Disaggregation Records'!$D$3:$E$54,2,FALSE)=0,"",VLOOKUP(K110,'Disaggregation Records'!$D$3:$E$54,2,FALSE)),"")</f>
        <v/>
      </c>
      <c r="D110" s="410" t="str">
        <f>IFERROR(IF(VLOOKUP(K110,'Disaggregation Records'!$D$3:$F$54,3,FALSE)=0,"",VLOOKUP(K110,'Disaggregation Records'!$D$3:$F$54,3,FALSE)),"")</f>
        <v/>
      </c>
      <c r="E110" s="315"/>
      <c r="F110" s="315"/>
      <c r="G110" s="315"/>
      <c r="H110" s="314"/>
      <c r="I110" s="337"/>
      <c r="J110" s="407">
        <f t="shared" si="4"/>
        <v>102</v>
      </c>
      <c r="K110" s="407" t="str">
        <f t="shared" si="5"/>
        <v/>
      </c>
      <c r="L110" s="407" t="b">
        <f t="shared" si="6"/>
        <v>1</v>
      </c>
      <c r="M110" s="407" t="b">
        <f t="shared" si="7"/>
        <v>0</v>
      </c>
      <c r="N110" s="411" t="s">
        <v>1327</v>
      </c>
      <c r="O110" s="58"/>
      <c r="P110" s="164"/>
      <c r="Q110" s="164"/>
    </row>
    <row r="111" spans="1:17" ht="283.5" x14ac:dyDescent="0.25">
      <c r="A111" s="312">
        <v>11</v>
      </c>
      <c r="B111" s="324" t="str">
        <f>IFERROR(VLOOKUP(A111,'Impact Indicators - Section B'!$A$9:$R$27,18,FALSE),"")</f>
        <v/>
      </c>
      <c r="C111" s="410" t="str">
        <f>IFERROR(IF(VLOOKUP(K111,'Disaggregation Records'!$D$3:$E$54,2,FALSE)=0,"",VLOOKUP(K111,'Disaggregation Records'!$D$3:$E$54,2,FALSE)),"")</f>
        <v/>
      </c>
      <c r="D111" s="410" t="str">
        <f>IFERROR(IF(VLOOKUP(K111,'Disaggregation Records'!$D$3:$F$54,3,FALSE)=0,"",VLOOKUP(K111,'Disaggregation Records'!$D$3:$F$54,3,FALSE)),"")</f>
        <v/>
      </c>
      <c r="E111" s="315"/>
      <c r="F111" s="315"/>
      <c r="G111" s="315"/>
      <c r="H111" s="314"/>
      <c r="I111" s="337"/>
      <c r="J111" s="407">
        <f t="shared" si="4"/>
        <v>103</v>
      </c>
      <c r="K111" s="407" t="str">
        <f t="shared" si="5"/>
        <v/>
      </c>
      <c r="L111" s="407" t="b">
        <f t="shared" si="6"/>
        <v>1</v>
      </c>
      <c r="M111" s="407" t="b">
        <f t="shared" si="7"/>
        <v>0</v>
      </c>
      <c r="N111" s="411" t="s">
        <v>1328</v>
      </c>
      <c r="O111" s="58"/>
      <c r="P111" s="164"/>
      <c r="Q111" s="164"/>
    </row>
    <row r="112" spans="1:17" ht="283.5" x14ac:dyDescent="0.25">
      <c r="A112" s="312">
        <v>11</v>
      </c>
      <c r="B112" s="324" t="str">
        <f>IFERROR(VLOOKUP(A112,'Impact Indicators - Section B'!$A$9:$R$27,18,FALSE),"")</f>
        <v/>
      </c>
      <c r="C112" s="410" t="str">
        <f>IFERROR(IF(VLOOKUP(K112,'Disaggregation Records'!$D$3:$E$54,2,FALSE)=0,"",VLOOKUP(K112,'Disaggregation Records'!$D$3:$E$54,2,FALSE)),"")</f>
        <v/>
      </c>
      <c r="D112" s="410" t="str">
        <f>IFERROR(IF(VLOOKUP(K112,'Disaggregation Records'!$D$3:$F$54,3,FALSE)=0,"",VLOOKUP(K112,'Disaggregation Records'!$D$3:$F$54,3,FALSE)),"")</f>
        <v/>
      </c>
      <c r="E112" s="315"/>
      <c r="F112" s="315"/>
      <c r="G112" s="315"/>
      <c r="H112" s="314"/>
      <c r="I112" s="337"/>
      <c r="J112" s="407">
        <f t="shared" si="4"/>
        <v>104</v>
      </c>
      <c r="K112" s="407" t="str">
        <f t="shared" si="5"/>
        <v/>
      </c>
      <c r="L112" s="407" t="b">
        <f t="shared" si="6"/>
        <v>1</v>
      </c>
      <c r="M112" s="407" t="b">
        <f t="shared" si="7"/>
        <v>0</v>
      </c>
      <c r="N112" s="411" t="s">
        <v>1329</v>
      </c>
      <c r="O112" s="58"/>
      <c r="P112" s="164"/>
      <c r="Q112" s="164"/>
    </row>
    <row r="113" spans="1:17" ht="283.5" x14ac:dyDescent="0.25">
      <c r="A113" s="312">
        <v>11</v>
      </c>
      <c r="B113" s="324" t="str">
        <f>IFERROR(VLOOKUP(A113,'Impact Indicators - Section B'!$A$9:$R$27,18,FALSE),"")</f>
        <v/>
      </c>
      <c r="C113" s="410" t="str">
        <f>IFERROR(IF(VLOOKUP(K113,'Disaggregation Records'!$D$3:$E$54,2,FALSE)=0,"",VLOOKUP(K113,'Disaggregation Records'!$D$3:$E$54,2,FALSE)),"")</f>
        <v/>
      </c>
      <c r="D113" s="410" t="str">
        <f>IFERROR(IF(VLOOKUP(K113,'Disaggregation Records'!$D$3:$F$54,3,FALSE)=0,"",VLOOKUP(K113,'Disaggregation Records'!$D$3:$F$54,3,FALSE)),"")</f>
        <v/>
      </c>
      <c r="E113" s="315"/>
      <c r="F113" s="315"/>
      <c r="G113" s="315"/>
      <c r="H113" s="314"/>
      <c r="I113" s="337"/>
      <c r="J113" s="407">
        <f t="shared" si="4"/>
        <v>105</v>
      </c>
      <c r="K113" s="407" t="str">
        <f t="shared" si="5"/>
        <v/>
      </c>
      <c r="L113" s="407" t="b">
        <f t="shared" si="6"/>
        <v>1</v>
      </c>
      <c r="M113" s="407" t="b">
        <f t="shared" si="7"/>
        <v>0</v>
      </c>
      <c r="N113" s="411" t="s">
        <v>1330</v>
      </c>
      <c r="O113" s="58"/>
      <c r="P113" s="164"/>
      <c r="Q113" s="164"/>
    </row>
    <row r="114" spans="1:17" ht="283.5" x14ac:dyDescent="0.25">
      <c r="A114" s="312">
        <v>11</v>
      </c>
      <c r="B114" s="324" t="str">
        <f>IFERROR(VLOOKUP(A114,'Impact Indicators - Section B'!$A$9:$R$27,18,FALSE),"")</f>
        <v/>
      </c>
      <c r="C114" s="410" t="str">
        <f>IFERROR(IF(VLOOKUP(K114,'Disaggregation Records'!$D$3:$E$54,2,FALSE)=0,"",VLOOKUP(K114,'Disaggregation Records'!$D$3:$E$54,2,FALSE)),"")</f>
        <v/>
      </c>
      <c r="D114" s="410" t="str">
        <f>IFERROR(IF(VLOOKUP(K114,'Disaggregation Records'!$D$3:$F$54,3,FALSE)=0,"",VLOOKUP(K114,'Disaggregation Records'!$D$3:$F$54,3,FALSE)),"")</f>
        <v/>
      </c>
      <c r="E114" s="315"/>
      <c r="F114" s="315"/>
      <c r="G114" s="315"/>
      <c r="H114" s="314"/>
      <c r="I114" s="337"/>
      <c r="J114" s="407">
        <f t="shared" si="4"/>
        <v>106</v>
      </c>
      <c r="K114" s="407" t="str">
        <f t="shared" si="5"/>
        <v/>
      </c>
      <c r="L114" s="407" t="b">
        <f t="shared" si="6"/>
        <v>1</v>
      </c>
      <c r="M114" s="407" t="b">
        <f t="shared" si="7"/>
        <v>0</v>
      </c>
      <c r="N114" s="411" t="s">
        <v>1331</v>
      </c>
      <c r="O114" s="58"/>
      <c r="P114" s="164"/>
      <c r="Q114" s="164"/>
    </row>
    <row r="115" spans="1:17" ht="283.5" x14ac:dyDescent="0.25">
      <c r="A115" s="312">
        <v>11</v>
      </c>
      <c r="B115" s="324" t="str">
        <f>IFERROR(VLOOKUP(A115,'Impact Indicators - Section B'!$A$9:$R$27,18,FALSE),"")</f>
        <v/>
      </c>
      <c r="C115" s="410" t="str">
        <f>IFERROR(IF(VLOOKUP(K115,'Disaggregation Records'!$D$3:$E$54,2,FALSE)=0,"",VLOOKUP(K115,'Disaggregation Records'!$D$3:$E$54,2,FALSE)),"")</f>
        <v/>
      </c>
      <c r="D115" s="410" t="str">
        <f>IFERROR(IF(VLOOKUP(K115,'Disaggregation Records'!$D$3:$F$54,3,FALSE)=0,"",VLOOKUP(K115,'Disaggregation Records'!$D$3:$F$54,3,FALSE)),"")</f>
        <v/>
      </c>
      <c r="E115" s="315"/>
      <c r="F115" s="315"/>
      <c r="G115" s="315"/>
      <c r="H115" s="314"/>
      <c r="I115" s="337"/>
      <c r="J115" s="407">
        <f t="shared" si="4"/>
        <v>107</v>
      </c>
      <c r="K115" s="407" t="str">
        <f t="shared" si="5"/>
        <v/>
      </c>
      <c r="L115" s="407" t="b">
        <f t="shared" si="6"/>
        <v>1</v>
      </c>
      <c r="M115" s="407" t="b">
        <f t="shared" si="7"/>
        <v>0</v>
      </c>
      <c r="N115" s="411" t="s">
        <v>1332</v>
      </c>
      <c r="O115" s="58"/>
      <c r="P115" s="164"/>
      <c r="Q115" s="164"/>
    </row>
    <row r="116" spans="1:17" ht="283.5" x14ac:dyDescent="0.25">
      <c r="A116" s="312">
        <v>11</v>
      </c>
      <c r="B116" s="324" t="str">
        <f>IFERROR(VLOOKUP(A116,'Impact Indicators - Section B'!$A$9:$R$27,18,FALSE),"")</f>
        <v/>
      </c>
      <c r="C116" s="410" t="str">
        <f>IFERROR(IF(VLOOKUP(K116,'Disaggregation Records'!$D$3:$E$54,2,FALSE)=0,"",VLOOKUP(K116,'Disaggregation Records'!$D$3:$E$54,2,FALSE)),"")</f>
        <v/>
      </c>
      <c r="D116" s="410" t="str">
        <f>IFERROR(IF(VLOOKUP(K116,'Disaggregation Records'!$D$3:$F$54,3,FALSE)=0,"",VLOOKUP(K116,'Disaggregation Records'!$D$3:$F$54,3,FALSE)),"")</f>
        <v/>
      </c>
      <c r="E116" s="315"/>
      <c r="F116" s="315"/>
      <c r="G116" s="315"/>
      <c r="H116" s="314"/>
      <c r="I116" s="337"/>
      <c r="J116" s="407">
        <f t="shared" si="4"/>
        <v>108</v>
      </c>
      <c r="K116" s="407" t="str">
        <f t="shared" si="5"/>
        <v/>
      </c>
      <c r="L116" s="407" t="b">
        <f t="shared" si="6"/>
        <v>1</v>
      </c>
      <c r="M116" s="407" t="b">
        <f t="shared" si="7"/>
        <v>0</v>
      </c>
      <c r="N116" s="411" t="s">
        <v>1333</v>
      </c>
      <c r="O116" s="58"/>
      <c r="P116" s="164"/>
      <c r="Q116" s="164"/>
    </row>
    <row r="117" spans="1:17" ht="283.5" x14ac:dyDescent="0.25">
      <c r="A117" s="312">
        <v>11</v>
      </c>
      <c r="B117" s="324" t="str">
        <f>IFERROR(VLOOKUP(A117,'Impact Indicators - Section B'!$A$9:$R$27,18,FALSE),"")</f>
        <v/>
      </c>
      <c r="C117" s="410" t="str">
        <f>IFERROR(IF(VLOOKUP(K117,'Disaggregation Records'!$D$3:$E$54,2,FALSE)=0,"",VLOOKUP(K117,'Disaggregation Records'!$D$3:$E$54,2,FALSE)),"")</f>
        <v/>
      </c>
      <c r="D117" s="410" t="str">
        <f>IFERROR(IF(VLOOKUP(K117,'Disaggregation Records'!$D$3:$F$54,3,FALSE)=0,"",VLOOKUP(K117,'Disaggregation Records'!$D$3:$F$54,3,FALSE)),"")</f>
        <v/>
      </c>
      <c r="E117" s="315"/>
      <c r="F117" s="315"/>
      <c r="G117" s="315"/>
      <c r="H117" s="314"/>
      <c r="I117" s="337"/>
      <c r="J117" s="407">
        <f t="shared" si="4"/>
        <v>109</v>
      </c>
      <c r="K117" s="407" t="str">
        <f t="shared" si="5"/>
        <v/>
      </c>
      <c r="L117" s="407" t="b">
        <f t="shared" si="6"/>
        <v>1</v>
      </c>
      <c r="M117" s="407" t="b">
        <f t="shared" si="7"/>
        <v>0</v>
      </c>
      <c r="N117" s="411" t="s">
        <v>1334</v>
      </c>
      <c r="O117" s="58"/>
      <c r="P117" s="164"/>
      <c r="Q117" s="164"/>
    </row>
    <row r="118" spans="1:17" ht="283.5" x14ac:dyDescent="0.25">
      <c r="A118" s="312">
        <v>11</v>
      </c>
      <c r="B118" s="324" t="str">
        <f>IFERROR(VLOOKUP(A118,'Impact Indicators - Section B'!$A$9:$R$27,18,FALSE),"")</f>
        <v/>
      </c>
      <c r="C118" s="410" t="str">
        <f>IFERROR(IF(VLOOKUP(K118,'Disaggregation Records'!$D$3:$E$54,2,FALSE)=0,"",VLOOKUP(K118,'Disaggregation Records'!$D$3:$E$54,2,FALSE)),"")</f>
        <v/>
      </c>
      <c r="D118" s="410" t="str">
        <f>IFERROR(IF(VLOOKUP(K118,'Disaggregation Records'!$D$3:$F$54,3,FALSE)=0,"",VLOOKUP(K118,'Disaggregation Records'!$D$3:$F$54,3,FALSE)),"")</f>
        <v/>
      </c>
      <c r="E118" s="315"/>
      <c r="F118" s="315"/>
      <c r="G118" s="315"/>
      <c r="H118" s="314"/>
      <c r="I118" s="337"/>
      <c r="J118" s="407">
        <f t="shared" si="4"/>
        <v>110</v>
      </c>
      <c r="K118" s="407" t="str">
        <f t="shared" si="5"/>
        <v/>
      </c>
      <c r="L118" s="407" t="b">
        <f t="shared" si="6"/>
        <v>1</v>
      </c>
      <c r="M118" s="407" t="b">
        <f t="shared" si="7"/>
        <v>0</v>
      </c>
      <c r="N118" s="411" t="s">
        <v>1335</v>
      </c>
      <c r="O118" s="58"/>
      <c r="P118" s="164"/>
      <c r="Q118" s="164"/>
    </row>
    <row r="119" spans="1:17" ht="283.5" x14ac:dyDescent="0.25">
      <c r="A119" s="312">
        <v>12</v>
      </c>
      <c r="B119" s="324" t="str">
        <f>IFERROR(VLOOKUP(A119,'Impact Indicators - Section B'!$A$9:$R$27,18,FALSE),"")</f>
        <v/>
      </c>
      <c r="C119" s="410" t="str">
        <f>IFERROR(IF(VLOOKUP(K119,'Disaggregation Records'!$D$3:$E$54,2,FALSE)=0,"",VLOOKUP(K119,'Disaggregation Records'!$D$3:$E$54,2,FALSE)),"")</f>
        <v/>
      </c>
      <c r="D119" s="410" t="str">
        <f>IFERROR(IF(VLOOKUP(K119,'Disaggregation Records'!$D$3:$F$54,3,FALSE)=0,"",VLOOKUP(K119,'Disaggregation Records'!$D$3:$F$54,3,FALSE)),"")</f>
        <v/>
      </c>
      <c r="E119" s="315"/>
      <c r="F119" s="315"/>
      <c r="G119" s="315"/>
      <c r="H119" s="314"/>
      <c r="I119" s="337"/>
      <c r="J119" s="407">
        <f t="shared" si="4"/>
        <v>111</v>
      </c>
      <c r="K119" s="407" t="str">
        <f t="shared" si="5"/>
        <v/>
      </c>
      <c r="L119" s="407" t="b">
        <f t="shared" si="6"/>
        <v>1</v>
      </c>
      <c r="M119" s="407" t="b">
        <f t="shared" si="7"/>
        <v>0</v>
      </c>
      <c r="N119" s="411" t="s">
        <v>1336</v>
      </c>
      <c r="O119" s="58"/>
      <c r="P119" s="164"/>
      <c r="Q119" s="164"/>
    </row>
    <row r="120" spans="1:17" ht="283.5" x14ac:dyDescent="0.25">
      <c r="A120" s="312">
        <v>12</v>
      </c>
      <c r="B120" s="324" t="str">
        <f>IFERROR(VLOOKUP(A120,'Impact Indicators - Section B'!$A$9:$R$27,18,FALSE),"")</f>
        <v/>
      </c>
      <c r="C120" s="410" t="str">
        <f>IFERROR(IF(VLOOKUP(K120,'Disaggregation Records'!$D$3:$E$54,2,FALSE)=0,"",VLOOKUP(K120,'Disaggregation Records'!$D$3:$E$54,2,FALSE)),"")</f>
        <v/>
      </c>
      <c r="D120" s="410" t="str">
        <f>IFERROR(IF(VLOOKUP(K120,'Disaggregation Records'!$D$3:$F$54,3,FALSE)=0,"",VLOOKUP(K120,'Disaggregation Records'!$D$3:$F$54,3,FALSE)),"")</f>
        <v/>
      </c>
      <c r="E120" s="315"/>
      <c r="F120" s="315"/>
      <c r="G120" s="315"/>
      <c r="H120" s="314"/>
      <c r="I120" s="337"/>
      <c r="J120" s="407">
        <f t="shared" si="4"/>
        <v>112</v>
      </c>
      <c r="K120" s="407" t="str">
        <f t="shared" si="5"/>
        <v/>
      </c>
      <c r="L120" s="407" t="b">
        <f t="shared" si="6"/>
        <v>1</v>
      </c>
      <c r="M120" s="407" t="b">
        <f t="shared" si="7"/>
        <v>0</v>
      </c>
      <c r="N120" s="411" t="s">
        <v>1337</v>
      </c>
      <c r="O120" s="58"/>
      <c r="P120" s="164"/>
      <c r="Q120" s="164"/>
    </row>
    <row r="121" spans="1:17" ht="283.5" x14ac:dyDescent="0.25">
      <c r="A121" s="312">
        <v>12</v>
      </c>
      <c r="B121" s="324" t="str">
        <f>IFERROR(VLOOKUP(A121,'Impact Indicators - Section B'!$A$9:$R$27,18,FALSE),"")</f>
        <v/>
      </c>
      <c r="C121" s="410" t="str">
        <f>IFERROR(IF(VLOOKUP(K121,'Disaggregation Records'!$D$3:$E$54,2,FALSE)=0,"",VLOOKUP(K121,'Disaggregation Records'!$D$3:$E$54,2,FALSE)),"")</f>
        <v/>
      </c>
      <c r="D121" s="410" t="str">
        <f>IFERROR(IF(VLOOKUP(K121,'Disaggregation Records'!$D$3:$F$54,3,FALSE)=0,"",VLOOKUP(K121,'Disaggregation Records'!$D$3:$F$54,3,FALSE)),"")</f>
        <v/>
      </c>
      <c r="E121" s="315"/>
      <c r="F121" s="315"/>
      <c r="G121" s="315"/>
      <c r="H121" s="314"/>
      <c r="I121" s="337"/>
      <c r="J121" s="407">
        <f t="shared" si="4"/>
        <v>113</v>
      </c>
      <c r="K121" s="407" t="str">
        <f t="shared" si="5"/>
        <v/>
      </c>
      <c r="L121" s="407" t="b">
        <f t="shared" si="6"/>
        <v>1</v>
      </c>
      <c r="M121" s="407" t="b">
        <f t="shared" si="7"/>
        <v>0</v>
      </c>
      <c r="N121" s="411" t="s">
        <v>1338</v>
      </c>
      <c r="O121" s="58"/>
      <c r="P121" s="164"/>
      <c r="Q121" s="164"/>
    </row>
    <row r="122" spans="1:17" ht="283.5" x14ac:dyDescent="0.25">
      <c r="A122" s="312">
        <v>12</v>
      </c>
      <c r="B122" s="324" t="str">
        <f>IFERROR(VLOOKUP(A122,'Impact Indicators - Section B'!$A$9:$R$27,18,FALSE),"")</f>
        <v/>
      </c>
      <c r="C122" s="410" t="str">
        <f>IFERROR(IF(VLOOKUP(K122,'Disaggregation Records'!$D$3:$E$54,2,FALSE)=0,"",VLOOKUP(K122,'Disaggregation Records'!$D$3:$E$54,2,FALSE)),"")</f>
        <v/>
      </c>
      <c r="D122" s="410" t="str">
        <f>IFERROR(IF(VLOOKUP(K122,'Disaggregation Records'!$D$3:$F$54,3,FALSE)=0,"",VLOOKUP(K122,'Disaggregation Records'!$D$3:$F$54,3,FALSE)),"")</f>
        <v/>
      </c>
      <c r="E122" s="315"/>
      <c r="F122" s="315"/>
      <c r="G122" s="315"/>
      <c r="H122" s="314"/>
      <c r="I122" s="337"/>
      <c r="J122" s="407">
        <f t="shared" si="4"/>
        <v>114</v>
      </c>
      <c r="K122" s="407" t="str">
        <f t="shared" si="5"/>
        <v/>
      </c>
      <c r="L122" s="407" t="b">
        <f t="shared" si="6"/>
        <v>1</v>
      </c>
      <c r="M122" s="407" t="b">
        <f t="shared" si="7"/>
        <v>0</v>
      </c>
      <c r="N122" s="411" t="s">
        <v>1339</v>
      </c>
      <c r="O122" s="58"/>
      <c r="P122" s="164"/>
      <c r="Q122" s="164"/>
    </row>
    <row r="123" spans="1:17" ht="283.5" x14ac:dyDescent="0.25">
      <c r="A123" s="312">
        <v>12</v>
      </c>
      <c r="B123" s="324" t="str">
        <f>IFERROR(VLOOKUP(A123,'Impact Indicators - Section B'!$A$9:$R$27,18,FALSE),"")</f>
        <v/>
      </c>
      <c r="C123" s="410" t="str">
        <f>IFERROR(IF(VLOOKUP(K123,'Disaggregation Records'!$D$3:$E$54,2,FALSE)=0,"",VLOOKUP(K123,'Disaggregation Records'!$D$3:$E$54,2,FALSE)),"")</f>
        <v/>
      </c>
      <c r="D123" s="410" t="str">
        <f>IFERROR(IF(VLOOKUP(K123,'Disaggregation Records'!$D$3:$F$54,3,FALSE)=0,"",VLOOKUP(K123,'Disaggregation Records'!$D$3:$F$54,3,FALSE)),"")</f>
        <v/>
      </c>
      <c r="E123" s="315"/>
      <c r="F123" s="315"/>
      <c r="G123" s="315"/>
      <c r="H123" s="314"/>
      <c r="I123" s="337"/>
      <c r="J123" s="407">
        <f t="shared" si="4"/>
        <v>115</v>
      </c>
      <c r="K123" s="407" t="str">
        <f t="shared" si="5"/>
        <v/>
      </c>
      <c r="L123" s="407" t="b">
        <f t="shared" si="6"/>
        <v>1</v>
      </c>
      <c r="M123" s="407" t="b">
        <f t="shared" si="7"/>
        <v>0</v>
      </c>
      <c r="N123" s="411" t="s">
        <v>1340</v>
      </c>
      <c r="O123" s="58"/>
      <c r="P123" s="164"/>
      <c r="Q123" s="164"/>
    </row>
    <row r="124" spans="1:17" ht="283.5" x14ac:dyDescent="0.25">
      <c r="A124" s="312">
        <v>12</v>
      </c>
      <c r="B124" s="324" t="str">
        <f>IFERROR(VLOOKUP(A124,'Impact Indicators - Section B'!$A$9:$R$27,18,FALSE),"")</f>
        <v/>
      </c>
      <c r="C124" s="410" t="str">
        <f>IFERROR(IF(VLOOKUP(K124,'Disaggregation Records'!$D$3:$E$54,2,FALSE)=0,"",VLOOKUP(K124,'Disaggregation Records'!$D$3:$E$54,2,FALSE)),"")</f>
        <v/>
      </c>
      <c r="D124" s="410" t="str">
        <f>IFERROR(IF(VLOOKUP(K124,'Disaggregation Records'!$D$3:$F$54,3,FALSE)=0,"",VLOOKUP(K124,'Disaggregation Records'!$D$3:$F$54,3,FALSE)),"")</f>
        <v/>
      </c>
      <c r="E124" s="315"/>
      <c r="F124" s="315"/>
      <c r="G124" s="315"/>
      <c r="H124" s="314"/>
      <c r="I124" s="337"/>
      <c r="J124" s="407">
        <f t="shared" si="4"/>
        <v>116</v>
      </c>
      <c r="K124" s="407" t="str">
        <f t="shared" si="5"/>
        <v/>
      </c>
      <c r="L124" s="407" t="b">
        <f t="shared" si="6"/>
        <v>1</v>
      </c>
      <c r="M124" s="407" t="b">
        <f t="shared" si="7"/>
        <v>0</v>
      </c>
      <c r="N124" s="411" t="s">
        <v>1341</v>
      </c>
      <c r="O124" s="58"/>
      <c r="P124" s="164"/>
      <c r="Q124" s="164"/>
    </row>
    <row r="125" spans="1:17" ht="283.5" x14ac:dyDescent="0.25">
      <c r="A125" s="312">
        <v>12</v>
      </c>
      <c r="B125" s="324" t="str">
        <f>IFERROR(VLOOKUP(A125,'Impact Indicators - Section B'!$A$9:$R$27,18,FALSE),"")</f>
        <v/>
      </c>
      <c r="C125" s="410" t="str">
        <f>IFERROR(IF(VLOOKUP(K125,'Disaggregation Records'!$D$3:$E$54,2,FALSE)=0,"",VLOOKUP(K125,'Disaggregation Records'!$D$3:$E$54,2,FALSE)),"")</f>
        <v/>
      </c>
      <c r="D125" s="410" t="str">
        <f>IFERROR(IF(VLOOKUP(K125,'Disaggregation Records'!$D$3:$F$54,3,FALSE)=0,"",VLOOKUP(K125,'Disaggregation Records'!$D$3:$F$54,3,FALSE)),"")</f>
        <v/>
      </c>
      <c r="E125" s="315"/>
      <c r="F125" s="315"/>
      <c r="G125" s="315"/>
      <c r="H125" s="314"/>
      <c r="I125" s="337"/>
      <c r="J125" s="407">
        <f t="shared" si="4"/>
        <v>117</v>
      </c>
      <c r="K125" s="407" t="str">
        <f t="shared" si="5"/>
        <v/>
      </c>
      <c r="L125" s="407" t="b">
        <f t="shared" si="6"/>
        <v>1</v>
      </c>
      <c r="M125" s="407" t="b">
        <f t="shared" si="7"/>
        <v>0</v>
      </c>
      <c r="N125" s="411" t="s">
        <v>1342</v>
      </c>
      <c r="O125" s="58"/>
      <c r="P125" s="164"/>
      <c r="Q125" s="164"/>
    </row>
    <row r="126" spans="1:17" ht="283.5" x14ac:dyDescent="0.25">
      <c r="A126" s="312">
        <v>12</v>
      </c>
      <c r="B126" s="324" t="str">
        <f>IFERROR(VLOOKUP(A126,'Impact Indicators - Section B'!$A$9:$R$27,18,FALSE),"")</f>
        <v/>
      </c>
      <c r="C126" s="410" t="str">
        <f>IFERROR(IF(VLOOKUP(K126,'Disaggregation Records'!$D$3:$E$54,2,FALSE)=0,"",VLOOKUP(K126,'Disaggregation Records'!$D$3:$E$54,2,FALSE)),"")</f>
        <v/>
      </c>
      <c r="D126" s="410" t="str">
        <f>IFERROR(IF(VLOOKUP(K126,'Disaggregation Records'!$D$3:$F$54,3,FALSE)=0,"",VLOOKUP(K126,'Disaggregation Records'!$D$3:$F$54,3,FALSE)),"")</f>
        <v/>
      </c>
      <c r="E126" s="315"/>
      <c r="F126" s="315"/>
      <c r="G126" s="315"/>
      <c r="H126" s="314"/>
      <c r="I126" s="337"/>
      <c r="J126" s="407">
        <f t="shared" si="4"/>
        <v>118</v>
      </c>
      <c r="K126" s="407" t="str">
        <f t="shared" si="5"/>
        <v/>
      </c>
      <c r="L126" s="407" t="b">
        <f t="shared" si="6"/>
        <v>1</v>
      </c>
      <c r="M126" s="407" t="b">
        <f t="shared" si="7"/>
        <v>0</v>
      </c>
      <c r="N126" s="411" t="s">
        <v>1343</v>
      </c>
      <c r="O126" s="58"/>
      <c r="P126" s="164"/>
      <c r="Q126" s="164"/>
    </row>
    <row r="127" spans="1:17" ht="283.5" x14ac:dyDescent="0.25">
      <c r="A127" s="312">
        <v>12</v>
      </c>
      <c r="B127" s="324" t="str">
        <f>IFERROR(VLOOKUP(A127,'Impact Indicators - Section B'!$A$9:$R$27,18,FALSE),"")</f>
        <v/>
      </c>
      <c r="C127" s="410" t="str">
        <f>IFERROR(IF(VLOOKUP(K127,'Disaggregation Records'!$D$3:$E$54,2,FALSE)=0,"",VLOOKUP(K127,'Disaggregation Records'!$D$3:$E$54,2,FALSE)),"")</f>
        <v/>
      </c>
      <c r="D127" s="410" t="str">
        <f>IFERROR(IF(VLOOKUP(K127,'Disaggregation Records'!$D$3:$F$54,3,FALSE)=0,"",VLOOKUP(K127,'Disaggregation Records'!$D$3:$F$54,3,FALSE)),"")</f>
        <v/>
      </c>
      <c r="E127" s="315"/>
      <c r="F127" s="315"/>
      <c r="G127" s="315"/>
      <c r="H127" s="314"/>
      <c r="I127" s="337"/>
      <c r="J127" s="407">
        <f t="shared" si="4"/>
        <v>119</v>
      </c>
      <c r="K127" s="407" t="str">
        <f t="shared" si="5"/>
        <v/>
      </c>
      <c r="L127" s="407" t="b">
        <f t="shared" si="6"/>
        <v>1</v>
      </c>
      <c r="M127" s="407" t="b">
        <f t="shared" si="7"/>
        <v>0</v>
      </c>
      <c r="N127" s="411" t="s">
        <v>1344</v>
      </c>
      <c r="O127" s="58"/>
      <c r="P127" s="164"/>
      <c r="Q127" s="164"/>
    </row>
    <row r="128" spans="1:17" ht="283.5" x14ac:dyDescent="0.25">
      <c r="A128" s="312">
        <v>12</v>
      </c>
      <c r="B128" s="324" t="str">
        <f>IFERROR(VLOOKUP(A128,'Impact Indicators - Section B'!$A$9:$R$27,18,FALSE),"")</f>
        <v/>
      </c>
      <c r="C128" s="410" t="str">
        <f>IFERROR(IF(VLOOKUP(K128,'Disaggregation Records'!$D$3:$E$54,2,FALSE)=0,"",VLOOKUP(K128,'Disaggregation Records'!$D$3:$E$54,2,FALSE)),"")</f>
        <v/>
      </c>
      <c r="D128" s="410" t="str">
        <f>IFERROR(IF(VLOOKUP(K128,'Disaggregation Records'!$D$3:$F$54,3,FALSE)=0,"",VLOOKUP(K128,'Disaggregation Records'!$D$3:$F$54,3,FALSE)),"")</f>
        <v/>
      </c>
      <c r="E128" s="315"/>
      <c r="F128" s="315"/>
      <c r="G128" s="315"/>
      <c r="H128" s="314"/>
      <c r="I128" s="337"/>
      <c r="J128" s="407">
        <f t="shared" si="4"/>
        <v>120</v>
      </c>
      <c r="K128" s="407" t="str">
        <f t="shared" si="5"/>
        <v/>
      </c>
      <c r="L128" s="407" t="b">
        <f t="shared" si="6"/>
        <v>1</v>
      </c>
      <c r="M128" s="407" t="b">
        <f t="shared" si="7"/>
        <v>0</v>
      </c>
      <c r="N128" s="411" t="s">
        <v>1345</v>
      </c>
      <c r="O128" s="58"/>
      <c r="P128" s="164"/>
      <c r="Q128" s="164"/>
    </row>
    <row r="129" spans="1:17" ht="283.5" x14ac:dyDescent="0.25">
      <c r="A129" s="312">
        <v>13</v>
      </c>
      <c r="B129" s="324" t="str">
        <f>IFERROR(VLOOKUP(A129,'Impact Indicators - Section B'!$A$9:$R$27,18,FALSE),"")</f>
        <v/>
      </c>
      <c r="C129" s="410" t="str">
        <f>IFERROR(IF(VLOOKUP(K129,'Disaggregation Records'!$D$3:$E$54,2,FALSE)=0,"",VLOOKUP(K129,'Disaggregation Records'!$D$3:$E$54,2,FALSE)),"")</f>
        <v/>
      </c>
      <c r="D129" s="410" t="str">
        <f>IFERROR(IF(VLOOKUP(K129,'Disaggregation Records'!$D$3:$F$54,3,FALSE)=0,"",VLOOKUP(K129,'Disaggregation Records'!$D$3:$F$54,3,FALSE)),"")</f>
        <v/>
      </c>
      <c r="E129" s="315"/>
      <c r="F129" s="315"/>
      <c r="G129" s="315"/>
      <c r="H129" s="314"/>
      <c r="I129" s="337"/>
      <c r="J129" s="407">
        <f t="shared" si="4"/>
        <v>121</v>
      </c>
      <c r="K129" s="407" t="str">
        <f t="shared" si="5"/>
        <v/>
      </c>
      <c r="L129" s="407" t="b">
        <f t="shared" si="6"/>
        <v>1</v>
      </c>
      <c r="M129" s="407" t="b">
        <f t="shared" si="7"/>
        <v>0</v>
      </c>
      <c r="N129" s="411" t="s">
        <v>1346</v>
      </c>
      <c r="O129" s="58"/>
      <c r="P129" s="164"/>
      <c r="Q129" s="164"/>
    </row>
    <row r="130" spans="1:17" ht="283.5" x14ac:dyDescent="0.25">
      <c r="A130" s="312">
        <v>13</v>
      </c>
      <c r="B130" s="324" t="str">
        <f>IFERROR(VLOOKUP(A130,'Impact Indicators - Section B'!$A$9:$R$27,18,FALSE),"")</f>
        <v/>
      </c>
      <c r="C130" s="410" t="str">
        <f>IFERROR(IF(VLOOKUP(K130,'Disaggregation Records'!$D$3:$E$54,2,FALSE)=0,"",VLOOKUP(K130,'Disaggregation Records'!$D$3:$E$54,2,FALSE)),"")</f>
        <v/>
      </c>
      <c r="D130" s="410" t="str">
        <f>IFERROR(IF(VLOOKUP(K130,'Disaggregation Records'!$D$3:$F$54,3,FALSE)=0,"",VLOOKUP(K130,'Disaggregation Records'!$D$3:$F$54,3,FALSE)),"")</f>
        <v/>
      </c>
      <c r="E130" s="315"/>
      <c r="F130" s="315"/>
      <c r="G130" s="315"/>
      <c r="H130" s="314"/>
      <c r="I130" s="337"/>
      <c r="J130" s="407">
        <f t="shared" si="4"/>
        <v>122</v>
      </c>
      <c r="K130" s="407" t="str">
        <f t="shared" si="5"/>
        <v/>
      </c>
      <c r="L130" s="407" t="b">
        <f t="shared" si="6"/>
        <v>1</v>
      </c>
      <c r="M130" s="407" t="b">
        <f t="shared" si="7"/>
        <v>0</v>
      </c>
      <c r="N130" s="411" t="s">
        <v>1347</v>
      </c>
      <c r="O130" s="58"/>
      <c r="P130" s="164"/>
      <c r="Q130" s="164"/>
    </row>
    <row r="131" spans="1:17" ht="283.5" x14ac:dyDescent="0.25">
      <c r="A131" s="312">
        <v>13</v>
      </c>
      <c r="B131" s="324" t="str">
        <f>IFERROR(VLOOKUP(A131,'Impact Indicators - Section B'!$A$9:$R$27,18,FALSE),"")</f>
        <v/>
      </c>
      <c r="C131" s="410" t="str">
        <f>IFERROR(IF(VLOOKUP(K131,'Disaggregation Records'!$D$3:$E$54,2,FALSE)=0,"",VLOOKUP(K131,'Disaggregation Records'!$D$3:$E$54,2,FALSE)),"")</f>
        <v/>
      </c>
      <c r="D131" s="410" t="str">
        <f>IFERROR(IF(VLOOKUP(K131,'Disaggregation Records'!$D$3:$F$54,3,FALSE)=0,"",VLOOKUP(K131,'Disaggregation Records'!$D$3:$F$54,3,FALSE)),"")</f>
        <v/>
      </c>
      <c r="E131" s="315"/>
      <c r="F131" s="315"/>
      <c r="G131" s="315"/>
      <c r="H131" s="314"/>
      <c r="I131" s="337"/>
      <c r="J131" s="407">
        <f t="shared" si="4"/>
        <v>123</v>
      </c>
      <c r="K131" s="407" t="str">
        <f t="shared" si="5"/>
        <v/>
      </c>
      <c r="L131" s="407" t="b">
        <f t="shared" si="6"/>
        <v>1</v>
      </c>
      <c r="M131" s="407" t="b">
        <f t="shared" si="7"/>
        <v>0</v>
      </c>
      <c r="N131" s="411" t="s">
        <v>1348</v>
      </c>
      <c r="O131" s="58"/>
      <c r="P131" s="164"/>
      <c r="Q131" s="164"/>
    </row>
    <row r="132" spans="1:17" ht="283.5" x14ac:dyDescent="0.25">
      <c r="A132" s="312">
        <v>13</v>
      </c>
      <c r="B132" s="324" t="str">
        <f>IFERROR(VLOOKUP(A132,'Impact Indicators - Section B'!$A$9:$R$27,18,FALSE),"")</f>
        <v/>
      </c>
      <c r="C132" s="410" t="str">
        <f>IFERROR(IF(VLOOKUP(K132,'Disaggregation Records'!$D$3:$E$54,2,FALSE)=0,"",VLOOKUP(K132,'Disaggregation Records'!$D$3:$E$54,2,FALSE)),"")</f>
        <v/>
      </c>
      <c r="D132" s="410" t="str">
        <f>IFERROR(IF(VLOOKUP(K132,'Disaggregation Records'!$D$3:$F$54,3,FALSE)=0,"",VLOOKUP(K132,'Disaggregation Records'!$D$3:$F$54,3,FALSE)),"")</f>
        <v/>
      </c>
      <c r="E132" s="315"/>
      <c r="F132" s="315"/>
      <c r="G132" s="315"/>
      <c r="H132" s="314"/>
      <c r="I132" s="337"/>
      <c r="J132" s="407">
        <f t="shared" si="4"/>
        <v>124</v>
      </c>
      <c r="K132" s="407" t="str">
        <f t="shared" si="5"/>
        <v/>
      </c>
      <c r="L132" s="407" t="b">
        <f t="shared" si="6"/>
        <v>1</v>
      </c>
      <c r="M132" s="407" t="b">
        <f t="shared" si="7"/>
        <v>0</v>
      </c>
      <c r="N132" s="411" t="s">
        <v>1349</v>
      </c>
      <c r="O132" s="58"/>
      <c r="P132" s="164"/>
      <c r="Q132" s="164"/>
    </row>
    <row r="133" spans="1:17" ht="283.5" x14ac:dyDescent="0.25">
      <c r="A133" s="312">
        <v>13</v>
      </c>
      <c r="B133" s="324" t="str">
        <f>IFERROR(VLOOKUP(A133,'Impact Indicators - Section B'!$A$9:$R$27,18,FALSE),"")</f>
        <v/>
      </c>
      <c r="C133" s="410" t="str">
        <f>IFERROR(IF(VLOOKUP(K133,'Disaggregation Records'!$D$3:$E$54,2,FALSE)=0,"",VLOOKUP(K133,'Disaggregation Records'!$D$3:$E$54,2,FALSE)),"")</f>
        <v/>
      </c>
      <c r="D133" s="410" t="str">
        <f>IFERROR(IF(VLOOKUP(K133,'Disaggregation Records'!$D$3:$F$54,3,FALSE)=0,"",VLOOKUP(K133,'Disaggregation Records'!$D$3:$F$54,3,FALSE)),"")</f>
        <v/>
      </c>
      <c r="E133" s="315"/>
      <c r="F133" s="315"/>
      <c r="G133" s="315"/>
      <c r="H133" s="314"/>
      <c r="I133" s="337"/>
      <c r="J133" s="407">
        <f t="shared" si="4"/>
        <v>125</v>
      </c>
      <c r="K133" s="407" t="str">
        <f t="shared" si="5"/>
        <v/>
      </c>
      <c r="L133" s="407" t="b">
        <f t="shared" si="6"/>
        <v>1</v>
      </c>
      <c r="M133" s="407" t="b">
        <f t="shared" si="7"/>
        <v>0</v>
      </c>
      <c r="N133" s="411" t="s">
        <v>1350</v>
      </c>
      <c r="O133" s="58"/>
      <c r="P133" s="164"/>
      <c r="Q133" s="164"/>
    </row>
    <row r="134" spans="1:17" ht="283.5" x14ac:dyDescent="0.25">
      <c r="A134" s="312">
        <v>13</v>
      </c>
      <c r="B134" s="324" t="str">
        <f>IFERROR(VLOOKUP(A134,'Impact Indicators - Section B'!$A$9:$R$27,18,FALSE),"")</f>
        <v/>
      </c>
      <c r="C134" s="410" t="str">
        <f>IFERROR(IF(VLOOKUP(K134,'Disaggregation Records'!$D$3:$E$54,2,FALSE)=0,"",VLOOKUP(K134,'Disaggregation Records'!$D$3:$E$54,2,FALSE)),"")</f>
        <v/>
      </c>
      <c r="D134" s="410" t="str">
        <f>IFERROR(IF(VLOOKUP(K134,'Disaggregation Records'!$D$3:$F$54,3,FALSE)=0,"",VLOOKUP(K134,'Disaggregation Records'!$D$3:$F$54,3,FALSE)),"")</f>
        <v/>
      </c>
      <c r="E134" s="315"/>
      <c r="F134" s="315"/>
      <c r="G134" s="315"/>
      <c r="H134" s="314"/>
      <c r="I134" s="337"/>
      <c r="J134" s="407">
        <f t="shared" si="4"/>
        <v>126</v>
      </c>
      <c r="K134" s="407" t="str">
        <f t="shared" si="5"/>
        <v/>
      </c>
      <c r="L134" s="407" t="b">
        <f t="shared" si="6"/>
        <v>1</v>
      </c>
      <c r="M134" s="407" t="b">
        <f t="shared" si="7"/>
        <v>0</v>
      </c>
      <c r="N134" s="411" t="s">
        <v>1351</v>
      </c>
      <c r="O134" s="58"/>
      <c r="P134" s="164"/>
      <c r="Q134" s="164"/>
    </row>
    <row r="135" spans="1:17" ht="283.5" x14ac:dyDescent="0.25">
      <c r="A135" s="312">
        <v>13</v>
      </c>
      <c r="B135" s="324" t="str">
        <f>IFERROR(VLOOKUP(A135,'Impact Indicators - Section B'!$A$9:$R$27,18,FALSE),"")</f>
        <v/>
      </c>
      <c r="C135" s="410" t="str">
        <f>IFERROR(IF(VLOOKUP(K135,'Disaggregation Records'!$D$3:$E$54,2,FALSE)=0,"",VLOOKUP(K135,'Disaggregation Records'!$D$3:$E$54,2,FALSE)),"")</f>
        <v/>
      </c>
      <c r="D135" s="410" t="str">
        <f>IFERROR(IF(VLOOKUP(K135,'Disaggregation Records'!$D$3:$F$54,3,FALSE)=0,"",VLOOKUP(K135,'Disaggregation Records'!$D$3:$F$54,3,FALSE)),"")</f>
        <v/>
      </c>
      <c r="E135" s="315"/>
      <c r="F135" s="315"/>
      <c r="G135" s="315"/>
      <c r="H135" s="314"/>
      <c r="I135" s="337"/>
      <c r="J135" s="407">
        <f t="shared" si="4"/>
        <v>127</v>
      </c>
      <c r="K135" s="407" t="str">
        <f t="shared" si="5"/>
        <v/>
      </c>
      <c r="L135" s="407" t="b">
        <f t="shared" si="6"/>
        <v>1</v>
      </c>
      <c r="M135" s="407" t="b">
        <f t="shared" si="7"/>
        <v>0</v>
      </c>
      <c r="N135" s="411" t="s">
        <v>1352</v>
      </c>
      <c r="O135" s="58"/>
      <c r="P135" s="164"/>
      <c r="Q135" s="164"/>
    </row>
    <row r="136" spans="1:17" ht="283.5" x14ac:dyDescent="0.25">
      <c r="A136" s="312">
        <v>13</v>
      </c>
      <c r="B136" s="324" t="str">
        <f>IFERROR(VLOOKUP(A136,'Impact Indicators - Section B'!$A$9:$R$27,18,FALSE),"")</f>
        <v/>
      </c>
      <c r="C136" s="410" t="str">
        <f>IFERROR(IF(VLOOKUP(K136,'Disaggregation Records'!$D$3:$E$54,2,FALSE)=0,"",VLOOKUP(K136,'Disaggregation Records'!$D$3:$E$54,2,FALSE)),"")</f>
        <v/>
      </c>
      <c r="D136" s="410" t="str">
        <f>IFERROR(IF(VLOOKUP(K136,'Disaggregation Records'!$D$3:$F$54,3,FALSE)=0,"",VLOOKUP(K136,'Disaggregation Records'!$D$3:$F$54,3,FALSE)),"")</f>
        <v/>
      </c>
      <c r="E136" s="315"/>
      <c r="F136" s="315"/>
      <c r="G136" s="315"/>
      <c r="H136" s="314"/>
      <c r="I136" s="337"/>
      <c r="J136" s="407">
        <f t="shared" si="4"/>
        <v>128</v>
      </c>
      <c r="K136" s="407" t="str">
        <f t="shared" si="5"/>
        <v/>
      </c>
      <c r="L136" s="407" t="b">
        <f t="shared" si="6"/>
        <v>1</v>
      </c>
      <c r="M136" s="407" t="b">
        <f t="shared" si="7"/>
        <v>0</v>
      </c>
      <c r="N136" s="411" t="s">
        <v>1353</v>
      </c>
      <c r="O136" s="58"/>
      <c r="P136" s="164"/>
      <c r="Q136" s="164"/>
    </row>
    <row r="137" spans="1:17" ht="283.5" x14ac:dyDescent="0.25">
      <c r="A137" s="312">
        <v>13</v>
      </c>
      <c r="B137" s="324" t="str">
        <f>IFERROR(VLOOKUP(A137,'Impact Indicators - Section B'!$A$9:$R$27,18,FALSE),"")</f>
        <v/>
      </c>
      <c r="C137" s="410" t="str">
        <f>IFERROR(IF(VLOOKUP(K137,'Disaggregation Records'!$D$3:$E$54,2,FALSE)=0,"",VLOOKUP(K137,'Disaggregation Records'!$D$3:$E$54,2,FALSE)),"")</f>
        <v/>
      </c>
      <c r="D137" s="410" t="str">
        <f>IFERROR(IF(VLOOKUP(K137,'Disaggregation Records'!$D$3:$F$54,3,FALSE)=0,"",VLOOKUP(K137,'Disaggregation Records'!$D$3:$F$54,3,FALSE)),"")</f>
        <v/>
      </c>
      <c r="E137" s="315"/>
      <c r="F137" s="315"/>
      <c r="G137" s="315"/>
      <c r="H137" s="314"/>
      <c r="I137" s="337"/>
      <c r="J137" s="407">
        <f t="shared" ref="J137:J158" si="8">IF(B137=B136,J136+1,0)</f>
        <v>129</v>
      </c>
      <c r="K137" s="407" t="str">
        <f t="shared" ref="K137:K158" si="9">IF(B137&lt;&gt;"",B137&amp;"-"&amp;J137,"")</f>
        <v/>
      </c>
      <c r="L137" s="407" t="b">
        <f t="shared" ref="L137:L158" si="10">IFERROR(TRUE,FALSE)</f>
        <v>1</v>
      </c>
      <c r="M137" s="407" t="b">
        <f t="shared" ref="M137:M158" si="11">IFERROR(IF(B137&lt;&gt;"",TRUE,FALSE),"")</f>
        <v>0</v>
      </c>
      <c r="N137" s="411" t="s">
        <v>1354</v>
      </c>
      <c r="O137" s="58"/>
      <c r="P137" s="164"/>
      <c r="Q137" s="164"/>
    </row>
    <row r="138" spans="1:17" ht="283.5" x14ac:dyDescent="0.25">
      <c r="A138" s="312">
        <v>13</v>
      </c>
      <c r="B138" s="324" t="str">
        <f>IFERROR(VLOOKUP(A138,'Impact Indicators - Section B'!$A$9:$R$27,18,FALSE),"")</f>
        <v/>
      </c>
      <c r="C138" s="410" t="str">
        <f>IFERROR(IF(VLOOKUP(K138,'Disaggregation Records'!$D$3:$E$54,2,FALSE)=0,"",VLOOKUP(K138,'Disaggregation Records'!$D$3:$E$54,2,FALSE)),"")</f>
        <v/>
      </c>
      <c r="D138" s="410" t="str">
        <f>IFERROR(IF(VLOOKUP(K138,'Disaggregation Records'!$D$3:$F$54,3,FALSE)=0,"",VLOOKUP(K138,'Disaggregation Records'!$D$3:$F$54,3,FALSE)),"")</f>
        <v/>
      </c>
      <c r="E138" s="315"/>
      <c r="F138" s="315"/>
      <c r="G138" s="315"/>
      <c r="H138" s="314"/>
      <c r="I138" s="337"/>
      <c r="J138" s="407">
        <f t="shared" si="8"/>
        <v>130</v>
      </c>
      <c r="K138" s="407" t="str">
        <f t="shared" si="9"/>
        <v/>
      </c>
      <c r="L138" s="407" t="b">
        <f t="shared" si="10"/>
        <v>1</v>
      </c>
      <c r="M138" s="407" t="b">
        <f t="shared" si="11"/>
        <v>0</v>
      </c>
      <c r="N138" s="411" t="s">
        <v>1355</v>
      </c>
      <c r="O138" s="58"/>
      <c r="P138" s="164"/>
      <c r="Q138" s="164"/>
    </row>
    <row r="139" spans="1:17" ht="283.5" x14ac:dyDescent="0.25">
      <c r="A139" s="312">
        <v>14</v>
      </c>
      <c r="B139" s="324" t="str">
        <f>IFERROR(VLOOKUP(A139,'Impact Indicators - Section B'!$A$9:$R$27,18,FALSE),"")</f>
        <v/>
      </c>
      <c r="C139" s="410" t="str">
        <f>IFERROR(IF(VLOOKUP(K139,'Disaggregation Records'!$D$3:$E$54,2,FALSE)=0,"",VLOOKUP(K139,'Disaggregation Records'!$D$3:$E$54,2,FALSE)),"")</f>
        <v/>
      </c>
      <c r="D139" s="410" t="str">
        <f>IFERROR(IF(VLOOKUP(K139,'Disaggregation Records'!$D$3:$F$54,3,FALSE)=0,"",VLOOKUP(K139,'Disaggregation Records'!$D$3:$F$54,3,FALSE)),"")</f>
        <v/>
      </c>
      <c r="E139" s="315"/>
      <c r="F139" s="315"/>
      <c r="G139" s="315"/>
      <c r="H139" s="314"/>
      <c r="I139" s="337"/>
      <c r="J139" s="407">
        <f t="shared" si="8"/>
        <v>131</v>
      </c>
      <c r="K139" s="407" t="str">
        <f t="shared" si="9"/>
        <v/>
      </c>
      <c r="L139" s="407" t="b">
        <f t="shared" si="10"/>
        <v>1</v>
      </c>
      <c r="M139" s="407" t="b">
        <f t="shared" si="11"/>
        <v>0</v>
      </c>
      <c r="N139" s="411" t="s">
        <v>1356</v>
      </c>
      <c r="O139" s="58"/>
      <c r="P139" s="164"/>
      <c r="Q139" s="164"/>
    </row>
    <row r="140" spans="1:17" ht="283.5" x14ac:dyDescent="0.25">
      <c r="A140" s="312">
        <v>14</v>
      </c>
      <c r="B140" s="324" t="str">
        <f>IFERROR(VLOOKUP(A140,'Impact Indicators - Section B'!$A$9:$R$27,18,FALSE),"")</f>
        <v/>
      </c>
      <c r="C140" s="410" t="str">
        <f>IFERROR(IF(VLOOKUP(K140,'Disaggregation Records'!$D$3:$E$54,2,FALSE)=0,"",VLOOKUP(K140,'Disaggregation Records'!$D$3:$E$54,2,FALSE)),"")</f>
        <v/>
      </c>
      <c r="D140" s="410" t="str">
        <f>IFERROR(IF(VLOOKUP(K140,'Disaggregation Records'!$D$3:$F$54,3,FALSE)=0,"",VLOOKUP(K140,'Disaggregation Records'!$D$3:$F$54,3,FALSE)),"")</f>
        <v/>
      </c>
      <c r="E140" s="315"/>
      <c r="F140" s="315"/>
      <c r="G140" s="315"/>
      <c r="H140" s="314"/>
      <c r="I140" s="337"/>
      <c r="J140" s="407">
        <f t="shared" si="8"/>
        <v>132</v>
      </c>
      <c r="K140" s="407" t="str">
        <f t="shared" si="9"/>
        <v/>
      </c>
      <c r="L140" s="407" t="b">
        <f t="shared" si="10"/>
        <v>1</v>
      </c>
      <c r="M140" s="407" t="b">
        <f t="shared" si="11"/>
        <v>0</v>
      </c>
      <c r="N140" s="411" t="s">
        <v>1357</v>
      </c>
      <c r="O140" s="58"/>
      <c r="P140" s="164"/>
      <c r="Q140" s="164"/>
    </row>
    <row r="141" spans="1:17" ht="283.5" x14ac:dyDescent="0.25">
      <c r="A141" s="312">
        <v>14</v>
      </c>
      <c r="B141" s="324" t="str">
        <f>IFERROR(VLOOKUP(A141,'Impact Indicators - Section B'!$A$9:$R$27,18,FALSE),"")</f>
        <v/>
      </c>
      <c r="C141" s="410" t="str">
        <f>IFERROR(IF(VLOOKUP(K141,'Disaggregation Records'!$D$3:$E$54,2,FALSE)=0,"",VLOOKUP(K141,'Disaggregation Records'!$D$3:$E$54,2,FALSE)),"")</f>
        <v/>
      </c>
      <c r="D141" s="410" t="str">
        <f>IFERROR(IF(VLOOKUP(K141,'Disaggregation Records'!$D$3:$F$54,3,FALSE)=0,"",VLOOKUP(K141,'Disaggregation Records'!$D$3:$F$54,3,FALSE)),"")</f>
        <v/>
      </c>
      <c r="E141" s="315"/>
      <c r="F141" s="315"/>
      <c r="G141" s="315"/>
      <c r="H141" s="314"/>
      <c r="I141" s="337"/>
      <c r="J141" s="407">
        <f t="shared" si="8"/>
        <v>133</v>
      </c>
      <c r="K141" s="407" t="str">
        <f t="shared" si="9"/>
        <v/>
      </c>
      <c r="L141" s="407" t="b">
        <f t="shared" si="10"/>
        <v>1</v>
      </c>
      <c r="M141" s="407" t="b">
        <f t="shared" si="11"/>
        <v>0</v>
      </c>
      <c r="N141" s="411" t="s">
        <v>1358</v>
      </c>
      <c r="O141" s="58"/>
      <c r="P141" s="164"/>
      <c r="Q141" s="164"/>
    </row>
    <row r="142" spans="1:17" ht="283.5" x14ac:dyDescent="0.25">
      <c r="A142" s="312">
        <v>14</v>
      </c>
      <c r="B142" s="324" t="str">
        <f>IFERROR(VLOOKUP(A142,'Impact Indicators - Section B'!$A$9:$R$27,18,FALSE),"")</f>
        <v/>
      </c>
      <c r="C142" s="410" t="str">
        <f>IFERROR(IF(VLOOKUP(K142,'Disaggregation Records'!$D$3:$E$54,2,FALSE)=0,"",VLOOKUP(K142,'Disaggregation Records'!$D$3:$E$54,2,FALSE)),"")</f>
        <v/>
      </c>
      <c r="D142" s="410" t="str">
        <f>IFERROR(IF(VLOOKUP(K142,'Disaggregation Records'!$D$3:$F$54,3,FALSE)=0,"",VLOOKUP(K142,'Disaggregation Records'!$D$3:$F$54,3,FALSE)),"")</f>
        <v/>
      </c>
      <c r="E142" s="315"/>
      <c r="F142" s="315"/>
      <c r="G142" s="315"/>
      <c r="H142" s="314"/>
      <c r="I142" s="337"/>
      <c r="J142" s="407">
        <f t="shared" si="8"/>
        <v>134</v>
      </c>
      <c r="K142" s="407" t="str">
        <f t="shared" si="9"/>
        <v/>
      </c>
      <c r="L142" s="407" t="b">
        <f t="shared" si="10"/>
        <v>1</v>
      </c>
      <c r="M142" s="407" t="b">
        <f t="shared" si="11"/>
        <v>0</v>
      </c>
      <c r="N142" s="411" t="s">
        <v>1359</v>
      </c>
      <c r="O142" s="58"/>
      <c r="P142" s="164"/>
      <c r="Q142" s="164"/>
    </row>
    <row r="143" spans="1:17" ht="283.5" x14ac:dyDescent="0.25">
      <c r="A143" s="312">
        <v>14</v>
      </c>
      <c r="B143" s="324" t="str">
        <f>IFERROR(VLOOKUP(A143,'Impact Indicators - Section B'!$A$9:$R$27,18,FALSE),"")</f>
        <v/>
      </c>
      <c r="C143" s="410" t="str">
        <f>IFERROR(IF(VLOOKUP(K143,'Disaggregation Records'!$D$3:$E$54,2,FALSE)=0,"",VLOOKUP(K143,'Disaggregation Records'!$D$3:$E$54,2,FALSE)),"")</f>
        <v/>
      </c>
      <c r="D143" s="410" t="str">
        <f>IFERROR(IF(VLOOKUP(K143,'Disaggregation Records'!$D$3:$F$54,3,FALSE)=0,"",VLOOKUP(K143,'Disaggregation Records'!$D$3:$F$54,3,FALSE)),"")</f>
        <v/>
      </c>
      <c r="E143" s="315"/>
      <c r="F143" s="315"/>
      <c r="G143" s="315"/>
      <c r="H143" s="314"/>
      <c r="I143" s="337"/>
      <c r="J143" s="407">
        <f t="shared" si="8"/>
        <v>135</v>
      </c>
      <c r="K143" s="407" t="str">
        <f t="shared" si="9"/>
        <v/>
      </c>
      <c r="L143" s="407" t="b">
        <f t="shared" si="10"/>
        <v>1</v>
      </c>
      <c r="M143" s="407" t="b">
        <f t="shared" si="11"/>
        <v>0</v>
      </c>
      <c r="N143" s="411" t="s">
        <v>1360</v>
      </c>
      <c r="O143" s="58"/>
      <c r="P143" s="164"/>
      <c r="Q143" s="164"/>
    </row>
    <row r="144" spans="1:17" ht="283.5" x14ac:dyDescent="0.25">
      <c r="A144" s="312">
        <v>14</v>
      </c>
      <c r="B144" s="324" t="str">
        <f>IFERROR(VLOOKUP(A144,'Impact Indicators - Section B'!$A$9:$R$27,18,FALSE),"")</f>
        <v/>
      </c>
      <c r="C144" s="410" t="str">
        <f>IFERROR(IF(VLOOKUP(K144,'Disaggregation Records'!$D$3:$E$54,2,FALSE)=0,"",VLOOKUP(K144,'Disaggregation Records'!$D$3:$E$54,2,FALSE)),"")</f>
        <v/>
      </c>
      <c r="D144" s="410" t="str">
        <f>IFERROR(IF(VLOOKUP(K144,'Disaggregation Records'!$D$3:$F$54,3,FALSE)=0,"",VLOOKUP(K144,'Disaggregation Records'!$D$3:$F$54,3,FALSE)),"")</f>
        <v/>
      </c>
      <c r="E144" s="315"/>
      <c r="F144" s="315"/>
      <c r="G144" s="315"/>
      <c r="H144" s="314"/>
      <c r="I144" s="337"/>
      <c r="J144" s="407">
        <f t="shared" si="8"/>
        <v>136</v>
      </c>
      <c r="K144" s="407" t="str">
        <f t="shared" si="9"/>
        <v/>
      </c>
      <c r="L144" s="407" t="b">
        <f t="shared" si="10"/>
        <v>1</v>
      </c>
      <c r="M144" s="407" t="b">
        <f t="shared" si="11"/>
        <v>0</v>
      </c>
      <c r="N144" s="411" t="s">
        <v>1361</v>
      </c>
      <c r="O144" s="58"/>
      <c r="P144" s="164"/>
      <c r="Q144" s="164"/>
    </row>
    <row r="145" spans="1:17" ht="283.5" x14ac:dyDescent="0.25">
      <c r="A145" s="312">
        <v>14</v>
      </c>
      <c r="B145" s="324" t="str">
        <f>IFERROR(VLOOKUP(A145,'Impact Indicators - Section B'!$A$9:$R$27,18,FALSE),"")</f>
        <v/>
      </c>
      <c r="C145" s="410" t="str">
        <f>IFERROR(IF(VLOOKUP(K145,'Disaggregation Records'!$D$3:$E$54,2,FALSE)=0,"",VLOOKUP(K145,'Disaggregation Records'!$D$3:$E$54,2,FALSE)),"")</f>
        <v/>
      </c>
      <c r="D145" s="410" t="str">
        <f>IFERROR(IF(VLOOKUP(K145,'Disaggregation Records'!$D$3:$F$54,3,FALSE)=0,"",VLOOKUP(K145,'Disaggregation Records'!$D$3:$F$54,3,FALSE)),"")</f>
        <v/>
      </c>
      <c r="E145" s="315"/>
      <c r="F145" s="315"/>
      <c r="G145" s="315"/>
      <c r="H145" s="314"/>
      <c r="I145" s="337"/>
      <c r="J145" s="407">
        <f t="shared" si="8"/>
        <v>137</v>
      </c>
      <c r="K145" s="407" t="str">
        <f t="shared" si="9"/>
        <v/>
      </c>
      <c r="L145" s="407" t="b">
        <f t="shared" si="10"/>
        <v>1</v>
      </c>
      <c r="M145" s="407" t="b">
        <f t="shared" si="11"/>
        <v>0</v>
      </c>
      <c r="N145" s="411" t="s">
        <v>1362</v>
      </c>
      <c r="O145" s="58"/>
      <c r="P145" s="164"/>
      <c r="Q145" s="164"/>
    </row>
    <row r="146" spans="1:17" ht="283.5" x14ac:dyDescent="0.25">
      <c r="A146" s="312">
        <v>14</v>
      </c>
      <c r="B146" s="324" t="str">
        <f>IFERROR(VLOOKUP(A146,'Impact Indicators - Section B'!$A$9:$R$27,18,FALSE),"")</f>
        <v/>
      </c>
      <c r="C146" s="410" t="str">
        <f>IFERROR(IF(VLOOKUP(K146,'Disaggregation Records'!$D$3:$E$54,2,FALSE)=0,"",VLOOKUP(K146,'Disaggregation Records'!$D$3:$E$54,2,FALSE)),"")</f>
        <v/>
      </c>
      <c r="D146" s="410" t="str">
        <f>IFERROR(IF(VLOOKUP(K146,'Disaggregation Records'!$D$3:$F$54,3,FALSE)=0,"",VLOOKUP(K146,'Disaggregation Records'!$D$3:$F$54,3,FALSE)),"")</f>
        <v/>
      </c>
      <c r="E146" s="315"/>
      <c r="F146" s="315"/>
      <c r="G146" s="315"/>
      <c r="H146" s="314"/>
      <c r="I146" s="337"/>
      <c r="J146" s="407">
        <f t="shared" si="8"/>
        <v>138</v>
      </c>
      <c r="K146" s="407" t="str">
        <f t="shared" si="9"/>
        <v/>
      </c>
      <c r="L146" s="407" t="b">
        <f t="shared" si="10"/>
        <v>1</v>
      </c>
      <c r="M146" s="407" t="b">
        <f t="shared" si="11"/>
        <v>0</v>
      </c>
      <c r="N146" s="411" t="s">
        <v>1363</v>
      </c>
      <c r="O146" s="58"/>
      <c r="P146" s="164"/>
      <c r="Q146" s="164"/>
    </row>
    <row r="147" spans="1:17" ht="283.5" x14ac:dyDescent="0.25">
      <c r="A147" s="312">
        <v>14</v>
      </c>
      <c r="B147" s="324" t="str">
        <f>IFERROR(VLOOKUP(A147,'Impact Indicators - Section B'!$A$9:$R$27,18,FALSE),"")</f>
        <v/>
      </c>
      <c r="C147" s="410" t="str">
        <f>IFERROR(IF(VLOOKUP(K147,'Disaggregation Records'!$D$3:$E$54,2,FALSE)=0,"",VLOOKUP(K147,'Disaggregation Records'!$D$3:$E$54,2,FALSE)),"")</f>
        <v/>
      </c>
      <c r="D147" s="410" t="str">
        <f>IFERROR(IF(VLOOKUP(K147,'Disaggregation Records'!$D$3:$F$54,3,FALSE)=0,"",VLOOKUP(K147,'Disaggregation Records'!$D$3:$F$54,3,FALSE)),"")</f>
        <v/>
      </c>
      <c r="E147" s="315"/>
      <c r="F147" s="315"/>
      <c r="G147" s="315"/>
      <c r="H147" s="314"/>
      <c r="I147" s="337"/>
      <c r="J147" s="407">
        <f t="shared" si="8"/>
        <v>139</v>
      </c>
      <c r="K147" s="407" t="str">
        <f t="shared" si="9"/>
        <v/>
      </c>
      <c r="L147" s="407" t="b">
        <f t="shared" si="10"/>
        <v>1</v>
      </c>
      <c r="M147" s="407" t="b">
        <f t="shared" si="11"/>
        <v>0</v>
      </c>
      <c r="N147" s="411" t="s">
        <v>1364</v>
      </c>
      <c r="O147" s="58"/>
      <c r="P147" s="164"/>
      <c r="Q147" s="164"/>
    </row>
    <row r="148" spans="1:17" ht="283.5" x14ac:dyDescent="0.25">
      <c r="A148" s="312">
        <v>14</v>
      </c>
      <c r="B148" s="324" t="str">
        <f>IFERROR(VLOOKUP(A148,'Impact Indicators - Section B'!$A$9:$R$27,18,FALSE),"")</f>
        <v/>
      </c>
      <c r="C148" s="410" t="str">
        <f>IFERROR(IF(VLOOKUP(K148,'Disaggregation Records'!$D$3:$E$54,2,FALSE)=0,"",VLOOKUP(K148,'Disaggregation Records'!$D$3:$E$54,2,FALSE)),"")</f>
        <v/>
      </c>
      <c r="D148" s="410" t="str">
        <f>IFERROR(IF(VLOOKUP(K148,'Disaggregation Records'!$D$3:$F$54,3,FALSE)=0,"",VLOOKUP(K148,'Disaggregation Records'!$D$3:$F$54,3,FALSE)),"")</f>
        <v/>
      </c>
      <c r="E148" s="315"/>
      <c r="F148" s="315"/>
      <c r="G148" s="315"/>
      <c r="H148" s="314"/>
      <c r="I148" s="337"/>
      <c r="J148" s="407">
        <f t="shared" si="8"/>
        <v>140</v>
      </c>
      <c r="K148" s="407" t="str">
        <f t="shared" si="9"/>
        <v/>
      </c>
      <c r="L148" s="407" t="b">
        <f t="shared" si="10"/>
        <v>1</v>
      </c>
      <c r="M148" s="407" t="b">
        <f t="shared" si="11"/>
        <v>0</v>
      </c>
      <c r="N148" s="411" t="s">
        <v>1365</v>
      </c>
      <c r="O148" s="58"/>
      <c r="P148" s="164"/>
      <c r="Q148" s="164"/>
    </row>
    <row r="149" spans="1:17" ht="283.5" x14ac:dyDescent="0.25">
      <c r="A149" s="312">
        <v>15</v>
      </c>
      <c r="B149" s="324" t="str">
        <f>IFERROR(VLOOKUP(A149,'Impact Indicators - Section B'!$A$9:$R$27,18,FALSE),"")</f>
        <v/>
      </c>
      <c r="C149" s="410" t="str">
        <f>IFERROR(IF(VLOOKUP(K149,'Disaggregation Records'!$D$3:$E$54,2,FALSE)=0,"",VLOOKUP(K149,'Disaggregation Records'!$D$3:$E$54,2,FALSE)),"")</f>
        <v/>
      </c>
      <c r="D149" s="410" t="str">
        <f>IFERROR(IF(VLOOKUP(K149,'Disaggregation Records'!$D$3:$F$54,3,FALSE)=0,"",VLOOKUP(K149,'Disaggregation Records'!$D$3:$F$54,3,FALSE)),"")</f>
        <v/>
      </c>
      <c r="E149" s="315"/>
      <c r="F149" s="315"/>
      <c r="G149" s="315"/>
      <c r="H149" s="314"/>
      <c r="I149" s="337"/>
      <c r="J149" s="407">
        <f t="shared" si="8"/>
        <v>141</v>
      </c>
      <c r="K149" s="407" t="str">
        <f t="shared" si="9"/>
        <v/>
      </c>
      <c r="L149" s="407" t="b">
        <f t="shared" si="10"/>
        <v>1</v>
      </c>
      <c r="M149" s="407" t="b">
        <f t="shared" si="11"/>
        <v>0</v>
      </c>
      <c r="N149" s="411" t="s">
        <v>1366</v>
      </c>
      <c r="O149" s="58"/>
      <c r="P149" s="164"/>
      <c r="Q149" s="164"/>
    </row>
    <row r="150" spans="1:17" ht="283.5" x14ac:dyDescent="0.25">
      <c r="A150" s="312">
        <v>15</v>
      </c>
      <c r="B150" s="324" t="str">
        <f>IFERROR(VLOOKUP(A150,'Impact Indicators - Section B'!$A$9:$R$27,18,FALSE),"")</f>
        <v/>
      </c>
      <c r="C150" s="410" t="str">
        <f>IFERROR(IF(VLOOKUP(K150,'Disaggregation Records'!$D$3:$E$54,2,FALSE)=0,"",VLOOKUP(K150,'Disaggregation Records'!$D$3:$E$54,2,FALSE)),"")</f>
        <v/>
      </c>
      <c r="D150" s="410" t="str">
        <f>IFERROR(IF(VLOOKUP(K150,'Disaggregation Records'!$D$3:$F$54,3,FALSE)=0,"",VLOOKUP(K150,'Disaggregation Records'!$D$3:$F$54,3,FALSE)),"")</f>
        <v/>
      </c>
      <c r="E150" s="315"/>
      <c r="F150" s="315"/>
      <c r="G150" s="315"/>
      <c r="H150" s="314"/>
      <c r="I150" s="337"/>
      <c r="J150" s="407">
        <f t="shared" si="8"/>
        <v>142</v>
      </c>
      <c r="K150" s="407" t="str">
        <f t="shared" si="9"/>
        <v/>
      </c>
      <c r="L150" s="407" t="b">
        <f t="shared" si="10"/>
        <v>1</v>
      </c>
      <c r="M150" s="407" t="b">
        <f t="shared" si="11"/>
        <v>0</v>
      </c>
      <c r="N150" s="411" t="s">
        <v>1367</v>
      </c>
      <c r="O150" s="58"/>
      <c r="P150" s="164"/>
      <c r="Q150" s="164"/>
    </row>
    <row r="151" spans="1:17" ht="283.5" x14ac:dyDescent="0.25">
      <c r="A151" s="312">
        <v>15</v>
      </c>
      <c r="B151" s="324" t="str">
        <f>IFERROR(VLOOKUP(A151,'Impact Indicators - Section B'!$A$9:$R$27,18,FALSE),"")</f>
        <v/>
      </c>
      <c r="C151" s="410" t="str">
        <f>IFERROR(IF(VLOOKUP(K151,'Disaggregation Records'!$D$3:$E$54,2,FALSE)=0,"",VLOOKUP(K151,'Disaggregation Records'!$D$3:$E$54,2,FALSE)),"")</f>
        <v/>
      </c>
      <c r="D151" s="410" t="str">
        <f>IFERROR(IF(VLOOKUP(K151,'Disaggregation Records'!$D$3:$F$54,3,FALSE)=0,"",VLOOKUP(K151,'Disaggregation Records'!$D$3:$F$54,3,FALSE)),"")</f>
        <v/>
      </c>
      <c r="E151" s="315"/>
      <c r="F151" s="315"/>
      <c r="G151" s="315"/>
      <c r="H151" s="314"/>
      <c r="I151" s="337"/>
      <c r="J151" s="407">
        <f t="shared" si="8"/>
        <v>143</v>
      </c>
      <c r="K151" s="407" t="str">
        <f t="shared" si="9"/>
        <v/>
      </c>
      <c r="L151" s="407" t="b">
        <f t="shared" si="10"/>
        <v>1</v>
      </c>
      <c r="M151" s="407" t="b">
        <f t="shared" si="11"/>
        <v>0</v>
      </c>
      <c r="N151" s="411" t="s">
        <v>1368</v>
      </c>
      <c r="O151" s="58"/>
      <c r="P151" s="164"/>
      <c r="Q151" s="164"/>
    </row>
    <row r="152" spans="1:17" ht="283.5" x14ac:dyDescent="0.25">
      <c r="A152" s="312">
        <v>15</v>
      </c>
      <c r="B152" s="324" t="str">
        <f>IFERROR(VLOOKUP(A152,'Impact Indicators - Section B'!$A$9:$R$27,18,FALSE),"")</f>
        <v/>
      </c>
      <c r="C152" s="410" t="str">
        <f>IFERROR(IF(VLOOKUP(K152,'Disaggregation Records'!$D$3:$E$54,2,FALSE)=0,"",VLOOKUP(K152,'Disaggregation Records'!$D$3:$E$54,2,FALSE)),"")</f>
        <v/>
      </c>
      <c r="D152" s="410" t="str">
        <f>IFERROR(IF(VLOOKUP(K152,'Disaggregation Records'!$D$3:$F$54,3,FALSE)=0,"",VLOOKUP(K152,'Disaggregation Records'!$D$3:$F$54,3,FALSE)),"")</f>
        <v/>
      </c>
      <c r="E152" s="315"/>
      <c r="F152" s="315"/>
      <c r="G152" s="315"/>
      <c r="H152" s="314"/>
      <c r="I152" s="337"/>
      <c r="J152" s="407">
        <f t="shared" si="8"/>
        <v>144</v>
      </c>
      <c r="K152" s="407" t="str">
        <f t="shared" si="9"/>
        <v/>
      </c>
      <c r="L152" s="407" t="b">
        <f t="shared" si="10"/>
        <v>1</v>
      </c>
      <c r="M152" s="407" t="b">
        <f t="shared" si="11"/>
        <v>0</v>
      </c>
      <c r="N152" s="411" t="s">
        <v>1369</v>
      </c>
      <c r="O152" s="58"/>
      <c r="P152" s="164"/>
      <c r="Q152" s="164"/>
    </row>
    <row r="153" spans="1:17" ht="283.5" x14ac:dyDescent="0.25">
      <c r="A153" s="312">
        <v>15</v>
      </c>
      <c r="B153" s="324" t="str">
        <f>IFERROR(VLOOKUP(A153,'Impact Indicators - Section B'!$A$9:$R$27,18,FALSE),"")</f>
        <v/>
      </c>
      <c r="C153" s="410" t="str">
        <f>IFERROR(IF(VLOOKUP(K153,'Disaggregation Records'!$D$3:$E$54,2,FALSE)=0,"",VLOOKUP(K153,'Disaggregation Records'!$D$3:$E$54,2,FALSE)),"")</f>
        <v/>
      </c>
      <c r="D153" s="410" t="str">
        <f>IFERROR(IF(VLOOKUP(K153,'Disaggregation Records'!$D$3:$F$54,3,FALSE)=0,"",VLOOKUP(K153,'Disaggregation Records'!$D$3:$F$54,3,FALSE)),"")</f>
        <v/>
      </c>
      <c r="E153" s="315"/>
      <c r="F153" s="315"/>
      <c r="G153" s="315"/>
      <c r="H153" s="314"/>
      <c r="I153" s="337"/>
      <c r="J153" s="407">
        <f t="shared" si="8"/>
        <v>145</v>
      </c>
      <c r="K153" s="407" t="str">
        <f t="shared" si="9"/>
        <v/>
      </c>
      <c r="L153" s="407" t="b">
        <f t="shared" si="10"/>
        <v>1</v>
      </c>
      <c r="M153" s="407" t="b">
        <f t="shared" si="11"/>
        <v>0</v>
      </c>
      <c r="N153" s="411" t="s">
        <v>1370</v>
      </c>
      <c r="O153" s="58"/>
      <c r="P153" s="164"/>
      <c r="Q153" s="164"/>
    </row>
    <row r="154" spans="1:17" ht="283.5" x14ac:dyDescent="0.25">
      <c r="A154" s="312">
        <v>15</v>
      </c>
      <c r="B154" s="324" t="str">
        <f>IFERROR(VLOOKUP(A154,'Impact Indicators - Section B'!$A$9:$R$27,18,FALSE),"")</f>
        <v/>
      </c>
      <c r="C154" s="410" t="str">
        <f>IFERROR(IF(VLOOKUP(K154,'Disaggregation Records'!$D$3:$E$54,2,FALSE)=0,"",VLOOKUP(K154,'Disaggregation Records'!$D$3:$E$54,2,FALSE)),"")</f>
        <v/>
      </c>
      <c r="D154" s="410" t="str">
        <f>IFERROR(IF(VLOOKUP(K154,'Disaggregation Records'!$D$3:$F$54,3,FALSE)=0,"",VLOOKUP(K154,'Disaggregation Records'!$D$3:$F$54,3,FALSE)),"")</f>
        <v/>
      </c>
      <c r="E154" s="315"/>
      <c r="F154" s="315"/>
      <c r="G154" s="315"/>
      <c r="H154" s="314"/>
      <c r="I154" s="337"/>
      <c r="J154" s="407">
        <f t="shared" si="8"/>
        <v>146</v>
      </c>
      <c r="K154" s="407" t="str">
        <f t="shared" si="9"/>
        <v/>
      </c>
      <c r="L154" s="407" t="b">
        <f t="shared" si="10"/>
        <v>1</v>
      </c>
      <c r="M154" s="407" t="b">
        <f t="shared" si="11"/>
        <v>0</v>
      </c>
      <c r="N154" s="411" t="s">
        <v>1371</v>
      </c>
      <c r="O154" s="58"/>
      <c r="P154" s="164"/>
      <c r="Q154" s="164"/>
    </row>
    <row r="155" spans="1:17" ht="283.5" x14ac:dyDescent="0.25">
      <c r="A155" s="312">
        <v>15</v>
      </c>
      <c r="B155" s="324" t="str">
        <f>IFERROR(VLOOKUP(A155,'Impact Indicators - Section B'!$A$9:$R$27,18,FALSE),"")</f>
        <v/>
      </c>
      <c r="C155" s="410" t="str">
        <f>IFERROR(IF(VLOOKUP(K155,'Disaggregation Records'!$D$3:$E$54,2,FALSE)=0,"",VLOOKUP(K155,'Disaggregation Records'!$D$3:$E$54,2,FALSE)),"")</f>
        <v/>
      </c>
      <c r="D155" s="410" t="str">
        <f>IFERROR(IF(VLOOKUP(K155,'Disaggregation Records'!$D$3:$F$54,3,FALSE)=0,"",VLOOKUP(K155,'Disaggregation Records'!$D$3:$F$54,3,FALSE)),"")</f>
        <v/>
      </c>
      <c r="E155" s="315"/>
      <c r="F155" s="315"/>
      <c r="G155" s="315"/>
      <c r="H155" s="314"/>
      <c r="I155" s="337"/>
      <c r="J155" s="407">
        <f t="shared" si="8"/>
        <v>147</v>
      </c>
      <c r="K155" s="407" t="str">
        <f t="shared" si="9"/>
        <v/>
      </c>
      <c r="L155" s="407" t="b">
        <f t="shared" si="10"/>
        <v>1</v>
      </c>
      <c r="M155" s="407" t="b">
        <f t="shared" si="11"/>
        <v>0</v>
      </c>
      <c r="N155" s="411" t="s">
        <v>1372</v>
      </c>
      <c r="O155" s="58"/>
      <c r="P155" s="164"/>
      <c r="Q155" s="164"/>
    </row>
    <row r="156" spans="1:17" ht="283.5" x14ac:dyDescent="0.25">
      <c r="A156" s="312">
        <v>15</v>
      </c>
      <c r="B156" s="324" t="str">
        <f>IFERROR(VLOOKUP(A156,'Impact Indicators - Section B'!$A$9:$R$27,18,FALSE),"")</f>
        <v/>
      </c>
      <c r="C156" s="410" t="str">
        <f>IFERROR(IF(VLOOKUP(K156,'Disaggregation Records'!$D$3:$E$54,2,FALSE)=0,"",VLOOKUP(K156,'Disaggregation Records'!$D$3:$E$54,2,FALSE)),"")</f>
        <v/>
      </c>
      <c r="D156" s="410" t="str">
        <f>IFERROR(IF(VLOOKUP(K156,'Disaggregation Records'!$D$3:$F$54,3,FALSE)=0,"",VLOOKUP(K156,'Disaggregation Records'!$D$3:$F$54,3,FALSE)),"")</f>
        <v/>
      </c>
      <c r="E156" s="315"/>
      <c r="F156" s="315"/>
      <c r="G156" s="315"/>
      <c r="H156" s="314"/>
      <c r="I156" s="337"/>
      <c r="J156" s="407">
        <f t="shared" si="8"/>
        <v>148</v>
      </c>
      <c r="K156" s="407" t="str">
        <f t="shared" si="9"/>
        <v/>
      </c>
      <c r="L156" s="407" t="b">
        <f t="shared" si="10"/>
        <v>1</v>
      </c>
      <c r="M156" s="407" t="b">
        <f t="shared" si="11"/>
        <v>0</v>
      </c>
      <c r="N156" s="411" t="s">
        <v>1373</v>
      </c>
      <c r="O156" s="58"/>
      <c r="P156" s="164"/>
      <c r="Q156" s="164"/>
    </row>
    <row r="157" spans="1:17" ht="283.5" x14ac:dyDescent="0.25">
      <c r="A157" s="312">
        <v>15</v>
      </c>
      <c r="B157" s="324" t="str">
        <f>IFERROR(VLOOKUP(A157,'Impact Indicators - Section B'!$A$9:$R$27,18,FALSE),"")</f>
        <v/>
      </c>
      <c r="C157" s="410" t="str">
        <f>IFERROR(IF(VLOOKUP(K157,'Disaggregation Records'!$D$3:$E$54,2,FALSE)=0,"",VLOOKUP(K157,'Disaggregation Records'!$D$3:$E$54,2,FALSE)),"")</f>
        <v/>
      </c>
      <c r="D157" s="410" t="str">
        <f>IFERROR(IF(VLOOKUP(K157,'Disaggregation Records'!$D$3:$F$54,3,FALSE)=0,"",VLOOKUP(K157,'Disaggregation Records'!$D$3:$F$54,3,FALSE)),"")</f>
        <v/>
      </c>
      <c r="E157" s="315"/>
      <c r="F157" s="315"/>
      <c r="G157" s="315"/>
      <c r="H157" s="314"/>
      <c r="I157" s="337"/>
      <c r="J157" s="407">
        <f t="shared" si="8"/>
        <v>149</v>
      </c>
      <c r="K157" s="407" t="str">
        <f t="shared" si="9"/>
        <v/>
      </c>
      <c r="L157" s="407" t="b">
        <f t="shared" si="10"/>
        <v>1</v>
      </c>
      <c r="M157" s="407" t="b">
        <f t="shared" si="11"/>
        <v>0</v>
      </c>
      <c r="N157" s="411" t="s">
        <v>1374</v>
      </c>
      <c r="O157" s="58"/>
      <c r="P157" s="164"/>
      <c r="Q157" s="164"/>
    </row>
    <row r="158" spans="1:17" ht="283.5" x14ac:dyDescent="0.25">
      <c r="A158" s="312">
        <v>15</v>
      </c>
      <c r="B158" s="324" t="str">
        <f>IFERROR(VLOOKUP(A158,'Impact Indicators - Section B'!$A$9:$R$27,18,FALSE),"")</f>
        <v/>
      </c>
      <c r="C158" s="410" t="str">
        <f>IFERROR(IF(VLOOKUP(K158,'Disaggregation Records'!$D$3:$E$54,2,FALSE)=0,"",VLOOKUP(K158,'Disaggregation Records'!$D$3:$E$54,2,FALSE)),"")</f>
        <v/>
      </c>
      <c r="D158" s="410" t="str">
        <f>IFERROR(IF(VLOOKUP(K158,'Disaggregation Records'!$D$3:$F$54,3,FALSE)=0,"",VLOOKUP(K158,'Disaggregation Records'!$D$3:$F$54,3,FALSE)),"")</f>
        <v/>
      </c>
      <c r="E158" s="315"/>
      <c r="F158" s="315"/>
      <c r="G158" s="315"/>
      <c r="H158" s="314"/>
      <c r="I158" s="337"/>
      <c r="J158" s="407">
        <f t="shared" si="8"/>
        <v>150</v>
      </c>
      <c r="K158" s="407" t="str">
        <f t="shared" si="9"/>
        <v/>
      </c>
      <c r="L158" s="407" t="b">
        <f t="shared" si="10"/>
        <v>1</v>
      </c>
      <c r="M158" s="407" t="b">
        <f t="shared" si="11"/>
        <v>0</v>
      </c>
      <c r="N158" s="411" t="s">
        <v>1375</v>
      </c>
      <c r="O158" s="58"/>
      <c r="P158" s="164"/>
      <c r="Q158" s="164"/>
    </row>
    <row r="159" spans="1:17" ht="1.35" customHeight="1" thickBot="1" x14ac:dyDescent="0.3">
      <c r="A159" s="76"/>
      <c r="B159" s="77"/>
      <c r="C159" s="77"/>
      <c r="D159" s="77"/>
      <c r="E159" s="77"/>
      <c r="F159" s="77"/>
      <c r="G159" s="77"/>
      <c r="H159" s="77"/>
      <c r="I159" s="77"/>
      <c r="J159" s="149"/>
      <c r="K159" s="149"/>
      <c r="L159" s="149"/>
      <c r="M159" s="149"/>
      <c r="N159" s="149"/>
      <c r="O159" s="68"/>
      <c r="P159" s="164"/>
      <c r="Q159" s="164"/>
    </row>
    <row r="160" spans="1:17" ht="25.35" hidden="1" customHeight="1" x14ac:dyDescent="0.25">
      <c r="J160" s="150"/>
      <c r="K160" s="150"/>
      <c r="L160" s="150"/>
      <c r="M160" s="150"/>
      <c r="N160" s="150"/>
      <c r="P160" s="164"/>
      <c r="Q160" s="164"/>
    </row>
    <row r="161" spans="1:17" ht="26.45" hidden="1" customHeight="1" x14ac:dyDescent="0.25">
      <c r="J161" s="150"/>
      <c r="K161" s="150"/>
      <c r="L161" s="150"/>
      <c r="M161" s="150"/>
      <c r="N161" s="150"/>
      <c r="P161" s="164"/>
      <c r="Q161" s="164"/>
    </row>
    <row r="162" spans="1:17" ht="29.1" hidden="1" customHeight="1" x14ac:dyDescent="0.25">
      <c r="J162" s="150"/>
      <c r="K162" s="150"/>
      <c r="L162" s="150"/>
      <c r="M162" s="150"/>
      <c r="N162" s="150"/>
      <c r="P162" s="164"/>
      <c r="Q162" s="164"/>
    </row>
    <row r="163" spans="1:17" ht="20.45" hidden="1" customHeight="1" x14ac:dyDescent="0.25">
      <c r="J163" s="150"/>
      <c r="K163" s="150"/>
      <c r="L163" s="150"/>
      <c r="M163" s="150"/>
      <c r="N163" s="150"/>
      <c r="P163" s="164"/>
      <c r="Q163" s="164"/>
    </row>
    <row r="164" spans="1:17" ht="35.1" customHeight="1" thickBot="1" x14ac:dyDescent="0.3">
      <c r="J164" s="150"/>
      <c r="K164" s="150"/>
      <c r="L164" s="150"/>
      <c r="M164" s="150"/>
      <c r="N164" s="150"/>
      <c r="P164" s="164"/>
      <c r="Q164" s="164"/>
    </row>
    <row r="165" spans="1:17" ht="26.25" customHeight="1" thickBot="1" x14ac:dyDescent="0.3">
      <c r="A165" s="455" t="s">
        <v>30</v>
      </c>
      <c r="B165" s="456"/>
      <c r="C165" s="456"/>
      <c r="D165" s="456"/>
      <c r="E165" s="456"/>
      <c r="F165" s="456"/>
      <c r="G165" s="456"/>
      <c r="H165" s="456"/>
      <c r="I165" s="147"/>
      <c r="J165" s="151"/>
      <c r="K165" s="152"/>
      <c r="L165" s="151"/>
      <c r="M165" s="151"/>
      <c r="N165" s="151"/>
      <c r="O165" s="136"/>
      <c r="P165" s="164"/>
      <c r="Q165" s="164"/>
    </row>
    <row r="166" spans="1:17" ht="49.5" customHeight="1" x14ac:dyDescent="0.25">
      <c r="A166" s="383" t="s">
        <v>24</v>
      </c>
      <c r="B166" s="383" t="s">
        <v>135</v>
      </c>
      <c r="C166" s="383" t="s">
        <v>43</v>
      </c>
      <c r="D166" s="383" t="s">
        <v>32</v>
      </c>
      <c r="E166" s="383" t="s">
        <v>33</v>
      </c>
      <c r="F166" s="383" t="s">
        <v>34</v>
      </c>
      <c r="G166" s="383" t="s">
        <v>18</v>
      </c>
      <c r="H166" s="383" t="s">
        <v>9</v>
      </c>
      <c r="I166" s="409"/>
      <c r="J166" s="403">
        <v>0</v>
      </c>
      <c r="K166" s="403" t="s">
        <v>119</v>
      </c>
      <c r="L166" s="403" t="s">
        <v>105</v>
      </c>
      <c r="M166" s="403" t="s">
        <v>64</v>
      </c>
      <c r="N166" s="383" t="s">
        <v>66</v>
      </c>
      <c r="O166" s="58"/>
      <c r="P166" s="164"/>
      <c r="Q166" s="164"/>
    </row>
    <row r="167" spans="1:17" ht="157.5" hidden="1" x14ac:dyDescent="0.25">
      <c r="A167" s="312" t="s">
        <v>93</v>
      </c>
      <c r="B167" s="324" t="str">
        <f>IFERROR(VLOOKUP(A167,'Outcome Indicators - Section C'!$A$10:$R$27,18,FALSE),"")</f>
        <v/>
      </c>
      <c r="C167" s="410" t="str">
        <f>IFERROR(IF(VLOOKUP(K167,'Disaggregation Records'!$D$57:$E$90,2,FALSE)=0,"",VLOOKUP(K167,'Disaggregation Records'!$D$57:$E$90,2,FALSE)),"")</f>
        <v/>
      </c>
      <c r="D167" s="410" t="str">
        <f>IFERROR(IF(VLOOKUP(K167,'Disaggregation Records'!$D$57:$F$90,3,FALSE)=0,"",VLOOKUP(K167,'Disaggregation Records'!$D$57:$F$90,3,FALSE)),"")</f>
        <v/>
      </c>
      <c r="E167" s="380" t="s">
        <v>54</v>
      </c>
      <c r="F167" s="380" t="s">
        <v>55</v>
      </c>
      <c r="G167" s="380" t="s">
        <v>56</v>
      </c>
      <c r="H167" s="313" t="s">
        <v>100</v>
      </c>
      <c r="I167" s="337"/>
      <c r="J167" s="407">
        <f>IF(B167=B166,J166+1,0)</f>
        <v>0</v>
      </c>
      <c r="K167" s="407" t="str">
        <f>IF(B167&lt;&gt;"",B167&amp;"-"&amp;J167,"")</f>
        <v/>
      </c>
      <c r="L167" s="407" t="b">
        <f>IFERROR(TRUE,FALSE)</f>
        <v>1</v>
      </c>
      <c r="M167" s="407" t="b">
        <f>IFERROR(IF(B167&lt;&gt;"",TRUE,FALSE),"")</f>
        <v>0</v>
      </c>
      <c r="N167" s="411" t="s">
        <v>65</v>
      </c>
      <c r="O167" s="58"/>
      <c r="P167" s="164"/>
      <c r="Q167" s="164"/>
    </row>
    <row r="168" spans="1:17" ht="283.5" x14ac:dyDescent="0.25">
      <c r="A168" s="312">
        <v>1</v>
      </c>
      <c r="B168" s="324" t="str">
        <f>IFERROR(VLOOKUP(A168,'Outcome Indicators - Section C'!$A$10:$R$27,18,FALSE),"")</f>
        <v>TB O-4(M): Treatment success rate of RR TB and/or MDR-TB: Percentage of cases with RR and/or MDR-TB successfully treated</v>
      </c>
      <c r="C168" s="410" t="str">
        <f>IFERROR(IF(VLOOKUP(K168,'Disaggregation Records'!$D$57:$E$90,2,FALSE)=0,"",VLOOKUP(K168,'Disaggregation Records'!$D$57:$E$90,2,FALSE)),"")</f>
        <v>TB case definition</v>
      </c>
      <c r="D168" s="410" t="str">
        <f>IFERROR(IF(VLOOKUP(K168,'Disaggregation Records'!$D$57:$F$90,3,FALSE)=0,"",VLOOKUP(K168,'Disaggregation Records'!$D$57:$F$90,3,FALSE)),"")</f>
        <v>XDR TB</v>
      </c>
      <c r="E168" s="380"/>
      <c r="F168" s="380"/>
      <c r="G168" s="380"/>
      <c r="H168" s="313"/>
      <c r="I168" s="337"/>
      <c r="J168" s="407">
        <f t="shared" ref="J168:J231" si="12">IF(B168=B167,J167+1,0)</f>
        <v>0</v>
      </c>
      <c r="K168" s="407" t="str">
        <f t="shared" ref="K168:K231" si="13">IF(B168&lt;&gt;"",B168&amp;"-"&amp;J168,"")</f>
        <v>TB O-4(M): Treatment success rate of RR TB and/or MDR-TB: Percentage of cases with RR and/or MDR-TB successfully treated-0</v>
      </c>
      <c r="L168" s="407" t="b">
        <f t="shared" ref="L168:L231" si="14">IFERROR(TRUE,FALSE)</f>
        <v>1</v>
      </c>
      <c r="M168" s="407" t="b">
        <f t="shared" ref="M168:M231" si="15">IFERROR(IF(B168&lt;&gt;"",TRUE,FALSE),"")</f>
        <v>1</v>
      </c>
      <c r="N168" s="411" t="s">
        <v>1376</v>
      </c>
      <c r="O168" s="58"/>
      <c r="P168" s="164"/>
      <c r="Q168" s="164"/>
    </row>
    <row r="169" spans="1:17" ht="283.5" x14ac:dyDescent="0.25">
      <c r="A169" s="312">
        <v>1</v>
      </c>
      <c r="B169" s="324" t="str">
        <f>IFERROR(VLOOKUP(A169,'Outcome Indicators - Section C'!$A$10:$R$27,18,FALSE),"")</f>
        <v>TB O-4(M): Treatment success rate of RR TB and/or MDR-TB: Percentage of cases with RR and/or MDR-TB successfully treated</v>
      </c>
      <c r="C169" s="410" t="str">
        <f>IFERROR(IF(VLOOKUP(K169,'Disaggregation Records'!$D$57:$E$90,2,FALSE)=0,"",VLOOKUP(K169,'Disaggregation Records'!$D$57:$E$90,2,FALSE)),"")</f>
        <v/>
      </c>
      <c r="D169" s="410" t="str">
        <f>IFERROR(IF(VLOOKUP(K169,'Disaggregation Records'!$D$57:$F$90,3,FALSE)=0,"",VLOOKUP(K169,'Disaggregation Records'!$D$57:$F$90,3,FALSE)),"")</f>
        <v/>
      </c>
      <c r="E169" s="380"/>
      <c r="F169" s="380"/>
      <c r="G169" s="380"/>
      <c r="H169" s="313"/>
      <c r="I169" s="337"/>
      <c r="J169" s="407">
        <f t="shared" si="12"/>
        <v>1</v>
      </c>
      <c r="K169" s="407" t="str">
        <f t="shared" si="13"/>
        <v>TB O-4(M): Treatment success rate of RR TB and/or MDR-TB: Percentage of cases with RR and/or MDR-TB successfully treated-1</v>
      </c>
      <c r="L169" s="407" t="b">
        <f t="shared" si="14"/>
        <v>1</v>
      </c>
      <c r="M169" s="407" t="b">
        <f t="shared" si="15"/>
        <v>1</v>
      </c>
      <c r="N169" s="411" t="s">
        <v>1377</v>
      </c>
      <c r="O169" s="58"/>
      <c r="P169" s="164"/>
      <c r="Q169" s="164"/>
    </row>
    <row r="170" spans="1:17" ht="283.5" x14ac:dyDescent="0.25">
      <c r="A170" s="312">
        <v>1</v>
      </c>
      <c r="B170" s="324" t="str">
        <f>IFERROR(VLOOKUP(A170,'Outcome Indicators - Section C'!$A$10:$R$27,18,FALSE),"")</f>
        <v>TB O-4(M): Treatment success rate of RR TB and/or MDR-TB: Percentage of cases with RR and/or MDR-TB successfully treated</v>
      </c>
      <c r="C170" s="410" t="str">
        <f>IFERROR(IF(VLOOKUP(K170,'Disaggregation Records'!$D$57:$E$90,2,FALSE)=0,"",VLOOKUP(K170,'Disaggregation Records'!$D$57:$E$90,2,FALSE)),"")</f>
        <v/>
      </c>
      <c r="D170" s="410" t="str">
        <f>IFERROR(IF(VLOOKUP(K170,'Disaggregation Records'!$D$57:$F$90,3,FALSE)=0,"",VLOOKUP(K170,'Disaggregation Records'!$D$57:$F$90,3,FALSE)),"")</f>
        <v/>
      </c>
      <c r="E170" s="380"/>
      <c r="F170" s="380"/>
      <c r="G170" s="380"/>
      <c r="H170" s="313"/>
      <c r="I170" s="337"/>
      <c r="J170" s="407">
        <f t="shared" si="12"/>
        <v>2</v>
      </c>
      <c r="K170" s="407" t="str">
        <f t="shared" si="13"/>
        <v>TB O-4(M): Treatment success rate of RR TB and/or MDR-TB: Percentage of cases with RR and/or MDR-TB successfully treated-2</v>
      </c>
      <c r="L170" s="407" t="b">
        <f t="shared" si="14"/>
        <v>1</v>
      </c>
      <c r="M170" s="407" t="b">
        <f t="shared" si="15"/>
        <v>1</v>
      </c>
      <c r="N170" s="411" t="s">
        <v>1378</v>
      </c>
      <c r="O170" s="58"/>
      <c r="P170" s="164"/>
      <c r="Q170" s="164"/>
    </row>
    <row r="171" spans="1:17" ht="283.5" x14ac:dyDescent="0.25">
      <c r="A171" s="312">
        <v>1</v>
      </c>
      <c r="B171" s="324" t="str">
        <f>IFERROR(VLOOKUP(A171,'Outcome Indicators - Section C'!$A$10:$R$27,18,FALSE),"")</f>
        <v>TB O-4(M): Treatment success rate of RR TB and/or MDR-TB: Percentage of cases with RR and/or MDR-TB successfully treated</v>
      </c>
      <c r="C171" s="410" t="str">
        <f>IFERROR(IF(VLOOKUP(K171,'Disaggregation Records'!$D$57:$E$90,2,FALSE)=0,"",VLOOKUP(K171,'Disaggregation Records'!$D$57:$E$90,2,FALSE)),"")</f>
        <v/>
      </c>
      <c r="D171" s="410" t="str">
        <f>IFERROR(IF(VLOOKUP(K171,'Disaggregation Records'!$D$57:$F$90,3,FALSE)=0,"",VLOOKUP(K171,'Disaggregation Records'!$D$57:$F$90,3,FALSE)),"")</f>
        <v/>
      </c>
      <c r="E171" s="380"/>
      <c r="F171" s="380"/>
      <c r="G171" s="380"/>
      <c r="H171" s="313"/>
      <c r="I171" s="337"/>
      <c r="J171" s="407">
        <f t="shared" si="12"/>
        <v>3</v>
      </c>
      <c r="K171" s="407" t="str">
        <f t="shared" si="13"/>
        <v>TB O-4(M): Treatment success rate of RR TB and/or MDR-TB: Percentage of cases with RR and/or MDR-TB successfully treated-3</v>
      </c>
      <c r="L171" s="407" t="b">
        <f t="shared" si="14"/>
        <v>1</v>
      </c>
      <c r="M171" s="407" t="b">
        <f t="shared" si="15"/>
        <v>1</v>
      </c>
      <c r="N171" s="411" t="s">
        <v>1379</v>
      </c>
      <c r="O171" s="58"/>
      <c r="P171" s="164"/>
      <c r="Q171" s="164"/>
    </row>
    <row r="172" spans="1:17" ht="283.5" x14ac:dyDescent="0.25">
      <c r="A172" s="312">
        <v>1</v>
      </c>
      <c r="B172" s="324" t="str">
        <f>IFERROR(VLOOKUP(A172,'Outcome Indicators - Section C'!$A$10:$R$27,18,FALSE),"")</f>
        <v>TB O-4(M): Treatment success rate of RR TB and/or MDR-TB: Percentage of cases with RR and/or MDR-TB successfully treated</v>
      </c>
      <c r="C172" s="410" t="str">
        <f>IFERROR(IF(VLOOKUP(K172,'Disaggregation Records'!$D$57:$E$90,2,FALSE)=0,"",VLOOKUP(K172,'Disaggregation Records'!$D$57:$E$90,2,FALSE)),"")</f>
        <v/>
      </c>
      <c r="D172" s="410" t="str">
        <f>IFERROR(IF(VLOOKUP(K172,'Disaggregation Records'!$D$57:$F$90,3,FALSE)=0,"",VLOOKUP(K172,'Disaggregation Records'!$D$57:$F$90,3,FALSE)),"")</f>
        <v/>
      </c>
      <c r="E172" s="380"/>
      <c r="F172" s="380"/>
      <c r="G172" s="380"/>
      <c r="H172" s="313"/>
      <c r="I172" s="337"/>
      <c r="J172" s="407">
        <f t="shared" si="12"/>
        <v>4</v>
      </c>
      <c r="K172" s="407" t="str">
        <f t="shared" si="13"/>
        <v>TB O-4(M): Treatment success rate of RR TB and/or MDR-TB: Percentage of cases with RR and/or MDR-TB successfully treated-4</v>
      </c>
      <c r="L172" s="407" t="b">
        <f t="shared" si="14"/>
        <v>1</v>
      </c>
      <c r="M172" s="407" t="b">
        <f t="shared" si="15"/>
        <v>1</v>
      </c>
      <c r="N172" s="411" t="s">
        <v>1380</v>
      </c>
      <c r="O172" s="58"/>
      <c r="P172" s="164"/>
      <c r="Q172" s="164"/>
    </row>
    <row r="173" spans="1:17" ht="283.5" x14ac:dyDescent="0.25">
      <c r="A173" s="312">
        <v>1</v>
      </c>
      <c r="B173" s="324" t="str">
        <f>IFERROR(VLOOKUP(A173,'Outcome Indicators - Section C'!$A$10:$R$27,18,FALSE),"")</f>
        <v>TB O-4(M): Treatment success rate of RR TB and/or MDR-TB: Percentage of cases with RR and/or MDR-TB successfully treated</v>
      </c>
      <c r="C173" s="410" t="str">
        <f>IFERROR(IF(VLOOKUP(K173,'Disaggregation Records'!$D$57:$E$90,2,FALSE)=0,"",VLOOKUP(K173,'Disaggregation Records'!$D$57:$E$90,2,FALSE)),"")</f>
        <v/>
      </c>
      <c r="D173" s="410" t="str">
        <f>IFERROR(IF(VLOOKUP(K173,'Disaggregation Records'!$D$57:$F$90,3,FALSE)=0,"",VLOOKUP(K173,'Disaggregation Records'!$D$57:$F$90,3,FALSE)),"")</f>
        <v/>
      </c>
      <c r="E173" s="380"/>
      <c r="F173" s="380"/>
      <c r="G173" s="380"/>
      <c r="H173" s="313"/>
      <c r="I173" s="337"/>
      <c r="J173" s="407">
        <f t="shared" si="12"/>
        <v>5</v>
      </c>
      <c r="K173" s="407" t="str">
        <f t="shared" si="13"/>
        <v>TB O-4(M): Treatment success rate of RR TB and/or MDR-TB: Percentage of cases with RR and/or MDR-TB successfully treated-5</v>
      </c>
      <c r="L173" s="407" t="b">
        <f t="shared" si="14"/>
        <v>1</v>
      </c>
      <c r="M173" s="407" t="b">
        <f t="shared" si="15"/>
        <v>1</v>
      </c>
      <c r="N173" s="411" t="s">
        <v>1381</v>
      </c>
      <c r="O173" s="58"/>
      <c r="P173" s="164"/>
      <c r="Q173" s="164"/>
    </row>
    <row r="174" spans="1:17" ht="283.5" x14ac:dyDescent="0.25">
      <c r="A174" s="312">
        <v>1</v>
      </c>
      <c r="B174" s="324" t="str">
        <f>IFERROR(VLOOKUP(A174,'Outcome Indicators - Section C'!$A$10:$R$27,18,FALSE),"")</f>
        <v>TB O-4(M): Treatment success rate of RR TB and/or MDR-TB: Percentage of cases with RR and/or MDR-TB successfully treated</v>
      </c>
      <c r="C174" s="410" t="str">
        <f>IFERROR(IF(VLOOKUP(K174,'Disaggregation Records'!$D$57:$E$90,2,FALSE)=0,"",VLOOKUP(K174,'Disaggregation Records'!$D$57:$E$90,2,FALSE)),"")</f>
        <v/>
      </c>
      <c r="D174" s="410" t="str">
        <f>IFERROR(IF(VLOOKUP(K174,'Disaggregation Records'!$D$57:$F$90,3,FALSE)=0,"",VLOOKUP(K174,'Disaggregation Records'!$D$57:$F$90,3,FALSE)),"")</f>
        <v/>
      </c>
      <c r="E174" s="380"/>
      <c r="F174" s="380"/>
      <c r="G174" s="380"/>
      <c r="H174" s="313"/>
      <c r="I174" s="337"/>
      <c r="J174" s="407">
        <f t="shared" si="12"/>
        <v>6</v>
      </c>
      <c r="K174" s="407" t="str">
        <f t="shared" si="13"/>
        <v>TB O-4(M): Treatment success rate of RR TB and/or MDR-TB: Percentage of cases with RR and/or MDR-TB successfully treated-6</v>
      </c>
      <c r="L174" s="407" t="b">
        <f t="shared" si="14"/>
        <v>1</v>
      </c>
      <c r="M174" s="407" t="b">
        <f t="shared" si="15"/>
        <v>1</v>
      </c>
      <c r="N174" s="411" t="s">
        <v>1382</v>
      </c>
      <c r="O174" s="58"/>
      <c r="P174" s="164"/>
      <c r="Q174" s="164"/>
    </row>
    <row r="175" spans="1:17" ht="283.5" x14ac:dyDescent="0.25">
      <c r="A175" s="312">
        <v>1</v>
      </c>
      <c r="B175" s="324" t="str">
        <f>IFERROR(VLOOKUP(A175,'Outcome Indicators - Section C'!$A$10:$R$27,18,FALSE),"")</f>
        <v>TB O-4(M): Treatment success rate of RR TB and/or MDR-TB: Percentage of cases with RR and/or MDR-TB successfully treated</v>
      </c>
      <c r="C175" s="410" t="str">
        <f>IFERROR(IF(VLOOKUP(K175,'Disaggregation Records'!$D$57:$E$90,2,FALSE)=0,"",VLOOKUP(K175,'Disaggregation Records'!$D$57:$E$90,2,FALSE)),"")</f>
        <v/>
      </c>
      <c r="D175" s="410" t="str">
        <f>IFERROR(IF(VLOOKUP(K175,'Disaggregation Records'!$D$57:$F$90,3,FALSE)=0,"",VLOOKUP(K175,'Disaggregation Records'!$D$57:$F$90,3,FALSE)),"")</f>
        <v/>
      </c>
      <c r="E175" s="380"/>
      <c r="F175" s="380"/>
      <c r="G175" s="380"/>
      <c r="H175" s="313"/>
      <c r="I175" s="337"/>
      <c r="J175" s="407">
        <f t="shared" si="12"/>
        <v>7</v>
      </c>
      <c r="K175" s="407" t="str">
        <f t="shared" si="13"/>
        <v>TB O-4(M): Treatment success rate of RR TB and/or MDR-TB: Percentage of cases with RR and/or MDR-TB successfully treated-7</v>
      </c>
      <c r="L175" s="407" t="b">
        <f t="shared" si="14"/>
        <v>1</v>
      </c>
      <c r="M175" s="407" t="b">
        <f t="shared" si="15"/>
        <v>1</v>
      </c>
      <c r="N175" s="411" t="s">
        <v>1383</v>
      </c>
      <c r="O175" s="58"/>
      <c r="P175" s="164"/>
      <c r="Q175" s="164"/>
    </row>
    <row r="176" spans="1:17" ht="283.5" x14ac:dyDescent="0.25">
      <c r="A176" s="312">
        <v>1</v>
      </c>
      <c r="B176" s="324" t="str">
        <f>IFERROR(VLOOKUP(A176,'Outcome Indicators - Section C'!$A$10:$R$27,18,FALSE),"")</f>
        <v>TB O-4(M): Treatment success rate of RR TB and/or MDR-TB: Percentage of cases with RR and/or MDR-TB successfully treated</v>
      </c>
      <c r="C176" s="410" t="str">
        <f>IFERROR(IF(VLOOKUP(K176,'Disaggregation Records'!$D$57:$E$90,2,FALSE)=0,"",VLOOKUP(K176,'Disaggregation Records'!$D$57:$E$90,2,FALSE)),"")</f>
        <v/>
      </c>
      <c r="D176" s="410" t="str">
        <f>IFERROR(IF(VLOOKUP(K176,'Disaggregation Records'!$D$57:$F$90,3,FALSE)=0,"",VLOOKUP(K176,'Disaggregation Records'!$D$57:$F$90,3,FALSE)),"")</f>
        <v/>
      </c>
      <c r="E176" s="380"/>
      <c r="F176" s="380"/>
      <c r="G176" s="380"/>
      <c r="H176" s="313"/>
      <c r="I176" s="337"/>
      <c r="J176" s="407">
        <f t="shared" si="12"/>
        <v>8</v>
      </c>
      <c r="K176" s="407" t="str">
        <f t="shared" si="13"/>
        <v>TB O-4(M): Treatment success rate of RR TB and/or MDR-TB: Percentage of cases with RR and/or MDR-TB successfully treated-8</v>
      </c>
      <c r="L176" s="407" t="b">
        <f t="shared" si="14"/>
        <v>1</v>
      </c>
      <c r="M176" s="407" t="b">
        <f t="shared" si="15"/>
        <v>1</v>
      </c>
      <c r="N176" s="411" t="s">
        <v>1384</v>
      </c>
      <c r="O176" s="58"/>
      <c r="P176" s="164"/>
      <c r="Q176" s="164"/>
    </row>
    <row r="177" spans="1:17" ht="283.5" x14ac:dyDescent="0.25">
      <c r="A177" s="312">
        <v>1</v>
      </c>
      <c r="B177" s="324" t="str">
        <f>IFERROR(VLOOKUP(A177,'Outcome Indicators - Section C'!$A$10:$R$27,18,FALSE),"")</f>
        <v>TB O-4(M): Treatment success rate of RR TB and/or MDR-TB: Percentage of cases with RR and/or MDR-TB successfully treated</v>
      </c>
      <c r="C177" s="410" t="str">
        <f>IFERROR(IF(VLOOKUP(K177,'Disaggregation Records'!$D$57:$E$90,2,FALSE)=0,"",VLOOKUP(K177,'Disaggregation Records'!$D$57:$E$90,2,FALSE)),"")</f>
        <v/>
      </c>
      <c r="D177" s="410" t="str">
        <f>IFERROR(IF(VLOOKUP(K177,'Disaggregation Records'!$D$57:$F$90,3,FALSE)=0,"",VLOOKUP(K177,'Disaggregation Records'!$D$57:$F$90,3,FALSE)),"")</f>
        <v/>
      </c>
      <c r="E177" s="380"/>
      <c r="F177" s="380"/>
      <c r="G177" s="380"/>
      <c r="H177" s="313"/>
      <c r="I177" s="337"/>
      <c r="J177" s="407">
        <f t="shared" si="12"/>
        <v>9</v>
      </c>
      <c r="K177" s="407" t="str">
        <f t="shared" si="13"/>
        <v>TB O-4(M): Treatment success rate of RR TB and/or MDR-TB: Percentage of cases with RR and/or MDR-TB successfully treated-9</v>
      </c>
      <c r="L177" s="407" t="b">
        <f t="shared" si="14"/>
        <v>1</v>
      </c>
      <c r="M177" s="407" t="b">
        <f t="shared" si="15"/>
        <v>1</v>
      </c>
      <c r="N177" s="411" t="s">
        <v>1385</v>
      </c>
      <c r="O177" s="58"/>
      <c r="P177" s="164"/>
      <c r="Q177" s="164"/>
    </row>
    <row r="178" spans="1:17" ht="283.5" x14ac:dyDescent="0.25">
      <c r="A178" s="312">
        <v>2</v>
      </c>
      <c r="B178" s="324" t="str">
        <f>IFERROR(VLOOKUP(A178,'Outcome Indicators - Section C'!$A$10:$R$27,18,FALSE),"")</f>
        <v/>
      </c>
      <c r="C178" s="410" t="str">
        <f>IFERROR(IF(VLOOKUP(K178,'Disaggregation Records'!$D$57:$E$90,2,FALSE)=0,"",VLOOKUP(K178,'Disaggregation Records'!$D$57:$E$90,2,FALSE)),"")</f>
        <v/>
      </c>
      <c r="D178" s="410" t="str">
        <f>IFERROR(IF(VLOOKUP(K178,'Disaggregation Records'!$D$57:$F$90,3,FALSE)=0,"",VLOOKUP(K178,'Disaggregation Records'!$D$57:$F$90,3,FALSE)),"")</f>
        <v/>
      </c>
      <c r="E178" s="380"/>
      <c r="F178" s="380"/>
      <c r="G178" s="380"/>
      <c r="H178" s="313"/>
      <c r="I178" s="337"/>
      <c r="J178" s="407">
        <f t="shared" si="12"/>
        <v>0</v>
      </c>
      <c r="K178" s="407" t="str">
        <f t="shared" si="13"/>
        <v/>
      </c>
      <c r="L178" s="407" t="b">
        <f t="shared" si="14"/>
        <v>1</v>
      </c>
      <c r="M178" s="407" t="b">
        <f t="shared" si="15"/>
        <v>0</v>
      </c>
      <c r="N178" s="411" t="s">
        <v>1386</v>
      </c>
      <c r="O178" s="58"/>
      <c r="P178" s="164"/>
      <c r="Q178" s="164"/>
    </row>
    <row r="179" spans="1:17" ht="283.5" x14ac:dyDescent="0.25">
      <c r="A179" s="312">
        <v>2</v>
      </c>
      <c r="B179" s="324" t="str">
        <f>IFERROR(VLOOKUP(A179,'Outcome Indicators - Section C'!$A$10:$R$27,18,FALSE),"")</f>
        <v/>
      </c>
      <c r="C179" s="410" t="str">
        <f>IFERROR(IF(VLOOKUP(K179,'Disaggregation Records'!$D$57:$E$90,2,FALSE)=0,"",VLOOKUP(K179,'Disaggregation Records'!$D$57:$E$90,2,FALSE)),"")</f>
        <v/>
      </c>
      <c r="D179" s="410" t="str">
        <f>IFERROR(IF(VLOOKUP(K179,'Disaggregation Records'!$D$57:$F$90,3,FALSE)=0,"",VLOOKUP(K179,'Disaggregation Records'!$D$57:$F$90,3,FALSE)),"")</f>
        <v/>
      </c>
      <c r="E179" s="380"/>
      <c r="F179" s="380"/>
      <c r="G179" s="380"/>
      <c r="H179" s="313"/>
      <c r="I179" s="337"/>
      <c r="J179" s="407">
        <f t="shared" si="12"/>
        <v>1</v>
      </c>
      <c r="K179" s="407" t="str">
        <f t="shared" si="13"/>
        <v/>
      </c>
      <c r="L179" s="407" t="b">
        <f t="shared" si="14"/>
        <v>1</v>
      </c>
      <c r="M179" s="407" t="b">
        <f t="shared" si="15"/>
        <v>0</v>
      </c>
      <c r="N179" s="411" t="s">
        <v>1387</v>
      </c>
      <c r="O179" s="58"/>
      <c r="P179" s="164"/>
      <c r="Q179" s="164"/>
    </row>
    <row r="180" spans="1:17" ht="283.5" x14ac:dyDescent="0.25">
      <c r="A180" s="312">
        <v>2</v>
      </c>
      <c r="B180" s="324" t="str">
        <f>IFERROR(VLOOKUP(A180,'Outcome Indicators - Section C'!$A$10:$R$27,18,FALSE),"")</f>
        <v/>
      </c>
      <c r="C180" s="410" t="str">
        <f>IFERROR(IF(VLOOKUP(K180,'Disaggregation Records'!$D$57:$E$90,2,FALSE)=0,"",VLOOKUP(K180,'Disaggregation Records'!$D$57:$E$90,2,FALSE)),"")</f>
        <v/>
      </c>
      <c r="D180" s="410" t="str">
        <f>IFERROR(IF(VLOOKUP(K180,'Disaggregation Records'!$D$57:$F$90,3,FALSE)=0,"",VLOOKUP(K180,'Disaggregation Records'!$D$57:$F$90,3,FALSE)),"")</f>
        <v/>
      </c>
      <c r="E180" s="380"/>
      <c r="F180" s="380"/>
      <c r="G180" s="380"/>
      <c r="H180" s="313"/>
      <c r="I180" s="337"/>
      <c r="J180" s="407">
        <f t="shared" si="12"/>
        <v>2</v>
      </c>
      <c r="K180" s="407" t="str">
        <f t="shared" si="13"/>
        <v/>
      </c>
      <c r="L180" s="407" t="b">
        <f t="shared" si="14"/>
        <v>1</v>
      </c>
      <c r="M180" s="407" t="b">
        <f t="shared" si="15"/>
        <v>0</v>
      </c>
      <c r="N180" s="411" t="s">
        <v>1388</v>
      </c>
      <c r="O180" s="58"/>
      <c r="P180" s="164"/>
      <c r="Q180" s="164"/>
    </row>
    <row r="181" spans="1:17" ht="283.5" x14ac:dyDescent="0.25">
      <c r="A181" s="312">
        <v>2</v>
      </c>
      <c r="B181" s="324" t="str">
        <f>IFERROR(VLOOKUP(A181,'Outcome Indicators - Section C'!$A$10:$R$27,18,FALSE),"")</f>
        <v/>
      </c>
      <c r="C181" s="410" t="str">
        <f>IFERROR(IF(VLOOKUP(K181,'Disaggregation Records'!$D$57:$E$90,2,FALSE)=0,"",VLOOKUP(K181,'Disaggregation Records'!$D$57:$E$90,2,FALSE)),"")</f>
        <v/>
      </c>
      <c r="D181" s="410" t="str">
        <f>IFERROR(IF(VLOOKUP(K181,'Disaggregation Records'!$D$57:$F$90,3,FALSE)=0,"",VLOOKUP(K181,'Disaggregation Records'!$D$57:$F$90,3,FALSE)),"")</f>
        <v/>
      </c>
      <c r="E181" s="380"/>
      <c r="F181" s="380"/>
      <c r="G181" s="380"/>
      <c r="H181" s="313"/>
      <c r="I181" s="337"/>
      <c r="J181" s="407">
        <f t="shared" si="12"/>
        <v>3</v>
      </c>
      <c r="K181" s="407" t="str">
        <f t="shared" si="13"/>
        <v/>
      </c>
      <c r="L181" s="407" t="b">
        <f t="shared" si="14"/>
        <v>1</v>
      </c>
      <c r="M181" s="407" t="b">
        <f t="shared" si="15"/>
        <v>0</v>
      </c>
      <c r="N181" s="411" t="s">
        <v>1389</v>
      </c>
      <c r="O181" s="58"/>
      <c r="P181" s="164"/>
      <c r="Q181" s="164"/>
    </row>
    <row r="182" spans="1:17" ht="283.5" x14ac:dyDescent="0.25">
      <c r="A182" s="312">
        <v>2</v>
      </c>
      <c r="B182" s="324" t="str">
        <f>IFERROR(VLOOKUP(A182,'Outcome Indicators - Section C'!$A$10:$R$27,18,FALSE),"")</f>
        <v/>
      </c>
      <c r="C182" s="410" t="str">
        <f>IFERROR(IF(VLOOKUP(K182,'Disaggregation Records'!$D$57:$E$90,2,FALSE)=0,"",VLOOKUP(K182,'Disaggregation Records'!$D$57:$E$90,2,FALSE)),"")</f>
        <v/>
      </c>
      <c r="D182" s="410" t="str">
        <f>IFERROR(IF(VLOOKUP(K182,'Disaggregation Records'!$D$57:$F$90,3,FALSE)=0,"",VLOOKUP(K182,'Disaggregation Records'!$D$57:$F$90,3,FALSE)),"")</f>
        <v/>
      </c>
      <c r="E182" s="380"/>
      <c r="F182" s="380"/>
      <c r="G182" s="380"/>
      <c r="H182" s="313"/>
      <c r="I182" s="337"/>
      <c r="J182" s="407">
        <f t="shared" si="12"/>
        <v>4</v>
      </c>
      <c r="K182" s="407" t="str">
        <f t="shared" si="13"/>
        <v/>
      </c>
      <c r="L182" s="407" t="b">
        <f t="shared" si="14"/>
        <v>1</v>
      </c>
      <c r="M182" s="407" t="b">
        <f t="shared" si="15"/>
        <v>0</v>
      </c>
      <c r="N182" s="411" t="s">
        <v>1390</v>
      </c>
      <c r="O182" s="58"/>
      <c r="P182" s="164"/>
      <c r="Q182" s="164"/>
    </row>
    <row r="183" spans="1:17" ht="283.5" x14ac:dyDescent="0.25">
      <c r="A183" s="312">
        <v>2</v>
      </c>
      <c r="B183" s="324" t="str">
        <f>IFERROR(VLOOKUP(A183,'Outcome Indicators - Section C'!$A$10:$R$27,18,FALSE),"")</f>
        <v/>
      </c>
      <c r="C183" s="410" t="str">
        <f>IFERROR(IF(VLOOKUP(K183,'Disaggregation Records'!$D$57:$E$90,2,FALSE)=0,"",VLOOKUP(K183,'Disaggregation Records'!$D$57:$E$90,2,FALSE)),"")</f>
        <v/>
      </c>
      <c r="D183" s="410" t="str">
        <f>IFERROR(IF(VLOOKUP(K183,'Disaggregation Records'!$D$57:$F$90,3,FALSE)=0,"",VLOOKUP(K183,'Disaggregation Records'!$D$57:$F$90,3,FALSE)),"")</f>
        <v/>
      </c>
      <c r="E183" s="380"/>
      <c r="F183" s="380"/>
      <c r="G183" s="380"/>
      <c r="H183" s="313"/>
      <c r="I183" s="337"/>
      <c r="J183" s="407">
        <f t="shared" si="12"/>
        <v>5</v>
      </c>
      <c r="K183" s="407" t="str">
        <f t="shared" si="13"/>
        <v/>
      </c>
      <c r="L183" s="407" t="b">
        <f t="shared" si="14"/>
        <v>1</v>
      </c>
      <c r="M183" s="407" t="b">
        <f t="shared" si="15"/>
        <v>0</v>
      </c>
      <c r="N183" s="411" t="s">
        <v>1391</v>
      </c>
      <c r="O183" s="58"/>
      <c r="P183" s="164"/>
      <c r="Q183" s="164"/>
    </row>
    <row r="184" spans="1:17" ht="283.5" x14ac:dyDescent="0.25">
      <c r="A184" s="312">
        <v>2</v>
      </c>
      <c r="B184" s="324" t="str">
        <f>IFERROR(VLOOKUP(A184,'Outcome Indicators - Section C'!$A$10:$R$27,18,FALSE),"")</f>
        <v/>
      </c>
      <c r="C184" s="410" t="str">
        <f>IFERROR(IF(VLOOKUP(K184,'Disaggregation Records'!$D$57:$E$90,2,FALSE)=0,"",VLOOKUP(K184,'Disaggregation Records'!$D$57:$E$90,2,FALSE)),"")</f>
        <v/>
      </c>
      <c r="D184" s="410" t="str">
        <f>IFERROR(IF(VLOOKUP(K184,'Disaggregation Records'!$D$57:$F$90,3,FALSE)=0,"",VLOOKUP(K184,'Disaggregation Records'!$D$57:$F$90,3,FALSE)),"")</f>
        <v/>
      </c>
      <c r="E184" s="380"/>
      <c r="F184" s="380"/>
      <c r="G184" s="380"/>
      <c r="H184" s="313"/>
      <c r="I184" s="337"/>
      <c r="J184" s="407">
        <f t="shared" si="12"/>
        <v>6</v>
      </c>
      <c r="K184" s="407" t="str">
        <f t="shared" si="13"/>
        <v/>
      </c>
      <c r="L184" s="407" t="b">
        <f t="shared" si="14"/>
        <v>1</v>
      </c>
      <c r="M184" s="407" t="b">
        <f t="shared" si="15"/>
        <v>0</v>
      </c>
      <c r="N184" s="411" t="s">
        <v>1392</v>
      </c>
      <c r="O184" s="58"/>
      <c r="P184" s="164"/>
      <c r="Q184" s="164"/>
    </row>
    <row r="185" spans="1:17" ht="283.5" x14ac:dyDescent="0.25">
      <c r="A185" s="312">
        <v>2</v>
      </c>
      <c r="B185" s="324" t="str">
        <f>IFERROR(VLOOKUP(A185,'Outcome Indicators - Section C'!$A$10:$R$27,18,FALSE),"")</f>
        <v/>
      </c>
      <c r="C185" s="410" t="str">
        <f>IFERROR(IF(VLOOKUP(K185,'Disaggregation Records'!$D$57:$E$90,2,FALSE)=0,"",VLOOKUP(K185,'Disaggregation Records'!$D$57:$E$90,2,FALSE)),"")</f>
        <v/>
      </c>
      <c r="D185" s="410" t="str">
        <f>IFERROR(IF(VLOOKUP(K185,'Disaggregation Records'!$D$57:$F$90,3,FALSE)=0,"",VLOOKUP(K185,'Disaggregation Records'!$D$57:$F$90,3,FALSE)),"")</f>
        <v/>
      </c>
      <c r="E185" s="380"/>
      <c r="F185" s="380"/>
      <c r="G185" s="380"/>
      <c r="H185" s="313"/>
      <c r="I185" s="337"/>
      <c r="J185" s="407">
        <f t="shared" si="12"/>
        <v>7</v>
      </c>
      <c r="K185" s="407" t="str">
        <f t="shared" si="13"/>
        <v/>
      </c>
      <c r="L185" s="407" t="b">
        <f t="shared" si="14"/>
        <v>1</v>
      </c>
      <c r="M185" s="407" t="b">
        <f t="shared" si="15"/>
        <v>0</v>
      </c>
      <c r="N185" s="411" t="s">
        <v>1393</v>
      </c>
      <c r="O185" s="58"/>
      <c r="P185" s="164"/>
      <c r="Q185" s="164"/>
    </row>
    <row r="186" spans="1:17" ht="283.5" x14ac:dyDescent="0.25">
      <c r="A186" s="312">
        <v>2</v>
      </c>
      <c r="B186" s="324" t="str">
        <f>IFERROR(VLOOKUP(A186,'Outcome Indicators - Section C'!$A$10:$R$27,18,FALSE),"")</f>
        <v/>
      </c>
      <c r="C186" s="410" t="str">
        <f>IFERROR(IF(VLOOKUP(K186,'Disaggregation Records'!$D$57:$E$90,2,FALSE)=0,"",VLOOKUP(K186,'Disaggregation Records'!$D$57:$E$90,2,FALSE)),"")</f>
        <v/>
      </c>
      <c r="D186" s="410" t="str">
        <f>IFERROR(IF(VLOOKUP(K186,'Disaggregation Records'!$D$57:$F$90,3,FALSE)=0,"",VLOOKUP(K186,'Disaggregation Records'!$D$57:$F$90,3,FALSE)),"")</f>
        <v/>
      </c>
      <c r="E186" s="380"/>
      <c r="F186" s="380"/>
      <c r="G186" s="380"/>
      <c r="H186" s="313"/>
      <c r="I186" s="337"/>
      <c r="J186" s="407">
        <f t="shared" si="12"/>
        <v>8</v>
      </c>
      <c r="K186" s="407" t="str">
        <f t="shared" si="13"/>
        <v/>
      </c>
      <c r="L186" s="407" t="b">
        <f t="shared" si="14"/>
        <v>1</v>
      </c>
      <c r="M186" s="407" t="b">
        <f t="shared" si="15"/>
        <v>0</v>
      </c>
      <c r="N186" s="411" t="s">
        <v>1394</v>
      </c>
      <c r="O186" s="58"/>
      <c r="P186" s="164"/>
      <c r="Q186" s="164"/>
    </row>
    <row r="187" spans="1:17" ht="283.5" x14ac:dyDescent="0.25">
      <c r="A187" s="312">
        <v>2</v>
      </c>
      <c r="B187" s="324" t="str">
        <f>IFERROR(VLOOKUP(A187,'Outcome Indicators - Section C'!$A$10:$R$27,18,FALSE),"")</f>
        <v/>
      </c>
      <c r="C187" s="410" t="str">
        <f>IFERROR(IF(VLOOKUP(K187,'Disaggregation Records'!$D$57:$E$90,2,FALSE)=0,"",VLOOKUP(K187,'Disaggregation Records'!$D$57:$E$90,2,FALSE)),"")</f>
        <v/>
      </c>
      <c r="D187" s="410" t="str">
        <f>IFERROR(IF(VLOOKUP(K187,'Disaggregation Records'!$D$57:$F$90,3,FALSE)=0,"",VLOOKUP(K187,'Disaggregation Records'!$D$57:$F$90,3,FALSE)),"")</f>
        <v/>
      </c>
      <c r="E187" s="380"/>
      <c r="F187" s="380"/>
      <c r="G187" s="380"/>
      <c r="H187" s="313"/>
      <c r="I187" s="337"/>
      <c r="J187" s="407">
        <f t="shared" si="12"/>
        <v>9</v>
      </c>
      <c r="K187" s="407" t="str">
        <f t="shared" si="13"/>
        <v/>
      </c>
      <c r="L187" s="407" t="b">
        <f t="shared" si="14"/>
        <v>1</v>
      </c>
      <c r="M187" s="407" t="b">
        <f t="shared" si="15"/>
        <v>0</v>
      </c>
      <c r="N187" s="411" t="s">
        <v>1395</v>
      </c>
      <c r="O187" s="58"/>
      <c r="P187" s="164"/>
      <c r="Q187" s="164"/>
    </row>
    <row r="188" spans="1:17" ht="283.5" x14ac:dyDescent="0.25">
      <c r="A188" s="312">
        <v>3</v>
      </c>
      <c r="B188" s="324" t="str">
        <f>IFERROR(VLOOKUP(A188,'Outcome Indicators - Section C'!$A$10:$R$27,18,FALSE),"")</f>
        <v/>
      </c>
      <c r="C188" s="410" t="str">
        <f>IFERROR(IF(VLOOKUP(K188,'Disaggregation Records'!$D$57:$E$90,2,FALSE)=0,"",VLOOKUP(K188,'Disaggregation Records'!$D$57:$E$90,2,FALSE)),"")</f>
        <v/>
      </c>
      <c r="D188" s="410" t="str">
        <f>IFERROR(IF(VLOOKUP(K188,'Disaggregation Records'!$D$57:$F$90,3,FALSE)=0,"",VLOOKUP(K188,'Disaggregation Records'!$D$57:$F$90,3,FALSE)),"")</f>
        <v/>
      </c>
      <c r="E188" s="380"/>
      <c r="F188" s="380"/>
      <c r="G188" s="380"/>
      <c r="H188" s="313"/>
      <c r="I188" s="337"/>
      <c r="J188" s="407">
        <f t="shared" si="12"/>
        <v>10</v>
      </c>
      <c r="K188" s="407" t="str">
        <f t="shared" si="13"/>
        <v/>
      </c>
      <c r="L188" s="407" t="b">
        <f t="shared" si="14"/>
        <v>1</v>
      </c>
      <c r="M188" s="407" t="b">
        <f t="shared" si="15"/>
        <v>0</v>
      </c>
      <c r="N188" s="411" t="s">
        <v>1396</v>
      </c>
      <c r="O188" s="58"/>
      <c r="P188" s="164"/>
      <c r="Q188" s="164"/>
    </row>
    <row r="189" spans="1:17" ht="283.5" x14ac:dyDescent="0.25">
      <c r="A189" s="312">
        <v>3</v>
      </c>
      <c r="B189" s="324" t="str">
        <f>IFERROR(VLOOKUP(A189,'Outcome Indicators - Section C'!$A$10:$R$27,18,FALSE),"")</f>
        <v/>
      </c>
      <c r="C189" s="410" t="str">
        <f>IFERROR(IF(VLOOKUP(K189,'Disaggregation Records'!$D$57:$E$90,2,FALSE)=0,"",VLOOKUP(K189,'Disaggregation Records'!$D$57:$E$90,2,FALSE)),"")</f>
        <v/>
      </c>
      <c r="D189" s="410" t="str">
        <f>IFERROR(IF(VLOOKUP(K189,'Disaggregation Records'!$D$57:$F$90,3,FALSE)=0,"",VLOOKUP(K189,'Disaggregation Records'!$D$57:$F$90,3,FALSE)),"")</f>
        <v/>
      </c>
      <c r="E189" s="380"/>
      <c r="F189" s="380"/>
      <c r="G189" s="380"/>
      <c r="H189" s="313"/>
      <c r="I189" s="337"/>
      <c r="J189" s="407">
        <f t="shared" si="12"/>
        <v>11</v>
      </c>
      <c r="K189" s="407" t="str">
        <f t="shared" si="13"/>
        <v/>
      </c>
      <c r="L189" s="407" t="b">
        <f t="shared" si="14"/>
        <v>1</v>
      </c>
      <c r="M189" s="407" t="b">
        <f t="shared" si="15"/>
        <v>0</v>
      </c>
      <c r="N189" s="411" t="s">
        <v>1397</v>
      </c>
      <c r="O189" s="58"/>
      <c r="P189" s="164"/>
      <c r="Q189" s="164"/>
    </row>
    <row r="190" spans="1:17" ht="283.5" x14ac:dyDescent="0.25">
      <c r="A190" s="312">
        <v>3</v>
      </c>
      <c r="B190" s="324" t="str">
        <f>IFERROR(VLOOKUP(A190,'Outcome Indicators - Section C'!$A$10:$R$27,18,FALSE),"")</f>
        <v/>
      </c>
      <c r="C190" s="410" t="str">
        <f>IFERROR(IF(VLOOKUP(K190,'Disaggregation Records'!$D$57:$E$90,2,FALSE)=0,"",VLOOKUP(K190,'Disaggregation Records'!$D$57:$E$90,2,FALSE)),"")</f>
        <v/>
      </c>
      <c r="D190" s="410" t="str">
        <f>IFERROR(IF(VLOOKUP(K190,'Disaggregation Records'!$D$57:$F$90,3,FALSE)=0,"",VLOOKUP(K190,'Disaggregation Records'!$D$57:$F$90,3,FALSE)),"")</f>
        <v/>
      </c>
      <c r="E190" s="380"/>
      <c r="F190" s="380"/>
      <c r="G190" s="380"/>
      <c r="H190" s="313"/>
      <c r="I190" s="337"/>
      <c r="J190" s="407">
        <f t="shared" si="12"/>
        <v>12</v>
      </c>
      <c r="K190" s="407" t="str">
        <f t="shared" si="13"/>
        <v/>
      </c>
      <c r="L190" s="407" t="b">
        <f t="shared" si="14"/>
        <v>1</v>
      </c>
      <c r="M190" s="407" t="b">
        <f t="shared" si="15"/>
        <v>0</v>
      </c>
      <c r="N190" s="411" t="s">
        <v>1398</v>
      </c>
      <c r="O190" s="58"/>
      <c r="P190" s="164"/>
      <c r="Q190" s="164"/>
    </row>
    <row r="191" spans="1:17" ht="283.5" x14ac:dyDescent="0.25">
      <c r="A191" s="312">
        <v>3</v>
      </c>
      <c r="B191" s="324" t="str">
        <f>IFERROR(VLOOKUP(A191,'Outcome Indicators - Section C'!$A$10:$R$27,18,FALSE),"")</f>
        <v/>
      </c>
      <c r="C191" s="410" t="str">
        <f>IFERROR(IF(VLOOKUP(K191,'Disaggregation Records'!$D$57:$E$90,2,FALSE)=0,"",VLOOKUP(K191,'Disaggregation Records'!$D$57:$E$90,2,FALSE)),"")</f>
        <v/>
      </c>
      <c r="D191" s="410" t="str">
        <f>IFERROR(IF(VLOOKUP(K191,'Disaggregation Records'!$D$57:$F$90,3,FALSE)=0,"",VLOOKUP(K191,'Disaggregation Records'!$D$57:$F$90,3,FALSE)),"")</f>
        <v/>
      </c>
      <c r="E191" s="380"/>
      <c r="F191" s="380"/>
      <c r="G191" s="380"/>
      <c r="H191" s="313"/>
      <c r="I191" s="337"/>
      <c r="J191" s="407">
        <f t="shared" si="12"/>
        <v>13</v>
      </c>
      <c r="K191" s="407" t="str">
        <f t="shared" si="13"/>
        <v/>
      </c>
      <c r="L191" s="407" t="b">
        <f t="shared" si="14"/>
        <v>1</v>
      </c>
      <c r="M191" s="407" t="b">
        <f t="shared" si="15"/>
        <v>0</v>
      </c>
      <c r="N191" s="411" t="s">
        <v>1399</v>
      </c>
      <c r="O191" s="58"/>
      <c r="P191" s="164"/>
      <c r="Q191" s="164"/>
    </row>
    <row r="192" spans="1:17" ht="283.5" x14ac:dyDescent="0.25">
      <c r="A192" s="312">
        <v>3</v>
      </c>
      <c r="B192" s="324" t="str">
        <f>IFERROR(VLOOKUP(A192,'Outcome Indicators - Section C'!$A$10:$R$27,18,FALSE),"")</f>
        <v/>
      </c>
      <c r="C192" s="410" t="str">
        <f>IFERROR(IF(VLOOKUP(K192,'Disaggregation Records'!$D$57:$E$90,2,FALSE)=0,"",VLOOKUP(K192,'Disaggregation Records'!$D$57:$E$90,2,FALSE)),"")</f>
        <v/>
      </c>
      <c r="D192" s="410" t="str">
        <f>IFERROR(IF(VLOOKUP(K192,'Disaggregation Records'!$D$57:$F$90,3,FALSE)=0,"",VLOOKUP(K192,'Disaggregation Records'!$D$57:$F$90,3,FALSE)),"")</f>
        <v/>
      </c>
      <c r="E192" s="380"/>
      <c r="F192" s="380"/>
      <c r="G192" s="380"/>
      <c r="H192" s="313"/>
      <c r="I192" s="337"/>
      <c r="J192" s="407">
        <f t="shared" si="12"/>
        <v>14</v>
      </c>
      <c r="K192" s="407" t="str">
        <f t="shared" si="13"/>
        <v/>
      </c>
      <c r="L192" s="407" t="b">
        <f t="shared" si="14"/>
        <v>1</v>
      </c>
      <c r="M192" s="407" t="b">
        <f t="shared" si="15"/>
        <v>0</v>
      </c>
      <c r="N192" s="411" t="s">
        <v>1400</v>
      </c>
      <c r="O192" s="58"/>
      <c r="P192" s="164"/>
      <c r="Q192" s="164"/>
    </row>
    <row r="193" spans="1:17" ht="283.5" x14ac:dyDescent="0.25">
      <c r="A193" s="312">
        <v>3</v>
      </c>
      <c r="B193" s="324" t="str">
        <f>IFERROR(VLOOKUP(A193,'Outcome Indicators - Section C'!$A$10:$R$27,18,FALSE),"")</f>
        <v/>
      </c>
      <c r="C193" s="410" t="str">
        <f>IFERROR(IF(VLOOKUP(K193,'Disaggregation Records'!$D$57:$E$90,2,FALSE)=0,"",VLOOKUP(K193,'Disaggregation Records'!$D$57:$E$90,2,FALSE)),"")</f>
        <v/>
      </c>
      <c r="D193" s="410" t="str">
        <f>IFERROR(IF(VLOOKUP(K193,'Disaggregation Records'!$D$57:$F$90,3,FALSE)=0,"",VLOOKUP(K193,'Disaggregation Records'!$D$57:$F$90,3,FALSE)),"")</f>
        <v/>
      </c>
      <c r="E193" s="380"/>
      <c r="F193" s="380"/>
      <c r="G193" s="380"/>
      <c r="H193" s="313"/>
      <c r="I193" s="337"/>
      <c r="J193" s="407">
        <f t="shared" si="12"/>
        <v>15</v>
      </c>
      <c r="K193" s="407" t="str">
        <f t="shared" si="13"/>
        <v/>
      </c>
      <c r="L193" s="407" t="b">
        <f t="shared" si="14"/>
        <v>1</v>
      </c>
      <c r="M193" s="407" t="b">
        <f t="shared" si="15"/>
        <v>0</v>
      </c>
      <c r="N193" s="411" t="s">
        <v>1401</v>
      </c>
      <c r="O193" s="58"/>
      <c r="P193" s="164"/>
      <c r="Q193" s="164"/>
    </row>
    <row r="194" spans="1:17" ht="283.5" x14ac:dyDescent="0.25">
      <c r="A194" s="312">
        <v>3</v>
      </c>
      <c r="B194" s="324" t="str">
        <f>IFERROR(VLOOKUP(A194,'Outcome Indicators - Section C'!$A$10:$R$27,18,FALSE),"")</f>
        <v/>
      </c>
      <c r="C194" s="410" t="str">
        <f>IFERROR(IF(VLOOKUP(K194,'Disaggregation Records'!$D$57:$E$90,2,FALSE)=0,"",VLOOKUP(K194,'Disaggregation Records'!$D$57:$E$90,2,FALSE)),"")</f>
        <v/>
      </c>
      <c r="D194" s="410" t="str">
        <f>IFERROR(IF(VLOOKUP(K194,'Disaggregation Records'!$D$57:$F$90,3,FALSE)=0,"",VLOOKUP(K194,'Disaggregation Records'!$D$57:$F$90,3,FALSE)),"")</f>
        <v/>
      </c>
      <c r="E194" s="380"/>
      <c r="F194" s="380"/>
      <c r="G194" s="380"/>
      <c r="H194" s="313"/>
      <c r="I194" s="337"/>
      <c r="J194" s="407">
        <f t="shared" si="12"/>
        <v>16</v>
      </c>
      <c r="K194" s="407" t="str">
        <f t="shared" si="13"/>
        <v/>
      </c>
      <c r="L194" s="407" t="b">
        <f t="shared" si="14"/>
        <v>1</v>
      </c>
      <c r="M194" s="407" t="b">
        <f t="shared" si="15"/>
        <v>0</v>
      </c>
      <c r="N194" s="411" t="s">
        <v>1402</v>
      </c>
      <c r="O194" s="58"/>
      <c r="P194" s="164"/>
      <c r="Q194" s="164"/>
    </row>
    <row r="195" spans="1:17" ht="283.5" x14ac:dyDescent="0.25">
      <c r="A195" s="312">
        <v>3</v>
      </c>
      <c r="B195" s="324" t="str">
        <f>IFERROR(VLOOKUP(A195,'Outcome Indicators - Section C'!$A$10:$R$27,18,FALSE),"")</f>
        <v/>
      </c>
      <c r="C195" s="410" t="str">
        <f>IFERROR(IF(VLOOKUP(K195,'Disaggregation Records'!$D$57:$E$90,2,FALSE)=0,"",VLOOKUP(K195,'Disaggregation Records'!$D$57:$E$90,2,FALSE)),"")</f>
        <v/>
      </c>
      <c r="D195" s="410" t="str">
        <f>IFERROR(IF(VLOOKUP(K195,'Disaggregation Records'!$D$57:$F$90,3,FALSE)=0,"",VLOOKUP(K195,'Disaggregation Records'!$D$57:$F$90,3,FALSE)),"")</f>
        <v/>
      </c>
      <c r="E195" s="380"/>
      <c r="F195" s="380"/>
      <c r="G195" s="380"/>
      <c r="H195" s="313"/>
      <c r="I195" s="337"/>
      <c r="J195" s="407">
        <f t="shared" si="12"/>
        <v>17</v>
      </c>
      <c r="K195" s="407" t="str">
        <f t="shared" si="13"/>
        <v/>
      </c>
      <c r="L195" s="407" t="b">
        <f t="shared" si="14"/>
        <v>1</v>
      </c>
      <c r="M195" s="407" t="b">
        <f t="shared" si="15"/>
        <v>0</v>
      </c>
      <c r="N195" s="411" t="s">
        <v>1403</v>
      </c>
      <c r="O195" s="58"/>
      <c r="P195" s="164"/>
      <c r="Q195" s="164"/>
    </row>
    <row r="196" spans="1:17" ht="283.5" x14ac:dyDescent="0.25">
      <c r="A196" s="312">
        <v>3</v>
      </c>
      <c r="B196" s="324" t="str">
        <f>IFERROR(VLOOKUP(A196,'Outcome Indicators - Section C'!$A$10:$R$27,18,FALSE),"")</f>
        <v/>
      </c>
      <c r="C196" s="410" t="str">
        <f>IFERROR(IF(VLOOKUP(K196,'Disaggregation Records'!$D$57:$E$90,2,FALSE)=0,"",VLOOKUP(K196,'Disaggregation Records'!$D$57:$E$90,2,FALSE)),"")</f>
        <v/>
      </c>
      <c r="D196" s="410" t="str">
        <f>IFERROR(IF(VLOOKUP(K196,'Disaggregation Records'!$D$57:$F$90,3,FALSE)=0,"",VLOOKUP(K196,'Disaggregation Records'!$D$57:$F$90,3,FALSE)),"")</f>
        <v/>
      </c>
      <c r="E196" s="380"/>
      <c r="F196" s="380"/>
      <c r="G196" s="380"/>
      <c r="H196" s="313"/>
      <c r="I196" s="337"/>
      <c r="J196" s="407">
        <f t="shared" si="12"/>
        <v>18</v>
      </c>
      <c r="K196" s="407" t="str">
        <f t="shared" si="13"/>
        <v/>
      </c>
      <c r="L196" s="407" t="b">
        <f t="shared" si="14"/>
        <v>1</v>
      </c>
      <c r="M196" s="407" t="b">
        <f t="shared" si="15"/>
        <v>0</v>
      </c>
      <c r="N196" s="411" t="s">
        <v>1404</v>
      </c>
      <c r="O196" s="58"/>
      <c r="P196" s="164"/>
      <c r="Q196" s="164"/>
    </row>
    <row r="197" spans="1:17" ht="283.5" x14ac:dyDescent="0.25">
      <c r="A197" s="312">
        <v>3</v>
      </c>
      <c r="B197" s="324" t="str">
        <f>IFERROR(VLOOKUP(A197,'Outcome Indicators - Section C'!$A$10:$R$27,18,FALSE),"")</f>
        <v/>
      </c>
      <c r="C197" s="410" t="str">
        <f>IFERROR(IF(VLOOKUP(K197,'Disaggregation Records'!$D$57:$E$90,2,FALSE)=0,"",VLOOKUP(K197,'Disaggregation Records'!$D$57:$E$90,2,FALSE)),"")</f>
        <v/>
      </c>
      <c r="D197" s="410" t="str">
        <f>IFERROR(IF(VLOOKUP(K197,'Disaggregation Records'!$D$57:$F$90,3,FALSE)=0,"",VLOOKUP(K197,'Disaggregation Records'!$D$57:$F$90,3,FALSE)),"")</f>
        <v/>
      </c>
      <c r="E197" s="380"/>
      <c r="F197" s="380"/>
      <c r="G197" s="380"/>
      <c r="H197" s="313"/>
      <c r="I197" s="337"/>
      <c r="J197" s="407">
        <f t="shared" si="12"/>
        <v>19</v>
      </c>
      <c r="K197" s="407" t="str">
        <f t="shared" si="13"/>
        <v/>
      </c>
      <c r="L197" s="407" t="b">
        <f t="shared" si="14"/>
        <v>1</v>
      </c>
      <c r="M197" s="407" t="b">
        <f t="shared" si="15"/>
        <v>0</v>
      </c>
      <c r="N197" s="411" t="s">
        <v>1405</v>
      </c>
      <c r="O197" s="58"/>
      <c r="P197" s="164"/>
      <c r="Q197" s="164"/>
    </row>
    <row r="198" spans="1:17" ht="283.5" x14ac:dyDescent="0.25">
      <c r="A198" s="312">
        <v>4</v>
      </c>
      <c r="B198" s="324" t="str">
        <f>IFERROR(VLOOKUP(A198,'Outcome Indicators - Section C'!$A$10:$R$27,18,FALSE),"")</f>
        <v/>
      </c>
      <c r="C198" s="410" t="str">
        <f>IFERROR(IF(VLOOKUP(K198,'Disaggregation Records'!$D$57:$E$90,2,FALSE)=0,"",VLOOKUP(K198,'Disaggregation Records'!$D$57:$E$90,2,FALSE)),"")</f>
        <v/>
      </c>
      <c r="D198" s="410" t="str">
        <f>IFERROR(IF(VLOOKUP(K198,'Disaggregation Records'!$D$57:$F$90,3,FALSE)=0,"",VLOOKUP(K198,'Disaggregation Records'!$D$57:$F$90,3,FALSE)),"")</f>
        <v/>
      </c>
      <c r="E198" s="380"/>
      <c r="F198" s="380"/>
      <c r="G198" s="380"/>
      <c r="H198" s="313"/>
      <c r="I198" s="337"/>
      <c r="J198" s="407">
        <f t="shared" si="12"/>
        <v>20</v>
      </c>
      <c r="K198" s="407" t="str">
        <f t="shared" si="13"/>
        <v/>
      </c>
      <c r="L198" s="407" t="b">
        <f t="shared" si="14"/>
        <v>1</v>
      </c>
      <c r="M198" s="407" t="b">
        <f t="shared" si="15"/>
        <v>0</v>
      </c>
      <c r="N198" s="411" t="s">
        <v>1406</v>
      </c>
      <c r="O198" s="58"/>
      <c r="P198" s="164"/>
      <c r="Q198" s="164"/>
    </row>
    <row r="199" spans="1:17" ht="283.5" x14ac:dyDescent="0.25">
      <c r="A199" s="312">
        <v>4</v>
      </c>
      <c r="B199" s="324" t="str">
        <f>IFERROR(VLOOKUP(A199,'Outcome Indicators - Section C'!$A$10:$R$27,18,FALSE),"")</f>
        <v/>
      </c>
      <c r="C199" s="410" t="str">
        <f>IFERROR(IF(VLOOKUP(K199,'Disaggregation Records'!$D$57:$E$90,2,FALSE)=0,"",VLOOKUP(K199,'Disaggregation Records'!$D$57:$E$90,2,FALSE)),"")</f>
        <v/>
      </c>
      <c r="D199" s="410" t="str">
        <f>IFERROR(IF(VLOOKUP(K199,'Disaggregation Records'!$D$57:$F$90,3,FALSE)=0,"",VLOOKUP(K199,'Disaggregation Records'!$D$57:$F$90,3,FALSE)),"")</f>
        <v/>
      </c>
      <c r="E199" s="380"/>
      <c r="F199" s="380"/>
      <c r="G199" s="380"/>
      <c r="H199" s="313"/>
      <c r="I199" s="337"/>
      <c r="J199" s="407">
        <f t="shared" si="12"/>
        <v>21</v>
      </c>
      <c r="K199" s="407" t="str">
        <f t="shared" si="13"/>
        <v/>
      </c>
      <c r="L199" s="407" t="b">
        <f t="shared" si="14"/>
        <v>1</v>
      </c>
      <c r="M199" s="407" t="b">
        <f t="shared" si="15"/>
        <v>0</v>
      </c>
      <c r="N199" s="411" t="s">
        <v>1407</v>
      </c>
      <c r="O199" s="58"/>
      <c r="P199" s="164"/>
      <c r="Q199" s="164"/>
    </row>
    <row r="200" spans="1:17" ht="283.5" x14ac:dyDescent="0.25">
      <c r="A200" s="312">
        <v>4</v>
      </c>
      <c r="B200" s="324" t="str">
        <f>IFERROR(VLOOKUP(A200,'Outcome Indicators - Section C'!$A$10:$R$27,18,FALSE),"")</f>
        <v/>
      </c>
      <c r="C200" s="410" t="str">
        <f>IFERROR(IF(VLOOKUP(K200,'Disaggregation Records'!$D$57:$E$90,2,FALSE)=0,"",VLOOKUP(K200,'Disaggregation Records'!$D$57:$E$90,2,FALSE)),"")</f>
        <v/>
      </c>
      <c r="D200" s="410" t="str">
        <f>IFERROR(IF(VLOOKUP(K200,'Disaggregation Records'!$D$57:$F$90,3,FALSE)=0,"",VLOOKUP(K200,'Disaggregation Records'!$D$57:$F$90,3,FALSE)),"")</f>
        <v/>
      </c>
      <c r="E200" s="380"/>
      <c r="F200" s="380"/>
      <c r="G200" s="380"/>
      <c r="H200" s="313"/>
      <c r="I200" s="337"/>
      <c r="J200" s="407">
        <f t="shared" si="12"/>
        <v>22</v>
      </c>
      <c r="K200" s="407" t="str">
        <f t="shared" si="13"/>
        <v/>
      </c>
      <c r="L200" s="407" t="b">
        <f t="shared" si="14"/>
        <v>1</v>
      </c>
      <c r="M200" s="407" t="b">
        <f t="shared" si="15"/>
        <v>0</v>
      </c>
      <c r="N200" s="411" t="s">
        <v>1408</v>
      </c>
      <c r="O200" s="58"/>
      <c r="P200" s="164"/>
      <c r="Q200" s="164"/>
    </row>
    <row r="201" spans="1:17" ht="283.5" x14ac:dyDescent="0.25">
      <c r="A201" s="312">
        <v>4</v>
      </c>
      <c r="B201" s="324" t="str">
        <f>IFERROR(VLOOKUP(A201,'Outcome Indicators - Section C'!$A$10:$R$27,18,FALSE),"")</f>
        <v/>
      </c>
      <c r="C201" s="410" t="str">
        <f>IFERROR(IF(VLOOKUP(K201,'Disaggregation Records'!$D$57:$E$90,2,FALSE)=0,"",VLOOKUP(K201,'Disaggregation Records'!$D$57:$E$90,2,FALSE)),"")</f>
        <v/>
      </c>
      <c r="D201" s="410" t="str">
        <f>IFERROR(IF(VLOOKUP(K201,'Disaggregation Records'!$D$57:$F$90,3,FALSE)=0,"",VLOOKUP(K201,'Disaggregation Records'!$D$57:$F$90,3,FALSE)),"")</f>
        <v/>
      </c>
      <c r="E201" s="380"/>
      <c r="F201" s="380"/>
      <c r="G201" s="380"/>
      <c r="H201" s="313"/>
      <c r="I201" s="337"/>
      <c r="J201" s="407">
        <f t="shared" si="12"/>
        <v>23</v>
      </c>
      <c r="K201" s="407" t="str">
        <f t="shared" si="13"/>
        <v/>
      </c>
      <c r="L201" s="407" t="b">
        <f t="shared" si="14"/>
        <v>1</v>
      </c>
      <c r="M201" s="407" t="b">
        <f t="shared" si="15"/>
        <v>0</v>
      </c>
      <c r="N201" s="411" t="s">
        <v>1409</v>
      </c>
      <c r="O201" s="58"/>
      <c r="P201" s="164"/>
      <c r="Q201" s="164"/>
    </row>
    <row r="202" spans="1:17" ht="283.5" x14ac:dyDescent="0.25">
      <c r="A202" s="312">
        <v>4</v>
      </c>
      <c r="B202" s="324" t="str">
        <f>IFERROR(VLOOKUP(A202,'Outcome Indicators - Section C'!$A$10:$R$27,18,FALSE),"")</f>
        <v/>
      </c>
      <c r="C202" s="410" t="str">
        <f>IFERROR(IF(VLOOKUP(K202,'Disaggregation Records'!$D$57:$E$90,2,FALSE)=0,"",VLOOKUP(K202,'Disaggregation Records'!$D$57:$E$90,2,FALSE)),"")</f>
        <v/>
      </c>
      <c r="D202" s="410" t="str">
        <f>IFERROR(IF(VLOOKUP(K202,'Disaggregation Records'!$D$57:$F$90,3,FALSE)=0,"",VLOOKUP(K202,'Disaggregation Records'!$D$57:$F$90,3,FALSE)),"")</f>
        <v/>
      </c>
      <c r="E202" s="380"/>
      <c r="F202" s="380"/>
      <c r="G202" s="380"/>
      <c r="H202" s="313"/>
      <c r="I202" s="337"/>
      <c r="J202" s="407">
        <f t="shared" si="12"/>
        <v>24</v>
      </c>
      <c r="K202" s="407" t="str">
        <f t="shared" si="13"/>
        <v/>
      </c>
      <c r="L202" s="407" t="b">
        <f t="shared" si="14"/>
        <v>1</v>
      </c>
      <c r="M202" s="407" t="b">
        <f t="shared" si="15"/>
        <v>0</v>
      </c>
      <c r="N202" s="411" t="s">
        <v>1410</v>
      </c>
      <c r="O202" s="58"/>
      <c r="P202" s="164"/>
      <c r="Q202" s="164"/>
    </row>
    <row r="203" spans="1:17" ht="283.5" x14ac:dyDescent="0.25">
      <c r="A203" s="312">
        <v>4</v>
      </c>
      <c r="B203" s="324" t="str">
        <f>IFERROR(VLOOKUP(A203,'Outcome Indicators - Section C'!$A$10:$R$27,18,FALSE),"")</f>
        <v/>
      </c>
      <c r="C203" s="410" t="str">
        <f>IFERROR(IF(VLOOKUP(K203,'Disaggregation Records'!$D$57:$E$90,2,FALSE)=0,"",VLOOKUP(K203,'Disaggregation Records'!$D$57:$E$90,2,FALSE)),"")</f>
        <v/>
      </c>
      <c r="D203" s="410" t="str">
        <f>IFERROR(IF(VLOOKUP(K203,'Disaggregation Records'!$D$57:$F$90,3,FALSE)=0,"",VLOOKUP(K203,'Disaggregation Records'!$D$57:$F$90,3,FALSE)),"")</f>
        <v/>
      </c>
      <c r="E203" s="380"/>
      <c r="F203" s="380"/>
      <c r="G203" s="380"/>
      <c r="H203" s="313"/>
      <c r="I203" s="337"/>
      <c r="J203" s="407">
        <f t="shared" si="12"/>
        <v>25</v>
      </c>
      <c r="K203" s="407" t="str">
        <f t="shared" si="13"/>
        <v/>
      </c>
      <c r="L203" s="407" t="b">
        <f t="shared" si="14"/>
        <v>1</v>
      </c>
      <c r="M203" s="407" t="b">
        <f t="shared" si="15"/>
        <v>0</v>
      </c>
      <c r="N203" s="411" t="s">
        <v>1411</v>
      </c>
      <c r="O203" s="58"/>
      <c r="P203" s="164"/>
      <c r="Q203" s="164"/>
    </row>
    <row r="204" spans="1:17" ht="283.5" x14ac:dyDescent="0.25">
      <c r="A204" s="312">
        <v>4</v>
      </c>
      <c r="B204" s="324" t="str">
        <f>IFERROR(VLOOKUP(A204,'Outcome Indicators - Section C'!$A$10:$R$27,18,FALSE),"")</f>
        <v/>
      </c>
      <c r="C204" s="410" t="str">
        <f>IFERROR(IF(VLOOKUP(K204,'Disaggregation Records'!$D$57:$E$90,2,FALSE)=0,"",VLOOKUP(K204,'Disaggregation Records'!$D$57:$E$90,2,FALSE)),"")</f>
        <v/>
      </c>
      <c r="D204" s="410" t="str">
        <f>IFERROR(IF(VLOOKUP(K204,'Disaggregation Records'!$D$57:$F$90,3,FALSE)=0,"",VLOOKUP(K204,'Disaggregation Records'!$D$57:$F$90,3,FALSE)),"")</f>
        <v/>
      </c>
      <c r="E204" s="380"/>
      <c r="F204" s="380"/>
      <c r="G204" s="380"/>
      <c r="H204" s="313"/>
      <c r="I204" s="337"/>
      <c r="J204" s="407">
        <f t="shared" si="12"/>
        <v>26</v>
      </c>
      <c r="K204" s="407" t="str">
        <f t="shared" si="13"/>
        <v/>
      </c>
      <c r="L204" s="407" t="b">
        <f t="shared" si="14"/>
        <v>1</v>
      </c>
      <c r="M204" s="407" t="b">
        <f t="shared" si="15"/>
        <v>0</v>
      </c>
      <c r="N204" s="411" t="s">
        <v>1412</v>
      </c>
      <c r="O204" s="58"/>
      <c r="P204" s="164"/>
      <c r="Q204" s="164"/>
    </row>
    <row r="205" spans="1:17" ht="283.5" x14ac:dyDescent="0.25">
      <c r="A205" s="312">
        <v>4</v>
      </c>
      <c r="B205" s="324" t="str">
        <f>IFERROR(VLOOKUP(A205,'Outcome Indicators - Section C'!$A$10:$R$27,18,FALSE),"")</f>
        <v/>
      </c>
      <c r="C205" s="410" t="str">
        <f>IFERROR(IF(VLOOKUP(K205,'Disaggregation Records'!$D$57:$E$90,2,FALSE)=0,"",VLOOKUP(K205,'Disaggregation Records'!$D$57:$E$90,2,FALSE)),"")</f>
        <v/>
      </c>
      <c r="D205" s="410" t="str">
        <f>IFERROR(IF(VLOOKUP(K205,'Disaggregation Records'!$D$57:$F$90,3,FALSE)=0,"",VLOOKUP(K205,'Disaggregation Records'!$D$57:$F$90,3,FALSE)),"")</f>
        <v/>
      </c>
      <c r="E205" s="380"/>
      <c r="F205" s="380"/>
      <c r="G205" s="380"/>
      <c r="H205" s="313"/>
      <c r="I205" s="337"/>
      <c r="J205" s="407">
        <f t="shared" si="12"/>
        <v>27</v>
      </c>
      <c r="K205" s="407" t="str">
        <f t="shared" si="13"/>
        <v/>
      </c>
      <c r="L205" s="407" t="b">
        <f t="shared" si="14"/>
        <v>1</v>
      </c>
      <c r="M205" s="407" t="b">
        <f t="shared" si="15"/>
        <v>0</v>
      </c>
      <c r="N205" s="411" t="s">
        <v>1413</v>
      </c>
      <c r="O205" s="58"/>
      <c r="P205" s="164"/>
      <c r="Q205" s="164"/>
    </row>
    <row r="206" spans="1:17" ht="283.5" x14ac:dyDescent="0.25">
      <c r="A206" s="312">
        <v>4</v>
      </c>
      <c r="B206" s="324" t="str">
        <f>IFERROR(VLOOKUP(A206,'Outcome Indicators - Section C'!$A$10:$R$27,18,FALSE),"")</f>
        <v/>
      </c>
      <c r="C206" s="410" t="str">
        <f>IFERROR(IF(VLOOKUP(K206,'Disaggregation Records'!$D$57:$E$90,2,FALSE)=0,"",VLOOKUP(K206,'Disaggregation Records'!$D$57:$E$90,2,FALSE)),"")</f>
        <v/>
      </c>
      <c r="D206" s="410" t="str">
        <f>IFERROR(IF(VLOOKUP(K206,'Disaggregation Records'!$D$57:$F$90,3,FALSE)=0,"",VLOOKUP(K206,'Disaggregation Records'!$D$57:$F$90,3,FALSE)),"")</f>
        <v/>
      </c>
      <c r="E206" s="380"/>
      <c r="F206" s="380"/>
      <c r="G206" s="380"/>
      <c r="H206" s="313"/>
      <c r="I206" s="337"/>
      <c r="J206" s="407">
        <f t="shared" si="12"/>
        <v>28</v>
      </c>
      <c r="K206" s="407" t="str">
        <f t="shared" si="13"/>
        <v/>
      </c>
      <c r="L206" s="407" t="b">
        <f t="shared" si="14"/>
        <v>1</v>
      </c>
      <c r="M206" s="407" t="b">
        <f t="shared" si="15"/>
        <v>0</v>
      </c>
      <c r="N206" s="411" t="s">
        <v>1414</v>
      </c>
      <c r="O206" s="58"/>
      <c r="P206" s="164"/>
      <c r="Q206" s="164"/>
    </row>
    <row r="207" spans="1:17" ht="283.5" x14ac:dyDescent="0.25">
      <c r="A207" s="312">
        <v>4</v>
      </c>
      <c r="B207" s="324" t="str">
        <f>IFERROR(VLOOKUP(A207,'Outcome Indicators - Section C'!$A$10:$R$27,18,FALSE),"")</f>
        <v/>
      </c>
      <c r="C207" s="410" t="str">
        <f>IFERROR(IF(VLOOKUP(K207,'Disaggregation Records'!$D$57:$E$90,2,FALSE)=0,"",VLOOKUP(K207,'Disaggregation Records'!$D$57:$E$90,2,FALSE)),"")</f>
        <v/>
      </c>
      <c r="D207" s="410" t="str">
        <f>IFERROR(IF(VLOOKUP(K207,'Disaggregation Records'!$D$57:$F$90,3,FALSE)=0,"",VLOOKUP(K207,'Disaggregation Records'!$D$57:$F$90,3,FALSE)),"")</f>
        <v/>
      </c>
      <c r="E207" s="380"/>
      <c r="F207" s="380"/>
      <c r="G207" s="380"/>
      <c r="H207" s="313"/>
      <c r="I207" s="337"/>
      <c r="J207" s="407">
        <f t="shared" si="12"/>
        <v>29</v>
      </c>
      <c r="K207" s="407" t="str">
        <f t="shared" si="13"/>
        <v/>
      </c>
      <c r="L207" s="407" t="b">
        <f t="shared" si="14"/>
        <v>1</v>
      </c>
      <c r="M207" s="407" t="b">
        <f t="shared" si="15"/>
        <v>0</v>
      </c>
      <c r="N207" s="411" t="s">
        <v>1415</v>
      </c>
      <c r="O207" s="58"/>
      <c r="P207" s="164"/>
      <c r="Q207" s="164"/>
    </row>
    <row r="208" spans="1:17" ht="283.5" x14ac:dyDescent="0.25">
      <c r="A208" s="312">
        <v>5</v>
      </c>
      <c r="B208" s="324" t="str">
        <f>IFERROR(VLOOKUP(A208,'Outcome Indicators - Section C'!$A$10:$R$27,18,FALSE),"")</f>
        <v/>
      </c>
      <c r="C208" s="410" t="str">
        <f>IFERROR(IF(VLOOKUP(K208,'Disaggregation Records'!$D$57:$E$90,2,FALSE)=0,"",VLOOKUP(K208,'Disaggregation Records'!$D$57:$E$90,2,FALSE)),"")</f>
        <v/>
      </c>
      <c r="D208" s="410" t="str">
        <f>IFERROR(IF(VLOOKUP(K208,'Disaggregation Records'!$D$57:$F$90,3,FALSE)=0,"",VLOOKUP(K208,'Disaggregation Records'!$D$57:$F$90,3,FALSE)),"")</f>
        <v/>
      </c>
      <c r="E208" s="380"/>
      <c r="F208" s="380"/>
      <c r="G208" s="380"/>
      <c r="H208" s="313"/>
      <c r="I208" s="337"/>
      <c r="J208" s="407">
        <f t="shared" si="12"/>
        <v>30</v>
      </c>
      <c r="K208" s="407" t="str">
        <f t="shared" si="13"/>
        <v/>
      </c>
      <c r="L208" s="407" t="b">
        <f t="shared" si="14"/>
        <v>1</v>
      </c>
      <c r="M208" s="407" t="b">
        <f t="shared" si="15"/>
        <v>0</v>
      </c>
      <c r="N208" s="411" t="s">
        <v>1416</v>
      </c>
      <c r="O208" s="58"/>
      <c r="P208" s="164"/>
      <c r="Q208" s="164"/>
    </row>
    <row r="209" spans="1:17" ht="283.5" x14ac:dyDescent="0.25">
      <c r="A209" s="312">
        <v>5</v>
      </c>
      <c r="B209" s="324" t="str">
        <f>IFERROR(VLOOKUP(A209,'Outcome Indicators - Section C'!$A$10:$R$27,18,FALSE),"")</f>
        <v/>
      </c>
      <c r="C209" s="410" t="str">
        <f>IFERROR(IF(VLOOKUP(K209,'Disaggregation Records'!$D$57:$E$90,2,FALSE)=0,"",VLOOKUP(K209,'Disaggregation Records'!$D$57:$E$90,2,FALSE)),"")</f>
        <v/>
      </c>
      <c r="D209" s="410" t="str">
        <f>IFERROR(IF(VLOOKUP(K209,'Disaggregation Records'!$D$57:$F$90,3,FALSE)=0,"",VLOOKUP(K209,'Disaggregation Records'!$D$57:$F$90,3,FALSE)),"")</f>
        <v/>
      </c>
      <c r="E209" s="380"/>
      <c r="F209" s="380"/>
      <c r="G209" s="380"/>
      <c r="H209" s="313"/>
      <c r="I209" s="337"/>
      <c r="J209" s="407">
        <f t="shared" si="12"/>
        <v>31</v>
      </c>
      <c r="K209" s="407" t="str">
        <f t="shared" si="13"/>
        <v/>
      </c>
      <c r="L209" s="407" t="b">
        <f t="shared" si="14"/>
        <v>1</v>
      </c>
      <c r="M209" s="407" t="b">
        <f t="shared" si="15"/>
        <v>0</v>
      </c>
      <c r="N209" s="411" t="s">
        <v>1417</v>
      </c>
      <c r="O209" s="58"/>
      <c r="P209" s="164"/>
      <c r="Q209" s="164"/>
    </row>
    <row r="210" spans="1:17" ht="283.5" x14ac:dyDescent="0.25">
      <c r="A210" s="312">
        <v>5</v>
      </c>
      <c r="B210" s="324" t="str">
        <f>IFERROR(VLOOKUP(A210,'Outcome Indicators - Section C'!$A$10:$R$27,18,FALSE),"")</f>
        <v/>
      </c>
      <c r="C210" s="410" t="str">
        <f>IFERROR(IF(VLOOKUP(K210,'Disaggregation Records'!$D$57:$E$90,2,FALSE)=0,"",VLOOKUP(K210,'Disaggregation Records'!$D$57:$E$90,2,FALSE)),"")</f>
        <v/>
      </c>
      <c r="D210" s="410" t="str">
        <f>IFERROR(IF(VLOOKUP(K210,'Disaggregation Records'!$D$57:$F$90,3,FALSE)=0,"",VLOOKUP(K210,'Disaggregation Records'!$D$57:$F$90,3,FALSE)),"")</f>
        <v/>
      </c>
      <c r="E210" s="380"/>
      <c r="F210" s="380"/>
      <c r="G210" s="380"/>
      <c r="H210" s="313"/>
      <c r="I210" s="337"/>
      <c r="J210" s="407">
        <f t="shared" si="12"/>
        <v>32</v>
      </c>
      <c r="K210" s="407" t="str">
        <f t="shared" si="13"/>
        <v/>
      </c>
      <c r="L210" s="407" t="b">
        <f t="shared" si="14"/>
        <v>1</v>
      </c>
      <c r="M210" s="407" t="b">
        <f t="shared" si="15"/>
        <v>0</v>
      </c>
      <c r="N210" s="411" t="s">
        <v>1418</v>
      </c>
      <c r="O210" s="58"/>
      <c r="P210" s="164"/>
      <c r="Q210" s="164"/>
    </row>
    <row r="211" spans="1:17" ht="283.5" x14ac:dyDescent="0.25">
      <c r="A211" s="312">
        <v>5</v>
      </c>
      <c r="B211" s="324" t="str">
        <f>IFERROR(VLOOKUP(A211,'Outcome Indicators - Section C'!$A$10:$R$27,18,FALSE),"")</f>
        <v/>
      </c>
      <c r="C211" s="410" t="str">
        <f>IFERROR(IF(VLOOKUP(K211,'Disaggregation Records'!$D$57:$E$90,2,FALSE)=0,"",VLOOKUP(K211,'Disaggregation Records'!$D$57:$E$90,2,FALSE)),"")</f>
        <v/>
      </c>
      <c r="D211" s="410" t="str">
        <f>IFERROR(IF(VLOOKUP(K211,'Disaggregation Records'!$D$57:$F$90,3,FALSE)=0,"",VLOOKUP(K211,'Disaggregation Records'!$D$57:$F$90,3,FALSE)),"")</f>
        <v/>
      </c>
      <c r="E211" s="380"/>
      <c r="F211" s="380"/>
      <c r="G211" s="380"/>
      <c r="H211" s="313"/>
      <c r="I211" s="337"/>
      <c r="J211" s="407">
        <f t="shared" si="12"/>
        <v>33</v>
      </c>
      <c r="K211" s="407" t="str">
        <f t="shared" si="13"/>
        <v/>
      </c>
      <c r="L211" s="407" t="b">
        <f t="shared" si="14"/>
        <v>1</v>
      </c>
      <c r="M211" s="407" t="b">
        <f t="shared" si="15"/>
        <v>0</v>
      </c>
      <c r="N211" s="411" t="s">
        <v>1419</v>
      </c>
      <c r="O211" s="58"/>
      <c r="P211" s="164"/>
      <c r="Q211" s="164"/>
    </row>
    <row r="212" spans="1:17" ht="283.5" x14ac:dyDescent="0.25">
      <c r="A212" s="312">
        <v>5</v>
      </c>
      <c r="B212" s="324" t="str">
        <f>IFERROR(VLOOKUP(A212,'Outcome Indicators - Section C'!$A$10:$R$27,18,FALSE),"")</f>
        <v/>
      </c>
      <c r="C212" s="410" t="str">
        <f>IFERROR(IF(VLOOKUP(K212,'Disaggregation Records'!$D$57:$E$90,2,FALSE)=0,"",VLOOKUP(K212,'Disaggregation Records'!$D$57:$E$90,2,FALSE)),"")</f>
        <v/>
      </c>
      <c r="D212" s="410" t="str">
        <f>IFERROR(IF(VLOOKUP(K212,'Disaggregation Records'!$D$57:$F$90,3,FALSE)=0,"",VLOOKUP(K212,'Disaggregation Records'!$D$57:$F$90,3,FALSE)),"")</f>
        <v/>
      </c>
      <c r="E212" s="380"/>
      <c r="F212" s="380"/>
      <c r="G212" s="380"/>
      <c r="H212" s="313"/>
      <c r="I212" s="337"/>
      <c r="J212" s="407">
        <f t="shared" si="12"/>
        <v>34</v>
      </c>
      <c r="K212" s="407" t="str">
        <f t="shared" si="13"/>
        <v/>
      </c>
      <c r="L212" s="407" t="b">
        <f t="shared" si="14"/>
        <v>1</v>
      </c>
      <c r="M212" s="407" t="b">
        <f t="shared" si="15"/>
        <v>0</v>
      </c>
      <c r="N212" s="411" t="s">
        <v>1420</v>
      </c>
      <c r="O212" s="58"/>
      <c r="P212" s="164"/>
      <c r="Q212" s="164"/>
    </row>
    <row r="213" spans="1:17" ht="283.5" x14ac:dyDescent="0.25">
      <c r="A213" s="312">
        <v>5</v>
      </c>
      <c r="B213" s="324" t="str">
        <f>IFERROR(VLOOKUP(A213,'Outcome Indicators - Section C'!$A$10:$R$27,18,FALSE),"")</f>
        <v/>
      </c>
      <c r="C213" s="410" t="str">
        <f>IFERROR(IF(VLOOKUP(K213,'Disaggregation Records'!$D$57:$E$90,2,FALSE)=0,"",VLOOKUP(K213,'Disaggregation Records'!$D$57:$E$90,2,FALSE)),"")</f>
        <v/>
      </c>
      <c r="D213" s="410" t="str">
        <f>IFERROR(IF(VLOOKUP(K213,'Disaggregation Records'!$D$57:$F$90,3,FALSE)=0,"",VLOOKUP(K213,'Disaggregation Records'!$D$57:$F$90,3,FALSE)),"")</f>
        <v/>
      </c>
      <c r="E213" s="380"/>
      <c r="F213" s="380"/>
      <c r="G213" s="380"/>
      <c r="H213" s="313"/>
      <c r="I213" s="337"/>
      <c r="J213" s="407">
        <f t="shared" si="12"/>
        <v>35</v>
      </c>
      <c r="K213" s="407" t="str">
        <f t="shared" si="13"/>
        <v/>
      </c>
      <c r="L213" s="407" t="b">
        <f t="shared" si="14"/>
        <v>1</v>
      </c>
      <c r="M213" s="407" t="b">
        <f t="shared" si="15"/>
        <v>0</v>
      </c>
      <c r="N213" s="411" t="s">
        <v>1421</v>
      </c>
      <c r="O213" s="58"/>
      <c r="P213" s="164"/>
      <c r="Q213" s="164"/>
    </row>
    <row r="214" spans="1:17" ht="283.5" x14ac:dyDescent="0.25">
      <c r="A214" s="312">
        <v>5</v>
      </c>
      <c r="B214" s="324" t="str">
        <f>IFERROR(VLOOKUP(A214,'Outcome Indicators - Section C'!$A$10:$R$27,18,FALSE),"")</f>
        <v/>
      </c>
      <c r="C214" s="410" t="str">
        <f>IFERROR(IF(VLOOKUP(K214,'Disaggregation Records'!$D$57:$E$90,2,FALSE)=0,"",VLOOKUP(K214,'Disaggregation Records'!$D$57:$E$90,2,FALSE)),"")</f>
        <v/>
      </c>
      <c r="D214" s="410" t="str">
        <f>IFERROR(IF(VLOOKUP(K214,'Disaggregation Records'!$D$57:$F$90,3,FALSE)=0,"",VLOOKUP(K214,'Disaggregation Records'!$D$57:$F$90,3,FALSE)),"")</f>
        <v/>
      </c>
      <c r="E214" s="380"/>
      <c r="F214" s="380"/>
      <c r="G214" s="380"/>
      <c r="H214" s="313"/>
      <c r="I214" s="337"/>
      <c r="J214" s="407">
        <f t="shared" si="12"/>
        <v>36</v>
      </c>
      <c r="K214" s="407" t="str">
        <f t="shared" si="13"/>
        <v/>
      </c>
      <c r="L214" s="407" t="b">
        <f t="shared" si="14"/>
        <v>1</v>
      </c>
      <c r="M214" s="407" t="b">
        <f t="shared" si="15"/>
        <v>0</v>
      </c>
      <c r="N214" s="411" t="s">
        <v>1422</v>
      </c>
      <c r="O214" s="58"/>
      <c r="P214" s="164"/>
      <c r="Q214" s="164"/>
    </row>
    <row r="215" spans="1:17" ht="283.5" x14ac:dyDescent="0.25">
      <c r="A215" s="312">
        <v>5</v>
      </c>
      <c r="B215" s="324" t="str">
        <f>IFERROR(VLOOKUP(A215,'Outcome Indicators - Section C'!$A$10:$R$27,18,FALSE),"")</f>
        <v/>
      </c>
      <c r="C215" s="410" t="str">
        <f>IFERROR(IF(VLOOKUP(K215,'Disaggregation Records'!$D$57:$E$90,2,FALSE)=0,"",VLOOKUP(K215,'Disaggregation Records'!$D$57:$E$90,2,FALSE)),"")</f>
        <v/>
      </c>
      <c r="D215" s="410" t="str">
        <f>IFERROR(IF(VLOOKUP(K215,'Disaggregation Records'!$D$57:$F$90,3,FALSE)=0,"",VLOOKUP(K215,'Disaggregation Records'!$D$57:$F$90,3,FALSE)),"")</f>
        <v/>
      </c>
      <c r="E215" s="380"/>
      <c r="F215" s="380"/>
      <c r="G215" s="380"/>
      <c r="H215" s="313"/>
      <c r="I215" s="337"/>
      <c r="J215" s="407">
        <f t="shared" si="12"/>
        <v>37</v>
      </c>
      <c r="K215" s="407" t="str">
        <f t="shared" si="13"/>
        <v/>
      </c>
      <c r="L215" s="407" t="b">
        <f t="shared" si="14"/>
        <v>1</v>
      </c>
      <c r="M215" s="407" t="b">
        <f t="shared" si="15"/>
        <v>0</v>
      </c>
      <c r="N215" s="411" t="s">
        <v>1423</v>
      </c>
      <c r="O215" s="58"/>
      <c r="P215" s="164"/>
      <c r="Q215" s="164"/>
    </row>
    <row r="216" spans="1:17" ht="283.5" x14ac:dyDescent="0.25">
      <c r="A216" s="312">
        <v>5</v>
      </c>
      <c r="B216" s="324" t="str">
        <f>IFERROR(VLOOKUP(A216,'Outcome Indicators - Section C'!$A$10:$R$27,18,FALSE),"")</f>
        <v/>
      </c>
      <c r="C216" s="410" t="str">
        <f>IFERROR(IF(VLOOKUP(K216,'Disaggregation Records'!$D$57:$E$90,2,FALSE)=0,"",VLOOKUP(K216,'Disaggregation Records'!$D$57:$E$90,2,FALSE)),"")</f>
        <v/>
      </c>
      <c r="D216" s="410" t="str">
        <f>IFERROR(IF(VLOOKUP(K216,'Disaggregation Records'!$D$57:$F$90,3,FALSE)=0,"",VLOOKUP(K216,'Disaggregation Records'!$D$57:$F$90,3,FALSE)),"")</f>
        <v/>
      </c>
      <c r="E216" s="380"/>
      <c r="F216" s="380"/>
      <c r="G216" s="380"/>
      <c r="H216" s="313"/>
      <c r="I216" s="337"/>
      <c r="J216" s="407">
        <f t="shared" si="12"/>
        <v>38</v>
      </c>
      <c r="K216" s="407" t="str">
        <f t="shared" si="13"/>
        <v/>
      </c>
      <c r="L216" s="407" t="b">
        <f t="shared" si="14"/>
        <v>1</v>
      </c>
      <c r="M216" s="407" t="b">
        <f t="shared" si="15"/>
        <v>0</v>
      </c>
      <c r="N216" s="411" t="s">
        <v>1424</v>
      </c>
      <c r="O216" s="58"/>
      <c r="P216" s="164"/>
      <c r="Q216" s="164"/>
    </row>
    <row r="217" spans="1:17" ht="283.5" x14ac:dyDescent="0.25">
      <c r="A217" s="312">
        <v>5</v>
      </c>
      <c r="B217" s="324" t="str">
        <f>IFERROR(VLOOKUP(A217,'Outcome Indicators - Section C'!$A$10:$R$27,18,FALSE),"")</f>
        <v/>
      </c>
      <c r="C217" s="410" t="str">
        <f>IFERROR(IF(VLOOKUP(K217,'Disaggregation Records'!$D$57:$E$90,2,FALSE)=0,"",VLOOKUP(K217,'Disaggregation Records'!$D$57:$E$90,2,FALSE)),"")</f>
        <v/>
      </c>
      <c r="D217" s="410" t="str">
        <f>IFERROR(IF(VLOOKUP(K217,'Disaggregation Records'!$D$57:$F$90,3,FALSE)=0,"",VLOOKUP(K217,'Disaggregation Records'!$D$57:$F$90,3,FALSE)),"")</f>
        <v/>
      </c>
      <c r="E217" s="380"/>
      <c r="F217" s="380"/>
      <c r="G217" s="380"/>
      <c r="H217" s="313"/>
      <c r="I217" s="337"/>
      <c r="J217" s="407">
        <f t="shared" si="12"/>
        <v>39</v>
      </c>
      <c r="K217" s="407" t="str">
        <f t="shared" si="13"/>
        <v/>
      </c>
      <c r="L217" s="407" t="b">
        <f t="shared" si="14"/>
        <v>1</v>
      </c>
      <c r="M217" s="407" t="b">
        <f t="shared" si="15"/>
        <v>0</v>
      </c>
      <c r="N217" s="411" t="s">
        <v>1425</v>
      </c>
      <c r="O217" s="58"/>
      <c r="P217" s="164"/>
      <c r="Q217" s="164"/>
    </row>
    <row r="218" spans="1:17" ht="283.5" x14ac:dyDescent="0.25">
      <c r="A218" s="312">
        <v>6</v>
      </c>
      <c r="B218" s="324" t="str">
        <f>IFERROR(VLOOKUP(A218,'Outcome Indicators - Section C'!$A$10:$R$27,18,FALSE),"")</f>
        <v/>
      </c>
      <c r="C218" s="410" t="str">
        <f>IFERROR(IF(VLOOKUP(K218,'Disaggregation Records'!$D$57:$E$90,2,FALSE)=0,"",VLOOKUP(K218,'Disaggregation Records'!$D$57:$E$90,2,FALSE)),"")</f>
        <v/>
      </c>
      <c r="D218" s="410" t="str">
        <f>IFERROR(IF(VLOOKUP(K218,'Disaggregation Records'!$D$57:$F$90,3,FALSE)=0,"",VLOOKUP(K218,'Disaggregation Records'!$D$57:$F$90,3,FALSE)),"")</f>
        <v/>
      </c>
      <c r="E218" s="380"/>
      <c r="F218" s="380"/>
      <c r="G218" s="380"/>
      <c r="H218" s="313"/>
      <c r="I218" s="337"/>
      <c r="J218" s="407">
        <f t="shared" si="12"/>
        <v>40</v>
      </c>
      <c r="K218" s="407" t="str">
        <f t="shared" si="13"/>
        <v/>
      </c>
      <c r="L218" s="407" t="b">
        <f t="shared" si="14"/>
        <v>1</v>
      </c>
      <c r="M218" s="407" t="b">
        <f t="shared" si="15"/>
        <v>0</v>
      </c>
      <c r="N218" s="411" t="s">
        <v>1426</v>
      </c>
      <c r="O218" s="58"/>
      <c r="P218" s="164"/>
      <c r="Q218" s="164"/>
    </row>
    <row r="219" spans="1:17" ht="283.5" x14ac:dyDescent="0.25">
      <c r="A219" s="312">
        <v>6</v>
      </c>
      <c r="B219" s="324" t="str">
        <f>IFERROR(VLOOKUP(A219,'Outcome Indicators - Section C'!$A$10:$R$27,18,FALSE),"")</f>
        <v/>
      </c>
      <c r="C219" s="410" t="str">
        <f>IFERROR(IF(VLOOKUP(K219,'Disaggregation Records'!$D$57:$E$90,2,FALSE)=0,"",VLOOKUP(K219,'Disaggregation Records'!$D$57:$E$90,2,FALSE)),"")</f>
        <v/>
      </c>
      <c r="D219" s="410" t="str">
        <f>IFERROR(IF(VLOOKUP(K219,'Disaggregation Records'!$D$57:$F$90,3,FALSE)=0,"",VLOOKUP(K219,'Disaggregation Records'!$D$57:$F$90,3,FALSE)),"")</f>
        <v/>
      </c>
      <c r="E219" s="380"/>
      <c r="F219" s="380"/>
      <c r="G219" s="380"/>
      <c r="H219" s="313"/>
      <c r="I219" s="337"/>
      <c r="J219" s="407">
        <f t="shared" si="12"/>
        <v>41</v>
      </c>
      <c r="K219" s="407" t="str">
        <f t="shared" si="13"/>
        <v/>
      </c>
      <c r="L219" s="407" t="b">
        <f t="shared" si="14"/>
        <v>1</v>
      </c>
      <c r="M219" s="407" t="b">
        <f t="shared" si="15"/>
        <v>0</v>
      </c>
      <c r="N219" s="411" t="s">
        <v>1427</v>
      </c>
      <c r="O219" s="58"/>
      <c r="P219" s="164"/>
      <c r="Q219" s="164"/>
    </row>
    <row r="220" spans="1:17" ht="283.5" x14ac:dyDescent="0.25">
      <c r="A220" s="312">
        <v>6</v>
      </c>
      <c r="B220" s="324" t="str">
        <f>IFERROR(VLOOKUP(A220,'Outcome Indicators - Section C'!$A$10:$R$27,18,FALSE),"")</f>
        <v/>
      </c>
      <c r="C220" s="410" t="str">
        <f>IFERROR(IF(VLOOKUP(K220,'Disaggregation Records'!$D$57:$E$90,2,FALSE)=0,"",VLOOKUP(K220,'Disaggregation Records'!$D$57:$E$90,2,FALSE)),"")</f>
        <v/>
      </c>
      <c r="D220" s="410" t="str">
        <f>IFERROR(IF(VLOOKUP(K220,'Disaggregation Records'!$D$57:$F$90,3,FALSE)=0,"",VLOOKUP(K220,'Disaggregation Records'!$D$57:$F$90,3,FALSE)),"")</f>
        <v/>
      </c>
      <c r="E220" s="380"/>
      <c r="F220" s="380"/>
      <c r="G220" s="380"/>
      <c r="H220" s="313"/>
      <c r="I220" s="337"/>
      <c r="J220" s="407">
        <f t="shared" si="12"/>
        <v>42</v>
      </c>
      <c r="K220" s="407" t="str">
        <f t="shared" si="13"/>
        <v/>
      </c>
      <c r="L220" s="407" t="b">
        <f t="shared" si="14"/>
        <v>1</v>
      </c>
      <c r="M220" s="407" t="b">
        <f t="shared" si="15"/>
        <v>0</v>
      </c>
      <c r="N220" s="411" t="s">
        <v>1428</v>
      </c>
      <c r="O220" s="58"/>
      <c r="P220" s="164"/>
      <c r="Q220" s="164"/>
    </row>
    <row r="221" spans="1:17" ht="283.5" x14ac:dyDescent="0.25">
      <c r="A221" s="312">
        <v>6</v>
      </c>
      <c r="B221" s="324" t="str">
        <f>IFERROR(VLOOKUP(A221,'Outcome Indicators - Section C'!$A$10:$R$27,18,FALSE),"")</f>
        <v/>
      </c>
      <c r="C221" s="410" t="str">
        <f>IFERROR(IF(VLOOKUP(K221,'Disaggregation Records'!$D$57:$E$90,2,FALSE)=0,"",VLOOKUP(K221,'Disaggregation Records'!$D$57:$E$90,2,FALSE)),"")</f>
        <v/>
      </c>
      <c r="D221" s="410" t="str">
        <f>IFERROR(IF(VLOOKUP(K221,'Disaggregation Records'!$D$57:$F$90,3,FALSE)=0,"",VLOOKUP(K221,'Disaggregation Records'!$D$57:$F$90,3,FALSE)),"")</f>
        <v/>
      </c>
      <c r="E221" s="380"/>
      <c r="F221" s="380"/>
      <c r="G221" s="380"/>
      <c r="H221" s="313"/>
      <c r="I221" s="337"/>
      <c r="J221" s="407">
        <f t="shared" si="12"/>
        <v>43</v>
      </c>
      <c r="K221" s="407" t="str">
        <f t="shared" si="13"/>
        <v/>
      </c>
      <c r="L221" s="407" t="b">
        <f t="shared" si="14"/>
        <v>1</v>
      </c>
      <c r="M221" s="407" t="b">
        <f t="shared" si="15"/>
        <v>0</v>
      </c>
      <c r="N221" s="411" t="s">
        <v>1429</v>
      </c>
      <c r="O221" s="58"/>
      <c r="P221" s="164"/>
      <c r="Q221" s="164"/>
    </row>
    <row r="222" spans="1:17" ht="283.5" x14ac:dyDescent="0.25">
      <c r="A222" s="312">
        <v>6</v>
      </c>
      <c r="B222" s="324" t="str">
        <f>IFERROR(VLOOKUP(A222,'Outcome Indicators - Section C'!$A$10:$R$27,18,FALSE),"")</f>
        <v/>
      </c>
      <c r="C222" s="410" t="str">
        <f>IFERROR(IF(VLOOKUP(K222,'Disaggregation Records'!$D$57:$E$90,2,FALSE)=0,"",VLOOKUP(K222,'Disaggregation Records'!$D$57:$E$90,2,FALSE)),"")</f>
        <v/>
      </c>
      <c r="D222" s="410" t="str">
        <f>IFERROR(IF(VLOOKUP(K222,'Disaggregation Records'!$D$57:$F$90,3,FALSE)=0,"",VLOOKUP(K222,'Disaggregation Records'!$D$57:$F$90,3,FALSE)),"")</f>
        <v/>
      </c>
      <c r="E222" s="380"/>
      <c r="F222" s="380"/>
      <c r="G222" s="380"/>
      <c r="H222" s="313"/>
      <c r="I222" s="337"/>
      <c r="J222" s="407">
        <f t="shared" si="12"/>
        <v>44</v>
      </c>
      <c r="K222" s="407" t="str">
        <f t="shared" si="13"/>
        <v/>
      </c>
      <c r="L222" s="407" t="b">
        <f t="shared" si="14"/>
        <v>1</v>
      </c>
      <c r="M222" s="407" t="b">
        <f t="shared" si="15"/>
        <v>0</v>
      </c>
      <c r="N222" s="411" t="s">
        <v>1430</v>
      </c>
      <c r="O222" s="58"/>
      <c r="P222" s="164"/>
      <c r="Q222" s="164"/>
    </row>
    <row r="223" spans="1:17" ht="283.5" x14ac:dyDescent="0.25">
      <c r="A223" s="312">
        <v>6</v>
      </c>
      <c r="B223" s="324" t="str">
        <f>IFERROR(VLOOKUP(A223,'Outcome Indicators - Section C'!$A$10:$R$27,18,FALSE),"")</f>
        <v/>
      </c>
      <c r="C223" s="410" t="str">
        <f>IFERROR(IF(VLOOKUP(K223,'Disaggregation Records'!$D$57:$E$90,2,FALSE)=0,"",VLOOKUP(K223,'Disaggregation Records'!$D$57:$E$90,2,FALSE)),"")</f>
        <v/>
      </c>
      <c r="D223" s="410" t="str">
        <f>IFERROR(IF(VLOOKUP(K223,'Disaggregation Records'!$D$57:$F$90,3,FALSE)=0,"",VLOOKUP(K223,'Disaggregation Records'!$D$57:$F$90,3,FALSE)),"")</f>
        <v/>
      </c>
      <c r="E223" s="380"/>
      <c r="F223" s="380"/>
      <c r="G223" s="380"/>
      <c r="H223" s="313"/>
      <c r="I223" s="337"/>
      <c r="J223" s="407">
        <f t="shared" si="12"/>
        <v>45</v>
      </c>
      <c r="K223" s="407" t="str">
        <f t="shared" si="13"/>
        <v/>
      </c>
      <c r="L223" s="407" t="b">
        <f t="shared" si="14"/>
        <v>1</v>
      </c>
      <c r="M223" s="407" t="b">
        <f t="shared" si="15"/>
        <v>0</v>
      </c>
      <c r="N223" s="411" t="s">
        <v>1431</v>
      </c>
      <c r="O223" s="58"/>
      <c r="P223" s="164"/>
      <c r="Q223" s="164"/>
    </row>
    <row r="224" spans="1:17" ht="283.5" x14ac:dyDescent="0.25">
      <c r="A224" s="312">
        <v>6</v>
      </c>
      <c r="B224" s="324" t="str">
        <f>IFERROR(VLOOKUP(A224,'Outcome Indicators - Section C'!$A$10:$R$27,18,FALSE),"")</f>
        <v/>
      </c>
      <c r="C224" s="410" t="str">
        <f>IFERROR(IF(VLOOKUP(K224,'Disaggregation Records'!$D$57:$E$90,2,FALSE)=0,"",VLOOKUP(K224,'Disaggregation Records'!$D$57:$E$90,2,FALSE)),"")</f>
        <v/>
      </c>
      <c r="D224" s="410" t="str">
        <f>IFERROR(IF(VLOOKUP(K224,'Disaggregation Records'!$D$57:$F$90,3,FALSE)=0,"",VLOOKUP(K224,'Disaggregation Records'!$D$57:$F$90,3,FALSE)),"")</f>
        <v/>
      </c>
      <c r="E224" s="380"/>
      <c r="F224" s="380"/>
      <c r="G224" s="380"/>
      <c r="H224" s="313"/>
      <c r="I224" s="337"/>
      <c r="J224" s="407">
        <f t="shared" si="12"/>
        <v>46</v>
      </c>
      <c r="K224" s="407" t="str">
        <f t="shared" si="13"/>
        <v/>
      </c>
      <c r="L224" s="407" t="b">
        <f t="shared" si="14"/>
        <v>1</v>
      </c>
      <c r="M224" s="407" t="b">
        <f t="shared" si="15"/>
        <v>0</v>
      </c>
      <c r="N224" s="411" t="s">
        <v>1432</v>
      </c>
      <c r="O224" s="58"/>
      <c r="P224" s="164"/>
      <c r="Q224" s="164"/>
    </row>
    <row r="225" spans="1:17" ht="283.5" x14ac:dyDescent="0.25">
      <c r="A225" s="312">
        <v>6</v>
      </c>
      <c r="B225" s="324" t="str">
        <f>IFERROR(VLOOKUP(A225,'Outcome Indicators - Section C'!$A$10:$R$27,18,FALSE),"")</f>
        <v/>
      </c>
      <c r="C225" s="410" t="str">
        <f>IFERROR(IF(VLOOKUP(K225,'Disaggregation Records'!$D$57:$E$90,2,FALSE)=0,"",VLOOKUP(K225,'Disaggregation Records'!$D$57:$E$90,2,FALSE)),"")</f>
        <v/>
      </c>
      <c r="D225" s="410" t="str">
        <f>IFERROR(IF(VLOOKUP(K225,'Disaggregation Records'!$D$57:$F$90,3,FALSE)=0,"",VLOOKUP(K225,'Disaggregation Records'!$D$57:$F$90,3,FALSE)),"")</f>
        <v/>
      </c>
      <c r="E225" s="380"/>
      <c r="F225" s="380"/>
      <c r="G225" s="380"/>
      <c r="H225" s="313"/>
      <c r="I225" s="337"/>
      <c r="J225" s="407">
        <f t="shared" si="12"/>
        <v>47</v>
      </c>
      <c r="K225" s="407" t="str">
        <f t="shared" si="13"/>
        <v/>
      </c>
      <c r="L225" s="407" t="b">
        <f t="shared" si="14"/>
        <v>1</v>
      </c>
      <c r="M225" s="407" t="b">
        <f t="shared" si="15"/>
        <v>0</v>
      </c>
      <c r="N225" s="411" t="s">
        <v>1433</v>
      </c>
      <c r="O225" s="58"/>
      <c r="P225" s="164"/>
      <c r="Q225" s="164"/>
    </row>
    <row r="226" spans="1:17" ht="283.5" x14ac:dyDescent="0.25">
      <c r="A226" s="312">
        <v>6</v>
      </c>
      <c r="B226" s="324" t="str">
        <f>IFERROR(VLOOKUP(A226,'Outcome Indicators - Section C'!$A$10:$R$27,18,FALSE),"")</f>
        <v/>
      </c>
      <c r="C226" s="410" t="str">
        <f>IFERROR(IF(VLOOKUP(K226,'Disaggregation Records'!$D$57:$E$90,2,FALSE)=0,"",VLOOKUP(K226,'Disaggregation Records'!$D$57:$E$90,2,FALSE)),"")</f>
        <v/>
      </c>
      <c r="D226" s="410" t="str">
        <f>IFERROR(IF(VLOOKUP(K226,'Disaggregation Records'!$D$57:$F$90,3,FALSE)=0,"",VLOOKUP(K226,'Disaggregation Records'!$D$57:$F$90,3,FALSE)),"")</f>
        <v/>
      </c>
      <c r="E226" s="380"/>
      <c r="F226" s="380"/>
      <c r="G226" s="380"/>
      <c r="H226" s="313"/>
      <c r="I226" s="337"/>
      <c r="J226" s="407">
        <f t="shared" si="12"/>
        <v>48</v>
      </c>
      <c r="K226" s="407" t="str">
        <f t="shared" si="13"/>
        <v/>
      </c>
      <c r="L226" s="407" t="b">
        <f t="shared" si="14"/>
        <v>1</v>
      </c>
      <c r="M226" s="407" t="b">
        <f t="shared" si="15"/>
        <v>0</v>
      </c>
      <c r="N226" s="411" t="s">
        <v>1434</v>
      </c>
      <c r="O226" s="58"/>
      <c r="P226" s="164"/>
      <c r="Q226" s="164"/>
    </row>
    <row r="227" spans="1:17" ht="283.5" x14ac:dyDescent="0.25">
      <c r="A227" s="312">
        <v>6</v>
      </c>
      <c r="B227" s="324" t="str">
        <f>IFERROR(VLOOKUP(A227,'Outcome Indicators - Section C'!$A$10:$R$27,18,FALSE),"")</f>
        <v/>
      </c>
      <c r="C227" s="410" t="str">
        <f>IFERROR(IF(VLOOKUP(K227,'Disaggregation Records'!$D$57:$E$90,2,FALSE)=0,"",VLOOKUP(K227,'Disaggregation Records'!$D$57:$E$90,2,FALSE)),"")</f>
        <v/>
      </c>
      <c r="D227" s="410" t="str">
        <f>IFERROR(IF(VLOOKUP(K227,'Disaggregation Records'!$D$57:$F$90,3,FALSE)=0,"",VLOOKUP(K227,'Disaggregation Records'!$D$57:$F$90,3,FALSE)),"")</f>
        <v/>
      </c>
      <c r="E227" s="380"/>
      <c r="F227" s="380"/>
      <c r="G227" s="380"/>
      <c r="H227" s="313"/>
      <c r="I227" s="337"/>
      <c r="J227" s="407">
        <f t="shared" si="12"/>
        <v>49</v>
      </c>
      <c r="K227" s="407" t="str">
        <f t="shared" si="13"/>
        <v/>
      </c>
      <c r="L227" s="407" t="b">
        <f t="shared" si="14"/>
        <v>1</v>
      </c>
      <c r="M227" s="407" t="b">
        <f t="shared" si="15"/>
        <v>0</v>
      </c>
      <c r="N227" s="411" t="s">
        <v>1435</v>
      </c>
      <c r="O227" s="58"/>
      <c r="P227" s="164"/>
      <c r="Q227" s="164"/>
    </row>
    <row r="228" spans="1:17" ht="283.5" x14ac:dyDescent="0.25">
      <c r="A228" s="312">
        <v>7</v>
      </c>
      <c r="B228" s="324" t="str">
        <f>IFERROR(VLOOKUP(A228,'Outcome Indicators - Section C'!$A$10:$R$27,18,FALSE),"")</f>
        <v/>
      </c>
      <c r="C228" s="410" t="str">
        <f>IFERROR(IF(VLOOKUP(K228,'Disaggregation Records'!$D$57:$E$90,2,FALSE)=0,"",VLOOKUP(K228,'Disaggregation Records'!$D$57:$E$90,2,FALSE)),"")</f>
        <v/>
      </c>
      <c r="D228" s="410" t="str">
        <f>IFERROR(IF(VLOOKUP(K228,'Disaggregation Records'!$D$57:$F$90,3,FALSE)=0,"",VLOOKUP(K228,'Disaggregation Records'!$D$57:$F$90,3,FALSE)),"")</f>
        <v/>
      </c>
      <c r="E228" s="380"/>
      <c r="F228" s="380"/>
      <c r="G228" s="380"/>
      <c r="H228" s="313"/>
      <c r="I228" s="337"/>
      <c r="J228" s="407">
        <f t="shared" si="12"/>
        <v>50</v>
      </c>
      <c r="K228" s="407" t="str">
        <f t="shared" si="13"/>
        <v/>
      </c>
      <c r="L228" s="407" t="b">
        <f t="shared" si="14"/>
        <v>1</v>
      </c>
      <c r="M228" s="407" t="b">
        <f t="shared" si="15"/>
        <v>0</v>
      </c>
      <c r="N228" s="411" t="s">
        <v>1436</v>
      </c>
      <c r="O228" s="58"/>
      <c r="P228" s="164"/>
      <c r="Q228" s="164"/>
    </row>
    <row r="229" spans="1:17" ht="283.5" x14ac:dyDescent="0.25">
      <c r="A229" s="312">
        <v>7</v>
      </c>
      <c r="B229" s="324" t="str">
        <f>IFERROR(VLOOKUP(A229,'Outcome Indicators - Section C'!$A$10:$R$27,18,FALSE),"")</f>
        <v/>
      </c>
      <c r="C229" s="410" t="str">
        <f>IFERROR(IF(VLOOKUP(K229,'Disaggregation Records'!$D$57:$E$90,2,FALSE)=0,"",VLOOKUP(K229,'Disaggregation Records'!$D$57:$E$90,2,FALSE)),"")</f>
        <v/>
      </c>
      <c r="D229" s="410" t="str">
        <f>IFERROR(IF(VLOOKUP(K229,'Disaggregation Records'!$D$57:$F$90,3,FALSE)=0,"",VLOOKUP(K229,'Disaggregation Records'!$D$57:$F$90,3,FALSE)),"")</f>
        <v/>
      </c>
      <c r="E229" s="380"/>
      <c r="F229" s="380"/>
      <c r="G229" s="380"/>
      <c r="H229" s="313"/>
      <c r="I229" s="337"/>
      <c r="J229" s="407">
        <f t="shared" si="12"/>
        <v>51</v>
      </c>
      <c r="K229" s="407" t="str">
        <f t="shared" si="13"/>
        <v/>
      </c>
      <c r="L229" s="407" t="b">
        <f t="shared" si="14"/>
        <v>1</v>
      </c>
      <c r="M229" s="407" t="b">
        <f t="shared" si="15"/>
        <v>0</v>
      </c>
      <c r="N229" s="411" t="s">
        <v>1437</v>
      </c>
      <c r="O229" s="58"/>
      <c r="P229" s="164"/>
      <c r="Q229" s="164"/>
    </row>
    <row r="230" spans="1:17" ht="283.5" x14ac:dyDescent="0.25">
      <c r="A230" s="312">
        <v>7</v>
      </c>
      <c r="B230" s="324" t="str">
        <f>IFERROR(VLOOKUP(A230,'Outcome Indicators - Section C'!$A$10:$R$27,18,FALSE),"")</f>
        <v/>
      </c>
      <c r="C230" s="410" t="str">
        <f>IFERROR(IF(VLOOKUP(K230,'Disaggregation Records'!$D$57:$E$90,2,FALSE)=0,"",VLOOKUP(K230,'Disaggregation Records'!$D$57:$E$90,2,FALSE)),"")</f>
        <v/>
      </c>
      <c r="D230" s="410" t="str">
        <f>IFERROR(IF(VLOOKUP(K230,'Disaggregation Records'!$D$57:$F$90,3,FALSE)=0,"",VLOOKUP(K230,'Disaggregation Records'!$D$57:$F$90,3,FALSE)),"")</f>
        <v/>
      </c>
      <c r="E230" s="380"/>
      <c r="F230" s="380"/>
      <c r="G230" s="380"/>
      <c r="H230" s="313"/>
      <c r="I230" s="337"/>
      <c r="J230" s="407">
        <f t="shared" si="12"/>
        <v>52</v>
      </c>
      <c r="K230" s="407" t="str">
        <f t="shared" si="13"/>
        <v/>
      </c>
      <c r="L230" s="407" t="b">
        <f t="shared" si="14"/>
        <v>1</v>
      </c>
      <c r="M230" s="407" t="b">
        <f t="shared" si="15"/>
        <v>0</v>
      </c>
      <c r="N230" s="411" t="s">
        <v>1438</v>
      </c>
      <c r="O230" s="58"/>
      <c r="P230" s="164"/>
      <c r="Q230" s="164"/>
    </row>
    <row r="231" spans="1:17" ht="283.5" x14ac:dyDescent="0.25">
      <c r="A231" s="312">
        <v>7</v>
      </c>
      <c r="B231" s="324" t="str">
        <f>IFERROR(VLOOKUP(A231,'Outcome Indicators - Section C'!$A$10:$R$27,18,FALSE),"")</f>
        <v/>
      </c>
      <c r="C231" s="410" t="str">
        <f>IFERROR(IF(VLOOKUP(K231,'Disaggregation Records'!$D$57:$E$90,2,FALSE)=0,"",VLOOKUP(K231,'Disaggregation Records'!$D$57:$E$90,2,FALSE)),"")</f>
        <v/>
      </c>
      <c r="D231" s="410" t="str">
        <f>IFERROR(IF(VLOOKUP(K231,'Disaggregation Records'!$D$57:$F$90,3,FALSE)=0,"",VLOOKUP(K231,'Disaggregation Records'!$D$57:$F$90,3,FALSE)),"")</f>
        <v/>
      </c>
      <c r="E231" s="380"/>
      <c r="F231" s="380"/>
      <c r="G231" s="380"/>
      <c r="H231" s="313"/>
      <c r="I231" s="337"/>
      <c r="J231" s="407">
        <f t="shared" si="12"/>
        <v>53</v>
      </c>
      <c r="K231" s="407" t="str">
        <f t="shared" si="13"/>
        <v/>
      </c>
      <c r="L231" s="407" t="b">
        <f t="shared" si="14"/>
        <v>1</v>
      </c>
      <c r="M231" s="407" t="b">
        <f t="shared" si="15"/>
        <v>0</v>
      </c>
      <c r="N231" s="411" t="s">
        <v>1439</v>
      </c>
      <c r="O231" s="58"/>
      <c r="P231" s="164"/>
      <c r="Q231" s="164"/>
    </row>
    <row r="232" spans="1:17" ht="283.5" x14ac:dyDescent="0.25">
      <c r="A232" s="312">
        <v>7</v>
      </c>
      <c r="B232" s="324" t="str">
        <f>IFERROR(VLOOKUP(A232,'Outcome Indicators - Section C'!$A$10:$R$27,18,FALSE),"")</f>
        <v/>
      </c>
      <c r="C232" s="410" t="str">
        <f>IFERROR(IF(VLOOKUP(K232,'Disaggregation Records'!$D$57:$E$90,2,FALSE)=0,"",VLOOKUP(K232,'Disaggregation Records'!$D$57:$E$90,2,FALSE)),"")</f>
        <v/>
      </c>
      <c r="D232" s="410" t="str">
        <f>IFERROR(IF(VLOOKUP(K232,'Disaggregation Records'!$D$57:$F$90,3,FALSE)=0,"",VLOOKUP(K232,'Disaggregation Records'!$D$57:$F$90,3,FALSE)),"")</f>
        <v/>
      </c>
      <c r="E232" s="380"/>
      <c r="F232" s="380"/>
      <c r="G232" s="380"/>
      <c r="H232" s="313"/>
      <c r="I232" s="337"/>
      <c r="J232" s="407">
        <f t="shared" ref="J232:J295" si="16">IF(B232=B231,J231+1,0)</f>
        <v>54</v>
      </c>
      <c r="K232" s="407" t="str">
        <f t="shared" ref="K232:K295" si="17">IF(B232&lt;&gt;"",B232&amp;"-"&amp;J232,"")</f>
        <v/>
      </c>
      <c r="L232" s="407" t="b">
        <f t="shared" ref="L232:L295" si="18">IFERROR(TRUE,FALSE)</f>
        <v>1</v>
      </c>
      <c r="M232" s="407" t="b">
        <f t="shared" ref="M232:M295" si="19">IFERROR(IF(B232&lt;&gt;"",TRUE,FALSE),"")</f>
        <v>0</v>
      </c>
      <c r="N232" s="411" t="s">
        <v>1440</v>
      </c>
      <c r="O232" s="58"/>
      <c r="P232" s="164"/>
      <c r="Q232" s="164"/>
    </row>
    <row r="233" spans="1:17" ht="283.5" x14ac:dyDescent="0.25">
      <c r="A233" s="312">
        <v>7</v>
      </c>
      <c r="B233" s="324" t="str">
        <f>IFERROR(VLOOKUP(A233,'Outcome Indicators - Section C'!$A$10:$R$27,18,FALSE),"")</f>
        <v/>
      </c>
      <c r="C233" s="410" t="str">
        <f>IFERROR(IF(VLOOKUP(K233,'Disaggregation Records'!$D$57:$E$90,2,FALSE)=0,"",VLOOKUP(K233,'Disaggregation Records'!$D$57:$E$90,2,FALSE)),"")</f>
        <v/>
      </c>
      <c r="D233" s="410" t="str">
        <f>IFERROR(IF(VLOOKUP(K233,'Disaggregation Records'!$D$57:$F$90,3,FALSE)=0,"",VLOOKUP(K233,'Disaggregation Records'!$D$57:$F$90,3,FALSE)),"")</f>
        <v/>
      </c>
      <c r="E233" s="380"/>
      <c r="F233" s="380"/>
      <c r="G233" s="380"/>
      <c r="H233" s="313"/>
      <c r="I233" s="337"/>
      <c r="J233" s="407">
        <f t="shared" si="16"/>
        <v>55</v>
      </c>
      <c r="K233" s="407" t="str">
        <f t="shared" si="17"/>
        <v/>
      </c>
      <c r="L233" s="407" t="b">
        <f t="shared" si="18"/>
        <v>1</v>
      </c>
      <c r="M233" s="407" t="b">
        <f t="shared" si="19"/>
        <v>0</v>
      </c>
      <c r="N233" s="411" t="s">
        <v>1441</v>
      </c>
      <c r="O233" s="58"/>
      <c r="P233" s="164"/>
      <c r="Q233" s="164"/>
    </row>
    <row r="234" spans="1:17" ht="283.5" x14ac:dyDescent="0.25">
      <c r="A234" s="312">
        <v>7</v>
      </c>
      <c r="B234" s="324" t="str">
        <f>IFERROR(VLOOKUP(A234,'Outcome Indicators - Section C'!$A$10:$R$27,18,FALSE),"")</f>
        <v/>
      </c>
      <c r="C234" s="410" t="str">
        <f>IFERROR(IF(VLOOKUP(K234,'Disaggregation Records'!$D$57:$E$90,2,FALSE)=0,"",VLOOKUP(K234,'Disaggregation Records'!$D$57:$E$90,2,FALSE)),"")</f>
        <v/>
      </c>
      <c r="D234" s="410" t="str">
        <f>IFERROR(IF(VLOOKUP(K234,'Disaggregation Records'!$D$57:$F$90,3,FALSE)=0,"",VLOOKUP(K234,'Disaggregation Records'!$D$57:$F$90,3,FALSE)),"")</f>
        <v/>
      </c>
      <c r="E234" s="380"/>
      <c r="F234" s="380"/>
      <c r="G234" s="380"/>
      <c r="H234" s="313"/>
      <c r="I234" s="337"/>
      <c r="J234" s="407">
        <f t="shared" si="16"/>
        <v>56</v>
      </c>
      <c r="K234" s="407" t="str">
        <f t="shared" si="17"/>
        <v/>
      </c>
      <c r="L234" s="407" t="b">
        <f t="shared" si="18"/>
        <v>1</v>
      </c>
      <c r="M234" s="407" t="b">
        <f t="shared" si="19"/>
        <v>0</v>
      </c>
      <c r="N234" s="411" t="s">
        <v>1442</v>
      </c>
      <c r="O234" s="58"/>
      <c r="P234" s="164"/>
      <c r="Q234" s="164"/>
    </row>
    <row r="235" spans="1:17" ht="283.5" x14ac:dyDescent="0.25">
      <c r="A235" s="312">
        <v>7</v>
      </c>
      <c r="B235" s="324" t="str">
        <f>IFERROR(VLOOKUP(A235,'Outcome Indicators - Section C'!$A$10:$R$27,18,FALSE),"")</f>
        <v/>
      </c>
      <c r="C235" s="410" t="str">
        <f>IFERROR(IF(VLOOKUP(K235,'Disaggregation Records'!$D$57:$E$90,2,FALSE)=0,"",VLOOKUP(K235,'Disaggregation Records'!$D$57:$E$90,2,FALSE)),"")</f>
        <v/>
      </c>
      <c r="D235" s="410" t="str">
        <f>IFERROR(IF(VLOOKUP(K235,'Disaggregation Records'!$D$57:$F$90,3,FALSE)=0,"",VLOOKUP(K235,'Disaggregation Records'!$D$57:$F$90,3,FALSE)),"")</f>
        <v/>
      </c>
      <c r="E235" s="380"/>
      <c r="F235" s="380"/>
      <c r="G235" s="380"/>
      <c r="H235" s="313"/>
      <c r="I235" s="337"/>
      <c r="J235" s="407">
        <f t="shared" si="16"/>
        <v>57</v>
      </c>
      <c r="K235" s="407" t="str">
        <f t="shared" si="17"/>
        <v/>
      </c>
      <c r="L235" s="407" t="b">
        <f t="shared" si="18"/>
        <v>1</v>
      </c>
      <c r="M235" s="407" t="b">
        <f t="shared" si="19"/>
        <v>0</v>
      </c>
      <c r="N235" s="411" t="s">
        <v>1443</v>
      </c>
      <c r="O235" s="58"/>
      <c r="P235" s="164"/>
      <c r="Q235" s="164"/>
    </row>
    <row r="236" spans="1:17" ht="283.5" x14ac:dyDescent="0.25">
      <c r="A236" s="312">
        <v>7</v>
      </c>
      <c r="B236" s="324" t="str">
        <f>IFERROR(VLOOKUP(A236,'Outcome Indicators - Section C'!$A$10:$R$27,18,FALSE),"")</f>
        <v/>
      </c>
      <c r="C236" s="410" t="str">
        <f>IFERROR(IF(VLOOKUP(K236,'Disaggregation Records'!$D$57:$E$90,2,FALSE)=0,"",VLOOKUP(K236,'Disaggregation Records'!$D$57:$E$90,2,FALSE)),"")</f>
        <v/>
      </c>
      <c r="D236" s="410" t="str">
        <f>IFERROR(IF(VLOOKUP(K236,'Disaggregation Records'!$D$57:$F$90,3,FALSE)=0,"",VLOOKUP(K236,'Disaggregation Records'!$D$57:$F$90,3,FALSE)),"")</f>
        <v/>
      </c>
      <c r="E236" s="380"/>
      <c r="F236" s="380"/>
      <c r="G236" s="380"/>
      <c r="H236" s="313"/>
      <c r="I236" s="337"/>
      <c r="J236" s="407">
        <f t="shared" si="16"/>
        <v>58</v>
      </c>
      <c r="K236" s="407" t="str">
        <f t="shared" si="17"/>
        <v/>
      </c>
      <c r="L236" s="407" t="b">
        <f t="shared" si="18"/>
        <v>1</v>
      </c>
      <c r="M236" s="407" t="b">
        <f t="shared" si="19"/>
        <v>0</v>
      </c>
      <c r="N236" s="411" t="s">
        <v>1444</v>
      </c>
      <c r="O236" s="58"/>
      <c r="P236" s="164"/>
      <c r="Q236" s="164"/>
    </row>
    <row r="237" spans="1:17" ht="283.5" x14ac:dyDescent="0.25">
      <c r="A237" s="312">
        <v>7</v>
      </c>
      <c r="B237" s="324" t="str">
        <f>IFERROR(VLOOKUP(A237,'Outcome Indicators - Section C'!$A$10:$R$27,18,FALSE),"")</f>
        <v/>
      </c>
      <c r="C237" s="410" t="str">
        <f>IFERROR(IF(VLOOKUP(K237,'Disaggregation Records'!$D$57:$E$90,2,FALSE)=0,"",VLOOKUP(K237,'Disaggregation Records'!$D$57:$E$90,2,FALSE)),"")</f>
        <v/>
      </c>
      <c r="D237" s="410" t="str">
        <f>IFERROR(IF(VLOOKUP(K237,'Disaggregation Records'!$D$57:$F$90,3,FALSE)=0,"",VLOOKUP(K237,'Disaggregation Records'!$D$57:$F$90,3,FALSE)),"")</f>
        <v/>
      </c>
      <c r="E237" s="380"/>
      <c r="F237" s="380"/>
      <c r="G237" s="380"/>
      <c r="H237" s="313"/>
      <c r="I237" s="337"/>
      <c r="J237" s="407">
        <f t="shared" si="16"/>
        <v>59</v>
      </c>
      <c r="K237" s="407" t="str">
        <f t="shared" si="17"/>
        <v/>
      </c>
      <c r="L237" s="407" t="b">
        <f t="shared" si="18"/>
        <v>1</v>
      </c>
      <c r="M237" s="407" t="b">
        <f t="shared" si="19"/>
        <v>0</v>
      </c>
      <c r="N237" s="411" t="s">
        <v>1445</v>
      </c>
      <c r="O237" s="58"/>
      <c r="P237" s="164"/>
      <c r="Q237" s="164"/>
    </row>
    <row r="238" spans="1:17" ht="283.5" x14ac:dyDescent="0.25">
      <c r="A238" s="312">
        <v>8</v>
      </c>
      <c r="B238" s="324" t="str">
        <f>IFERROR(VLOOKUP(A238,'Outcome Indicators - Section C'!$A$10:$R$27,18,FALSE),"")</f>
        <v/>
      </c>
      <c r="C238" s="410" t="str">
        <f>IFERROR(IF(VLOOKUP(K238,'Disaggregation Records'!$D$57:$E$90,2,FALSE)=0,"",VLOOKUP(K238,'Disaggregation Records'!$D$57:$E$90,2,FALSE)),"")</f>
        <v/>
      </c>
      <c r="D238" s="410" t="str">
        <f>IFERROR(IF(VLOOKUP(K238,'Disaggregation Records'!$D$57:$F$90,3,FALSE)=0,"",VLOOKUP(K238,'Disaggregation Records'!$D$57:$F$90,3,FALSE)),"")</f>
        <v/>
      </c>
      <c r="E238" s="380"/>
      <c r="F238" s="380"/>
      <c r="G238" s="380"/>
      <c r="H238" s="313"/>
      <c r="I238" s="337"/>
      <c r="J238" s="407">
        <f t="shared" si="16"/>
        <v>60</v>
      </c>
      <c r="K238" s="407" t="str">
        <f t="shared" si="17"/>
        <v/>
      </c>
      <c r="L238" s="407" t="b">
        <f t="shared" si="18"/>
        <v>1</v>
      </c>
      <c r="M238" s="407" t="b">
        <f t="shared" si="19"/>
        <v>0</v>
      </c>
      <c r="N238" s="411" t="s">
        <v>1446</v>
      </c>
      <c r="O238" s="58"/>
      <c r="P238" s="164"/>
      <c r="Q238" s="164"/>
    </row>
    <row r="239" spans="1:17" ht="283.5" x14ac:dyDescent="0.25">
      <c r="A239" s="312">
        <v>8</v>
      </c>
      <c r="B239" s="324" t="str">
        <f>IFERROR(VLOOKUP(A239,'Outcome Indicators - Section C'!$A$10:$R$27,18,FALSE),"")</f>
        <v/>
      </c>
      <c r="C239" s="410" t="str">
        <f>IFERROR(IF(VLOOKUP(K239,'Disaggregation Records'!$D$57:$E$90,2,FALSE)=0,"",VLOOKUP(K239,'Disaggregation Records'!$D$57:$E$90,2,FALSE)),"")</f>
        <v/>
      </c>
      <c r="D239" s="410" t="str">
        <f>IFERROR(IF(VLOOKUP(K239,'Disaggregation Records'!$D$57:$F$90,3,FALSE)=0,"",VLOOKUP(K239,'Disaggregation Records'!$D$57:$F$90,3,FALSE)),"")</f>
        <v/>
      </c>
      <c r="E239" s="380"/>
      <c r="F239" s="380"/>
      <c r="G239" s="380"/>
      <c r="H239" s="313"/>
      <c r="I239" s="337"/>
      <c r="J239" s="407">
        <f t="shared" si="16"/>
        <v>61</v>
      </c>
      <c r="K239" s="407" t="str">
        <f t="shared" si="17"/>
        <v/>
      </c>
      <c r="L239" s="407" t="b">
        <f t="shared" si="18"/>
        <v>1</v>
      </c>
      <c r="M239" s="407" t="b">
        <f t="shared" si="19"/>
        <v>0</v>
      </c>
      <c r="N239" s="411" t="s">
        <v>1447</v>
      </c>
      <c r="O239" s="58"/>
      <c r="P239" s="164"/>
      <c r="Q239" s="164"/>
    </row>
    <row r="240" spans="1:17" ht="283.5" x14ac:dyDescent="0.25">
      <c r="A240" s="312">
        <v>8</v>
      </c>
      <c r="B240" s="324" t="str">
        <f>IFERROR(VLOOKUP(A240,'Outcome Indicators - Section C'!$A$10:$R$27,18,FALSE),"")</f>
        <v/>
      </c>
      <c r="C240" s="410" t="str">
        <f>IFERROR(IF(VLOOKUP(K240,'Disaggregation Records'!$D$57:$E$90,2,FALSE)=0,"",VLOOKUP(K240,'Disaggregation Records'!$D$57:$E$90,2,FALSE)),"")</f>
        <v/>
      </c>
      <c r="D240" s="410" t="str">
        <f>IFERROR(IF(VLOOKUP(K240,'Disaggregation Records'!$D$57:$F$90,3,FALSE)=0,"",VLOOKUP(K240,'Disaggregation Records'!$D$57:$F$90,3,FALSE)),"")</f>
        <v/>
      </c>
      <c r="E240" s="380"/>
      <c r="F240" s="380"/>
      <c r="G240" s="380"/>
      <c r="H240" s="313"/>
      <c r="I240" s="337"/>
      <c r="J240" s="407">
        <f t="shared" si="16"/>
        <v>62</v>
      </c>
      <c r="K240" s="407" t="str">
        <f t="shared" si="17"/>
        <v/>
      </c>
      <c r="L240" s="407" t="b">
        <f t="shared" si="18"/>
        <v>1</v>
      </c>
      <c r="M240" s="407" t="b">
        <f t="shared" si="19"/>
        <v>0</v>
      </c>
      <c r="N240" s="411" t="s">
        <v>1448</v>
      </c>
      <c r="O240" s="58"/>
      <c r="P240" s="164"/>
      <c r="Q240" s="164"/>
    </row>
    <row r="241" spans="1:17" ht="283.5" x14ac:dyDescent="0.25">
      <c r="A241" s="312">
        <v>8</v>
      </c>
      <c r="B241" s="324" t="str">
        <f>IFERROR(VLOOKUP(A241,'Outcome Indicators - Section C'!$A$10:$R$27,18,FALSE),"")</f>
        <v/>
      </c>
      <c r="C241" s="410" t="str">
        <f>IFERROR(IF(VLOOKUP(K241,'Disaggregation Records'!$D$57:$E$90,2,FALSE)=0,"",VLOOKUP(K241,'Disaggregation Records'!$D$57:$E$90,2,FALSE)),"")</f>
        <v/>
      </c>
      <c r="D241" s="410" t="str">
        <f>IFERROR(IF(VLOOKUP(K241,'Disaggregation Records'!$D$57:$F$90,3,FALSE)=0,"",VLOOKUP(K241,'Disaggregation Records'!$D$57:$F$90,3,FALSE)),"")</f>
        <v/>
      </c>
      <c r="E241" s="380"/>
      <c r="F241" s="380"/>
      <c r="G241" s="380"/>
      <c r="H241" s="313"/>
      <c r="I241" s="337"/>
      <c r="J241" s="407">
        <f t="shared" si="16"/>
        <v>63</v>
      </c>
      <c r="K241" s="407" t="str">
        <f t="shared" si="17"/>
        <v/>
      </c>
      <c r="L241" s="407" t="b">
        <f t="shared" si="18"/>
        <v>1</v>
      </c>
      <c r="M241" s="407" t="b">
        <f t="shared" si="19"/>
        <v>0</v>
      </c>
      <c r="N241" s="411" t="s">
        <v>1449</v>
      </c>
      <c r="O241" s="58"/>
      <c r="P241" s="164"/>
      <c r="Q241" s="164"/>
    </row>
    <row r="242" spans="1:17" ht="283.5" x14ac:dyDescent="0.25">
      <c r="A242" s="312">
        <v>8</v>
      </c>
      <c r="B242" s="324" t="str">
        <f>IFERROR(VLOOKUP(A242,'Outcome Indicators - Section C'!$A$10:$R$27,18,FALSE),"")</f>
        <v/>
      </c>
      <c r="C242" s="410" t="str">
        <f>IFERROR(IF(VLOOKUP(K242,'Disaggregation Records'!$D$57:$E$90,2,FALSE)=0,"",VLOOKUP(K242,'Disaggregation Records'!$D$57:$E$90,2,FALSE)),"")</f>
        <v/>
      </c>
      <c r="D242" s="410" t="str">
        <f>IFERROR(IF(VLOOKUP(K242,'Disaggregation Records'!$D$57:$F$90,3,FALSE)=0,"",VLOOKUP(K242,'Disaggregation Records'!$D$57:$F$90,3,FALSE)),"")</f>
        <v/>
      </c>
      <c r="E242" s="380"/>
      <c r="F242" s="380"/>
      <c r="G242" s="380"/>
      <c r="H242" s="313"/>
      <c r="I242" s="337"/>
      <c r="J242" s="407">
        <f t="shared" si="16"/>
        <v>64</v>
      </c>
      <c r="K242" s="407" t="str">
        <f t="shared" si="17"/>
        <v/>
      </c>
      <c r="L242" s="407" t="b">
        <f t="shared" si="18"/>
        <v>1</v>
      </c>
      <c r="M242" s="407" t="b">
        <f t="shared" si="19"/>
        <v>0</v>
      </c>
      <c r="N242" s="411" t="s">
        <v>1450</v>
      </c>
      <c r="O242" s="58"/>
      <c r="P242" s="164"/>
      <c r="Q242" s="164"/>
    </row>
    <row r="243" spans="1:17" ht="283.5" x14ac:dyDescent="0.25">
      <c r="A243" s="312">
        <v>8</v>
      </c>
      <c r="B243" s="324" t="str">
        <f>IFERROR(VLOOKUP(A243,'Outcome Indicators - Section C'!$A$10:$R$27,18,FALSE),"")</f>
        <v/>
      </c>
      <c r="C243" s="410" t="str">
        <f>IFERROR(IF(VLOOKUP(K243,'Disaggregation Records'!$D$57:$E$90,2,FALSE)=0,"",VLOOKUP(K243,'Disaggregation Records'!$D$57:$E$90,2,FALSE)),"")</f>
        <v/>
      </c>
      <c r="D243" s="410" t="str">
        <f>IFERROR(IF(VLOOKUP(K243,'Disaggregation Records'!$D$57:$F$90,3,FALSE)=0,"",VLOOKUP(K243,'Disaggregation Records'!$D$57:$F$90,3,FALSE)),"")</f>
        <v/>
      </c>
      <c r="E243" s="380"/>
      <c r="F243" s="380"/>
      <c r="G243" s="380"/>
      <c r="H243" s="313"/>
      <c r="I243" s="337"/>
      <c r="J243" s="407">
        <f t="shared" si="16"/>
        <v>65</v>
      </c>
      <c r="K243" s="407" t="str">
        <f t="shared" si="17"/>
        <v/>
      </c>
      <c r="L243" s="407" t="b">
        <f t="shared" si="18"/>
        <v>1</v>
      </c>
      <c r="M243" s="407" t="b">
        <f t="shared" si="19"/>
        <v>0</v>
      </c>
      <c r="N243" s="411" t="s">
        <v>1451</v>
      </c>
      <c r="O243" s="58"/>
      <c r="P243" s="164"/>
      <c r="Q243" s="164"/>
    </row>
    <row r="244" spans="1:17" ht="283.5" x14ac:dyDescent="0.25">
      <c r="A244" s="312">
        <v>8</v>
      </c>
      <c r="B244" s="324" t="str">
        <f>IFERROR(VLOOKUP(A244,'Outcome Indicators - Section C'!$A$10:$R$27,18,FALSE),"")</f>
        <v/>
      </c>
      <c r="C244" s="410" t="str">
        <f>IFERROR(IF(VLOOKUP(K244,'Disaggregation Records'!$D$57:$E$90,2,FALSE)=0,"",VLOOKUP(K244,'Disaggregation Records'!$D$57:$E$90,2,FALSE)),"")</f>
        <v/>
      </c>
      <c r="D244" s="410" t="str">
        <f>IFERROR(IF(VLOOKUP(K244,'Disaggregation Records'!$D$57:$F$90,3,FALSE)=0,"",VLOOKUP(K244,'Disaggregation Records'!$D$57:$F$90,3,FALSE)),"")</f>
        <v/>
      </c>
      <c r="E244" s="380"/>
      <c r="F244" s="380"/>
      <c r="G244" s="380"/>
      <c r="H244" s="313"/>
      <c r="I244" s="337"/>
      <c r="J244" s="407">
        <f t="shared" si="16"/>
        <v>66</v>
      </c>
      <c r="K244" s="407" t="str">
        <f t="shared" si="17"/>
        <v/>
      </c>
      <c r="L244" s="407" t="b">
        <f t="shared" si="18"/>
        <v>1</v>
      </c>
      <c r="M244" s="407" t="b">
        <f t="shared" si="19"/>
        <v>0</v>
      </c>
      <c r="N244" s="411" t="s">
        <v>1452</v>
      </c>
      <c r="O244" s="58"/>
      <c r="P244" s="164"/>
      <c r="Q244" s="164"/>
    </row>
    <row r="245" spans="1:17" ht="283.5" x14ac:dyDescent="0.25">
      <c r="A245" s="312">
        <v>8</v>
      </c>
      <c r="B245" s="324" t="str">
        <f>IFERROR(VLOOKUP(A245,'Outcome Indicators - Section C'!$A$10:$R$27,18,FALSE),"")</f>
        <v/>
      </c>
      <c r="C245" s="410" t="str">
        <f>IFERROR(IF(VLOOKUP(K245,'Disaggregation Records'!$D$57:$E$90,2,FALSE)=0,"",VLOOKUP(K245,'Disaggregation Records'!$D$57:$E$90,2,FALSE)),"")</f>
        <v/>
      </c>
      <c r="D245" s="410" t="str">
        <f>IFERROR(IF(VLOOKUP(K245,'Disaggregation Records'!$D$57:$F$90,3,FALSE)=0,"",VLOOKUP(K245,'Disaggregation Records'!$D$57:$F$90,3,FALSE)),"")</f>
        <v/>
      </c>
      <c r="E245" s="380"/>
      <c r="F245" s="380"/>
      <c r="G245" s="380"/>
      <c r="H245" s="313"/>
      <c r="I245" s="337"/>
      <c r="J245" s="407">
        <f t="shared" si="16"/>
        <v>67</v>
      </c>
      <c r="K245" s="407" t="str">
        <f t="shared" si="17"/>
        <v/>
      </c>
      <c r="L245" s="407" t="b">
        <f t="shared" si="18"/>
        <v>1</v>
      </c>
      <c r="M245" s="407" t="b">
        <f t="shared" si="19"/>
        <v>0</v>
      </c>
      <c r="N245" s="411" t="s">
        <v>1453</v>
      </c>
      <c r="O245" s="58"/>
      <c r="P245" s="164"/>
      <c r="Q245" s="164"/>
    </row>
    <row r="246" spans="1:17" ht="283.5" x14ac:dyDescent="0.25">
      <c r="A246" s="312">
        <v>8</v>
      </c>
      <c r="B246" s="324" t="str">
        <f>IFERROR(VLOOKUP(A246,'Outcome Indicators - Section C'!$A$10:$R$27,18,FALSE),"")</f>
        <v/>
      </c>
      <c r="C246" s="410" t="str">
        <f>IFERROR(IF(VLOOKUP(K246,'Disaggregation Records'!$D$57:$E$90,2,FALSE)=0,"",VLOOKUP(K246,'Disaggregation Records'!$D$57:$E$90,2,FALSE)),"")</f>
        <v/>
      </c>
      <c r="D246" s="410" t="str">
        <f>IFERROR(IF(VLOOKUP(K246,'Disaggregation Records'!$D$57:$F$90,3,FALSE)=0,"",VLOOKUP(K246,'Disaggregation Records'!$D$57:$F$90,3,FALSE)),"")</f>
        <v/>
      </c>
      <c r="E246" s="380"/>
      <c r="F246" s="380"/>
      <c r="G246" s="380"/>
      <c r="H246" s="313"/>
      <c r="I246" s="337"/>
      <c r="J246" s="407">
        <f t="shared" si="16"/>
        <v>68</v>
      </c>
      <c r="K246" s="407" t="str">
        <f t="shared" si="17"/>
        <v/>
      </c>
      <c r="L246" s="407" t="b">
        <f t="shared" si="18"/>
        <v>1</v>
      </c>
      <c r="M246" s="407" t="b">
        <f t="shared" si="19"/>
        <v>0</v>
      </c>
      <c r="N246" s="411" t="s">
        <v>1454</v>
      </c>
      <c r="O246" s="58"/>
      <c r="P246" s="164"/>
      <c r="Q246" s="164"/>
    </row>
    <row r="247" spans="1:17" ht="283.5" x14ac:dyDescent="0.25">
      <c r="A247" s="312">
        <v>8</v>
      </c>
      <c r="B247" s="324" t="str">
        <f>IFERROR(VLOOKUP(A247,'Outcome Indicators - Section C'!$A$10:$R$27,18,FALSE),"")</f>
        <v/>
      </c>
      <c r="C247" s="410" t="str">
        <f>IFERROR(IF(VLOOKUP(K247,'Disaggregation Records'!$D$57:$E$90,2,FALSE)=0,"",VLOOKUP(K247,'Disaggregation Records'!$D$57:$E$90,2,FALSE)),"")</f>
        <v/>
      </c>
      <c r="D247" s="410" t="str">
        <f>IFERROR(IF(VLOOKUP(K247,'Disaggregation Records'!$D$57:$F$90,3,FALSE)=0,"",VLOOKUP(K247,'Disaggregation Records'!$D$57:$F$90,3,FALSE)),"")</f>
        <v/>
      </c>
      <c r="E247" s="380"/>
      <c r="F247" s="380"/>
      <c r="G247" s="380"/>
      <c r="H247" s="313"/>
      <c r="I247" s="337"/>
      <c r="J247" s="407">
        <f t="shared" si="16"/>
        <v>69</v>
      </c>
      <c r="K247" s="407" t="str">
        <f t="shared" si="17"/>
        <v/>
      </c>
      <c r="L247" s="407" t="b">
        <f t="shared" si="18"/>
        <v>1</v>
      </c>
      <c r="M247" s="407" t="b">
        <f t="shared" si="19"/>
        <v>0</v>
      </c>
      <c r="N247" s="411" t="s">
        <v>1455</v>
      </c>
      <c r="O247" s="58"/>
      <c r="P247" s="164"/>
      <c r="Q247" s="164"/>
    </row>
    <row r="248" spans="1:17" ht="283.5" x14ac:dyDescent="0.25">
      <c r="A248" s="312">
        <v>9</v>
      </c>
      <c r="B248" s="324" t="str">
        <f>IFERROR(VLOOKUP(A248,'Outcome Indicators - Section C'!$A$10:$R$27,18,FALSE),"")</f>
        <v/>
      </c>
      <c r="C248" s="410" t="str">
        <f>IFERROR(IF(VLOOKUP(K248,'Disaggregation Records'!$D$57:$E$90,2,FALSE)=0,"",VLOOKUP(K248,'Disaggregation Records'!$D$57:$E$90,2,FALSE)),"")</f>
        <v/>
      </c>
      <c r="D248" s="410" t="str">
        <f>IFERROR(IF(VLOOKUP(K248,'Disaggregation Records'!$D$57:$F$90,3,FALSE)=0,"",VLOOKUP(K248,'Disaggregation Records'!$D$57:$F$90,3,FALSE)),"")</f>
        <v/>
      </c>
      <c r="E248" s="380"/>
      <c r="F248" s="380"/>
      <c r="G248" s="380"/>
      <c r="H248" s="313"/>
      <c r="I248" s="337"/>
      <c r="J248" s="407">
        <f t="shared" si="16"/>
        <v>70</v>
      </c>
      <c r="K248" s="407" t="str">
        <f t="shared" si="17"/>
        <v/>
      </c>
      <c r="L248" s="407" t="b">
        <f t="shared" si="18"/>
        <v>1</v>
      </c>
      <c r="M248" s="407" t="b">
        <f t="shared" si="19"/>
        <v>0</v>
      </c>
      <c r="N248" s="411" t="s">
        <v>1456</v>
      </c>
      <c r="O248" s="58"/>
      <c r="P248" s="164"/>
      <c r="Q248" s="164"/>
    </row>
    <row r="249" spans="1:17" ht="283.5" x14ac:dyDescent="0.25">
      <c r="A249" s="312">
        <v>9</v>
      </c>
      <c r="B249" s="324" t="str">
        <f>IFERROR(VLOOKUP(A249,'Outcome Indicators - Section C'!$A$10:$R$27,18,FALSE),"")</f>
        <v/>
      </c>
      <c r="C249" s="410" t="str">
        <f>IFERROR(IF(VLOOKUP(K249,'Disaggregation Records'!$D$57:$E$90,2,FALSE)=0,"",VLOOKUP(K249,'Disaggregation Records'!$D$57:$E$90,2,FALSE)),"")</f>
        <v/>
      </c>
      <c r="D249" s="410" t="str">
        <f>IFERROR(IF(VLOOKUP(K249,'Disaggregation Records'!$D$57:$F$90,3,FALSE)=0,"",VLOOKUP(K249,'Disaggregation Records'!$D$57:$F$90,3,FALSE)),"")</f>
        <v/>
      </c>
      <c r="E249" s="380"/>
      <c r="F249" s="380"/>
      <c r="G249" s="380"/>
      <c r="H249" s="313"/>
      <c r="I249" s="337"/>
      <c r="J249" s="407">
        <f t="shared" si="16"/>
        <v>71</v>
      </c>
      <c r="K249" s="407" t="str">
        <f t="shared" si="17"/>
        <v/>
      </c>
      <c r="L249" s="407" t="b">
        <f t="shared" si="18"/>
        <v>1</v>
      </c>
      <c r="M249" s="407" t="b">
        <f t="shared" si="19"/>
        <v>0</v>
      </c>
      <c r="N249" s="411" t="s">
        <v>1457</v>
      </c>
      <c r="O249" s="58"/>
      <c r="P249" s="164"/>
      <c r="Q249" s="164"/>
    </row>
    <row r="250" spans="1:17" ht="283.5" x14ac:dyDescent="0.25">
      <c r="A250" s="312">
        <v>9</v>
      </c>
      <c r="B250" s="324" t="str">
        <f>IFERROR(VLOOKUP(A250,'Outcome Indicators - Section C'!$A$10:$R$27,18,FALSE),"")</f>
        <v/>
      </c>
      <c r="C250" s="410" t="str">
        <f>IFERROR(IF(VLOOKUP(K250,'Disaggregation Records'!$D$57:$E$90,2,FALSE)=0,"",VLOOKUP(K250,'Disaggregation Records'!$D$57:$E$90,2,FALSE)),"")</f>
        <v/>
      </c>
      <c r="D250" s="410" t="str">
        <f>IFERROR(IF(VLOOKUP(K250,'Disaggregation Records'!$D$57:$F$90,3,FALSE)=0,"",VLOOKUP(K250,'Disaggregation Records'!$D$57:$F$90,3,FALSE)),"")</f>
        <v/>
      </c>
      <c r="E250" s="380"/>
      <c r="F250" s="380"/>
      <c r="G250" s="380"/>
      <c r="H250" s="313"/>
      <c r="I250" s="337"/>
      <c r="J250" s="407">
        <f t="shared" si="16"/>
        <v>72</v>
      </c>
      <c r="K250" s="407" t="str">
        <f t="shared" si="17"/>
        <v/>
      </c>
      <c r="L250" s="407" t="b">
        <f t="shared" si="18"/>
        <v>1</v>
      </c>
      <c r="M250" s="407" t="b">
        <f t="shared" si="19"/>
        <v>0</v>
      </c>
      <c r="N250" s="411" t="s">
        <v>1458</v>
      </c>
      <c r="O250" s="58"/>
      <c r="P250" s="164"/>
      <c r="Q250" s="164"/>
    </row>
    <row r="251" spans="1:17" ht="283.5" x14ac:dyDescent="0.25">
      <c r="A251" s="312">
        <v>9</v>
      </c>
      <c r="B251" s="324" t="str">
        <f>IFERROR(VLOOKUP(A251,'Outcome Indicators - Section C'!$A$10:$R$27,18,FALSE),"")</f>
        <v/>
      </c>
      <c r="C251" s="410" t="str">
        <f>IFERROR(IF(VLOOKUP(K251,'Disaggregation Records'!$D$57:$E$90,2,FALSE)=0,"",VLOOKUP(K251,'Disaggregation Records'!$D$57:$E$90,2,FALSE)),"")</f>
        <v/>
      </c>
      <c r="D251" s="410" t="str">
        <f>IFERROR(IF(VLOOKUP(K251,'Disaggregation Records'!$D$57:$F$90,3,FALSE)=0,"",VLOOKUP(K251,'Disaggregation Records'!$D$57:$F$90,3,FALSE)),"")</f>
        <v/>
      </c>
      <c r="E251" s="380"/>
      <c r="F251" s="380"/>
      <c r="G251" s="380"/>
      <c r="H251" s="313"/>
      <c r="I251" s="337"/>
      <c r="J251" s="407">
        <f t="shared" si="16"/>
        <v>73</v>
      </c>
      <c r="K251" s="407" t="str">
        <f t="shared" si="17"/>
        <v/>
      </c>
      <c r="L251" s="407" t="b">
        <f t="shared" si="18"/>
        <v>1</v>
      </c>
      <c r="M251" s="407" t="b">
        <f t="shared" si="19"/>
        <v>0</v>
      </c>
      <c r="N251" s="411" t="s">
        <v>1459</v>
      </c>
      <c r="O251" s="58"/>
      <c r="P251" s="164"/>
      <c r="Q251" s="164"/>
    </row>
    <row r="252" spans="1:17" ht="283.5" x14ac:dyDescent="0.25">
      <c r="A252" s="312">
        <v>9</v>
      </c>
      <c r="B252" s="324" t="str">
        <f>IFERROR(VLOOKUP(A252,'Outcome Indicators - Section C'!$A$10:$R$27,18,FALSE),"")</f>
        <v/>
      </c>
      <c r="C252" s="410" t="str">
        <f>IFERROR(IF(VLOOKUP(K252,'Disaggregation Records'!$D$57:$E$90,2,FALSE)=0,"",VLOOKUP(K252,'Disaggregation Records'!$D$57:$E$90,2,FALSE)),"")</f>
        <v/>
      </c>
      <c r="D252" s="410" t="str">
        <f>IFERROR(IF(VLOOKUP(K252,'Disaggregation Records'!$D$57:$F$90,3,FALSE)=0,"",VLOOKUP(K252,'Disaggregation Records'!$D$57:$F$90,3,FALSE)),"")</f>
        <v/>
      </c>
      <c r="E252" s="380"/>
      <c r="F252" s="380"/>
      <c r="G252" s="380"/>
      <c r="H252" s="313"/>
      <c r="I252" s="337"/>
      <c r="J252" s="407">
        <f t="shared" si="16"/>
        <v>74</v>
      </c>
      <c r="K252" s="407" t="str">
        <f t="shared" si="17"/>
        <v/>
      </c>
      <c r="L252" s="407" t="b">
        <f t="shared" si="18"/>
        <v>1</v>
      </c>
      <c r="M252" s="407" t="b">
        <f t="shared" si="19"/>
        <v>0</v>
      </c>
      <c r="N252" s="411" t="s">
        <v>1460</v>
      </c>
      <c r="O252" s="58"/>
      <c r="P252" s="164"/>
      <c r="Q252" s="164"/>
    </row>
    <row r="253" spans="1:17" ht="283.5" x14ac:dyDescent="0.25">
      <c r="A253" s="312">
        <v>9</v>
      </c>
      <c r="B253" s="324" t="str">
        <f>IFERROR(VLOOKUP(A253,'Outcome Indicators - Section C'!$A$10:$R$27,18,FALSE),"")</f>
        <v/>
      </c>
      <c r="C253" s="410" t="str">
        <f>IFERROR(IF(VLOOKUP(K253,'Disaggregation Records'!$D$57:$E$90,2,FALSE)=0,"",VLOOKUP(K253,'Disaggregation Records'!$D$57:$E$90,2,FALSE)),"")</f>
        <v/>
      </c>
      <c r="D253" s="410" t="str">
        <f>IFERROR(IF(VLOOKUP(K253,'Disaggregation Records'!$D$57:$F$90,3,FALSE)=0,"",VLOOKUP(K253,'Disaggregation Records'!$D$57:$F$90,3,FALSE)),"")</f>
        <v/>
      </c>
      <c r="E253" s="380"/>
      <c r="F253" s="380"/>
      <c r="G253" s="380"/>
      <c r="H253" s="313"/>
      <c r="I253" s="337"/>
      <c r="J253" s="407">
        <f t="shared" si="16"/>
        <v>75</v>
      </c>
      <c r="K253" s="407" t="str">
        <f t="shared" si="17"/>
        <v/>
      </c>
      <c r="L253" s="407" t="b">
        <f t="shared" si="18"/>
        <v>1</v>
      </c>
      <c r="M253" s="407" t="b">
        <f t="shared" si="19"/>
        <v>0</v>
      </c>
      <c r="N253" s="411" t="s">
        <v>1461</v>
      </c>
      <c r="O253" s="58"/>
      <c r="P253" s="164"/>
      <c r="Q253" s="164"/>
    </row>
    <row r="254" spans="1:17" ht="283.5" x14ac:dyDescent="0.25">
      <c r="A254" s="312">
        <v>9</v>
      </c>
      <c r="B254" s="324" t="str">
        <f>IFERROR(VLOOKUP(A254,'Outcome Indicators - Section C'!$A$10:$R$27,18,FALSE),"")</f>
        <v/>
      </c>
      <c r="C254" s="410" t="str">
        <f>IFERROR(IF(VLOOKUP(K254,'Disaggregation Records'!$D$57:$E$90,2,FALSE)=0,"",VLOOKUP(K254,'Disaggregation Records'!$D$57:$E$90,2,FALSE)),"")</f>
        <v/>
      </c>
      <c r="D254" s="410" t="str">
        <f>IFERROR(IF(VLOOKUP(K254,'Disaggregation Records'!$D$57:$F$90,3,FALSE)=0,"",VLOOKUP(K254,'Disaggregation Records'!$D$57:$F$90,3,FALSE)),"")</f>
        <v/>
      </c>
      <c r="E254" s="380"/>
      <c r="F254" s="380"/>
      <c r="G254" s="380"/>
      <c r="H254" s="313"/>
      <c r="I254" s="337"/>
      <c r="J254" s="407">
        <f t="shared" si="16"/>
        <v>76</v>
      </c>
      <c r="K254" s="407" t="str">
        <f t="shared" si="17"/>
        <v/>
      </c>
      <c r="L254" s="407" t="b">
        <f t="shared" si="18"/>
        <v>1</v>
      </c>
      <c r="M254" s="407" t="b">
        <f t="shared" si="19"/>
        <v>0</v>
      </c>
      <c r="N254" s="411" t="s">
        <v>1462</v>
      </c>
      <c r="O254" s="58"/>
      <c r="P254" s="164"/>
      <c r="Q254" s="164"/>
    </row>
    <row r="255" spans="1:17" ht="283.5" x14ac:dyDescent="0.25">
      <c r="A255" s="312">
        <v>9</v>
      </c>
      <c r="B255" s="324" t="str">
        <f>IFERROR(VLOOKUP(A255,'Outcome Indicators - Section C'!$A$10:$R$27,18,FALSE),"")</f>
        <v/>
      </c>
      <c r="C255" s="410" t="str">
        <f>IFERROR(IF(VLOOKUP(K255,'Disaggregation Records'!$D$57:$E$90,2,FALSE)=0,"",VLOOKUP(K255,'Disaggregation Records'!$D$57:$E$90,2,FALSE)),"")</f>
        <v/>
      </c>
      <c r="D255" s="410" t="str">
        <f>IFERROR(IF(VLOOKUP(K255,'Disaggregation Records'!$D$57:$F$90,3,FALSE)=0,"",VLOOKUP(K255,'Disaggregation Records'!$D$57:$F$90,3,FALSE)),"")</f>
        <v/>
      </c>
      <c r="E255" s="380"/>
      <c r="F255" s="380"/>
      <c r="G255" s="380"/>
      <c r="H255" s="313"/>
      <c r="I255" s="337"/>
      <c r="J255" s="407">
        <f t="shared" si="16"/>
        <v>77</v>
      </c>
      <c r="K255" s="407" t="str">
        <f t="shared" si="17"/>
        <v/>
      </c>
      <c r="L255" s="407" t="b">
        <f t="shared" si="18"/>
        <v>1</v>
      </c>
      <c r="M255" s="407" t="b">
        <f t="shared" si="19"/>
        <v>0</v>
      </c>
      <c r="N255" s="411" t="s">
        <v>1463</v>
      </c>
      <c r="O255" s="58"/>
      <c r="P255" s="164"/>
      <c r="Q255" s="164"/>
    </row>
    <row r="256" spans="1:17" ht="283.5" x14ac:dyDescent="0.25">
      <c r="A256" s="312">
        <v>9</v>
      </c>
      <c r="B256" s="324" t="str">
        <f>IFERROR(VLOOKUP(A256,'Outcome Indicators - Section C'!$A$10:$R$27,18,FALSE),"")</f>
        <v/>
      </c>
      <c r="C256" s="410" t="str">
        <f>IFERROR(IF(VLOOKUP(K256,'Disaggregation Records'!$D$57:$E$90,2,FALSE)=0,"",VLOOKUP(K256,'Disaggregation Records'!$D$57:$E$90,2,FALSE)),"")</f>
        <v/>
      </c>
      <c r="D256" s="410" t="str">
        <f>IFERROR(IF(VLOOKUP(K256,'Disaggregation Records'!$D$57:$F$90,3,FALSE)=0,"",VLOOKUP(K256,'Disaggregation Records'!$D$57:$F$90,3,FALSE)),"")</f>
        <v/>
      </c>
      <c r="E256" s="380"/>
      <c r="F256" s="380"/>
      <c r="G256" s="380"/>
      <c r="H256" s="313"/>
      <c r="I256" s="337"/>
      <c r="J256" s="407">
        <f t="shared" si="16"/>
        <v>78</v>
      </c>
      <c r="K256" s="407" t="str">
        <f t="shared" si="17"/>
        <v/>
      </c>
      <c r="L256" s="407" t="b">
        <f t="shared" si="18"/>
        <v>1</v>
      </c>
      <c r="M256" s="407" t="b">
        <f t="shared" si="19"/>
        <v>0</v>
      </c>
      <c r="N256" s="411" t="s">
        <v>1464</v>
      </c>
      <c r="O256" s="58"/>
      <c r="P256" s="164"/>
      <c r="Q256" s="164"/>
    </row>
    <row r="257" spans="1:17" ht="283.5" x14ac:dyDescent="0.25">
      <c r="A257" s="312">
        <v>9</v>
      </c>
      <c r="B257" s="324" t="str">
        <f>IFERROR(VLOOKUP(A257,'Outcome Indicators - Section C'!$A$10:$R$27,18,FALSE),"")</f>
        <v/>
      </c>
      <c r="C257" s="410" t="str">
        <f>IFERROR(IF(VLOOKUP(K257,'Disaggregation Records'!$D$57:$E$90,2,FALSE)=0,"",VLOOKUP(K257,'Disaggregation Records'!$D$57:$E$90,2,FALSE)),"")</f>
        <v/>
      </c>
      <c r="D257" s="410" t="str">
        <f>IFERROR(IF(VLOOKUP(K257,'Disaggregation Records'!$D$57:$F$90,3,FALSE)=0,"",VLOOKUP(K257,'Disaggregation Records'!$D$57:$F$90,3,FALSE)),"")</f>
        <v/>
      </c>
      <c r="E257" s="380"/>
      <c r="F257" s="380"/>
      <c r="G257" s="380"/>
      <c r="H257" s="313"/>
      <c r="I257" s="337"/>
      <c r="J257" s="407">
        <f t="shared" si="16"/>
        <v>79</v>
      </c>
      <c r="K257" s="407" t="str">
        <f t="shared" si="17"/>
        <v/>
      </c>
      <c r="L257" s="407" t="b">
        <f t="shared" si="18"/>
        <v>1</v>
      </c>
      <c r="M257" s="407" t="b">
        <f t="shared" si="19"/>
        <v>0</v>
      </c>
      <c r="N257" s="411" t="s">
        <v>1465</v>
      </c>
      <c r="O257" s="58"/>
      <c r="P257" s="164"/>
      <c r="Q257" s="164"/>
    </row>
    <row r="258" spans="1:17" ht="283.5" x14ac:dyDescent="0.25">
      <c r="A258" s="312">
        <v>10</v>
      </c>
      <c r="B258" s="324" t="str">
        <f>IFERROR(VLOOKUP(A258,'Outcome Indicators - Section C'!$A$10:$R$27,18,FALSE),"")</f>
        <v/>
      </c>
      <c r="C258" s="410" t="str">
        <f>IFERROR(IF(VLOOKUP(K258,'Disaggregation Records'!$D$57:$E$90,2,FALSE)=0,"",VLOOKUP(K258,'Disaggregation Records'!$D$57:$E$90,2,FALSE)),"")</f>
        <v/>
      </c>
      <c r="D258" s="410" t="str">
        <f>IFERROR(IF(VLOOKUP(K258,'Disaggregation Records'!$D$57:$F$90,3,FALSE)=0,"",VLOOKUP(K258,'Disaggregation Records'!$D$57:$F$90,3,FALSE)),"")</f>
        <v/>
      </c>
      <c r="E258" s="380"/>
      <c r="F258" s="380"/>
      <c r="G258" s="380"/>
      <c r="H258" s="313"/>
      <c r="I258" s="337"/>
      <c r="J258" s="407">
        <f t="shared" si="16"/>
        <v>80</v>
      </c>
      <c r="K258" s="407" t="str">
        <f t="shared" si="17"/>
        <v/>
      </c>
      <c r="L258" s="407" t="b">
        <f t="shared" si="18"/>
        <v>1</v>
      </c>
      <c r="M258" s="407" t="b">
        <f t="shared" si="19"/>
        <v>0</v>
      </c>
      <c r="N258" s="411" t="s">
        <v>1466</v>
      </c>
      <c r="O258" s="58"/>
      <c r="P258" s="164"/>
      <c r="Q258" s="164"/>
    </row>
    <row r="259" spans="1:17" ht="283.5" x14ac:dyDescent="0.25">
      <c r="A259" s="312">
        <v>10</v>
      </c>
      <c r="B259" s="324" t="str">
        <f>IFERROR(VLOOKUP(A259,'Outcome Indicators - Section C'!$A$10:$R$27,18,FALSE),"")</f>
        <v/>
      </c>
      <c r="C259" s="410" t="str">
        <f>IFERROR(IF(VLOOKUP(K259,'Disaggregation Records'!$D$57:$E$90,2,FALSE)=0,"",VLOOKUP(K259,'Disaggregation Records'!$D$57:$E$90,2,FALSE)),"")</f>
        <v/>
      </c>
      <c r="D259" s="410" t="str">
        <f>IFERROR(IF(VLOOKUP(K259,'Disaggregation Records'!$D$57:$F$90,3,FALSE)=0,"",VLOOKUP(K259,'Disaggregation Records'!$D$57:$F$90,3,FALSE)),"")</f>
        <v/>
      </c>
      <c r="E259" s="380"/>
      <c r="F259" s="380"/>
      <c r="G259" s="380"/>
      <c r="H259" s="313"/>
      <c r="I259" s="337"/>
      <c r="J259" s="407">
        <f t="shared" si="16"/>
        <v>81</v>
      </c>
      <c r="K259" s="407" t="str">
        <f t="shared" si="17"/>
        <v/>
      </c>
      <c r="L259" s="407" t="b">
        <f t="shared" si="18"/>
        <v>1</v>
      </c>
      <c r="M259" s="407" t="b">
        <f t="shared" si="19"/>
        <v>0</v>
      </c>
      <c r="N259" s="411" t="s">
        <v>1467</v>
      </c>
      <c r="O259" s="58"/>
      <c r="P259" s="164"/>
      <c r="Q259" s="164"/>
    </row>
    <row r="260" spans="1:17" ht="283.5" x14ac:dyDescent="0.25">
      <c r="A260" s="312">
        <v>10</v>
      </c>
      <c r="B260" s="324" t="str">
        <f>IFERROR(VLOOKUP(A260,'Outcome Indicators - Section C'!$A$10:$R$27,18,FALSE),"")</f>
        <v/>
      </c>
      <c r="C260" s="410" t="str">
        <f>IFERROR(IF(VLOOKUP(K260,'Disaggregation Records'!$D$57:$E$90,2,FALSE)=0,"",VLOOKUP(K260,'Disaggregation Records'!$D$57:$E$90,2,FALSE)),"")</f>
        <v/>
      </c>
      <c r="D260" s="410" t="str">
        <f>IFERROR(IF(VLOOKUP(K260,'Disaggregation Records'!$D$57:$F$90,3,FALSE)=0,"",VLOOKUP(K260,'Disaggregation Records'!$D$57:$F$90,3,FALSE)),"")</f>
        <v/>
      </c>
      <c r="E260" s="380"/>
      <c r="F260" s="380"/>
      <c r="G260" s="380"/>
      <c r="H260" s="313"/>
      <c r="I260" s="337"/>
      <c r="J260" s="407">
        <f t="shared" si="16"/>
        <v>82</v>
      </c>
      <c r="K260" s="407" t="str">
        <f t="shared" si="17"/>
        <v/>
      </c>
      <c r="L260" s="407" t="b">
        <f t="shared" si="18"/>
        <v>1</v>
      </c>
      <c r="M260" s="407" t="b">
        <f t="shared" si="19"/>
        <v>0</v>
      </c>
      <c r="N260" s="411" t="s">
        <v>1468</v>
      </c>
      <c r="O260" s="58"/>
      <c r="P260" s="164"/>
      <c r="Q260" s="164"/>
    </row>
    <row r="261" spans="1:17" ht="283.5" x14ac:dyDescent="0.25">
      <c r="A261" s="312">
        <v>10</v>
      </c>
      <c r="B261" s="324" t="str">
        <f>IFERROR(VLOOKUP(A261,'Outcome Indicators - Section C'!$A$10:$R$27,18,FALSE),"")</f>
        <v/>
      </c>
      <c r="C261" s="410" t="str">
        <f>IFERROR(IF(VLOOKUP(K261,'Disaggregation Records'!$D$57:$E$90,2,FALSE)=0,"",VLOOKUP(K261,'Disaggregation Records'!$D$57:$E$90,2,FALSE)),"")</f>
        <v/>
      </c>
      <c r="D261" s="410" t="str">
        <f>IFERROR(IF(VLOOKUP(K261,'Disaggregation Records'!$D$57:$F$90,3,FALSE)=0,"",VLOOKUP(K261,'Disaggregation Records'!$D$57:$F$90,3,FALSE)),"")</f>
        <v/>
      </c>
      <c r="E261" s="380"/>
      <c r="F261" s="380"/>
      <c r="G261" s="380"/>
      <c r="H261" s="313"/>
      <c r="I261" s="337"/>
      <c r="J261" s="407">
        <f t="shared" si="16"/>
        <v>83</v>
      </c>
      <c r="K261" s="407" t="str">
        <f t="shared" si="17"/>
        <v/>
      </c>
      <c r="L261" s="407" t="b">
        <f t="shared" si="18"/>
        <v>1</v>
      </c>
      <c r="M261" s="407" t="b">
        <f t="shared" si="19"/>
        <v>0</v>
      </c>
      <c r="N261" s="411" t="s">
        <v>1469</v>
      </c>
      <c r="O261" s="58"/>
      <c r="P261" s="164"/>
      <c r="Q261" s="164"/>
    </row>
    <row r="262" spans="1:17" ht="283.5" x14ac:dyDescent="0.25">
      <c r="A262" s="312">
        <v>10</v>
      </c>
      <c r="B262" s="324" t="str">
        <f>IFERROR(VLOOKUP(A262,'Outcome Indicators - Section C'!$A$10:$R$27,18,FALSE),"")</f>
        <v/>
      </c>
      <c r="C262" s="410" t="str">
        <f>IFERROR(IF(VLOOKUP(K262,'Disaggregation Records'!$D$57:$E$90,2,FALSE)=0,"",VLOOKUP(K262,'Disaggregation Records'!$D$57:$E$90,2,FALSE)),"")</f>
        <v/>
      </c>
      <c r="D262" s="410" t="str">
        <f>IFERROR(IF(VLOOKUP(K262,'Disaggregation Records'!$D$57:$F$90,3,FALSE)=0,"",VLOOKUP(K262,'Disaggregation Records'!$D$57:$F$90,3,FALSE)),"")</f>
        <v/>
      </c>
      <c r="E262" s="380"/>
      <c r="F262" s="380"/>
      <c r="G262" s="380"/>
      <c r="H262" s="313"/>
      <c r="I262" s="337"/>
      <c r="J262" s="407">
        <f t="shared" si="16"/>
        <v>84</v>
      </c>
      <c r="K262" s="407" t="str">
        <f t="shared" si="17"/>
        <v/>
      </c>
      <c r="L262" s="407" t="b">
        <f t="shared" si="18"/>
        <v>1</v>
      </c>
      <c r="M262" s="407" t="b">
        <f t="shared" si="19"/>
        <v>0</v>
      </c>
      <c r="N262" s="411" t="s">
        <v>1470</v>
      </c>
      <c r="O262" s="58"/>
      <c r="P262" s="164"/>
      <c r="Q262" s="164"/>
    </row>
    <row r="263" spans="1:17" ht="283.5" x14ac:dyDescent="0.25">
      <c r="A263" s="312">
        <v>10</v>
      </c>
      <c r="B263" s="324" t="str">
        <f>IFERROR(VLOOKUP(A263,'Outcome Indicators - Section C'!$A$10:$R$27,18,FALSE),"")</f>
        <v/>
      </c>
      <c r="C263" s="410" t="str">
        <f>IFERROR(IF(VLOOKUP(K263,'Disaggregation Records'!$D$57:$E$90,2,FALSE)=0,"",VLOOKUP(K263,'Disaggregation Records'!$D$57:$E$90,2,FALSE)),"")</f>
        <v/>
      </c>
      <c r="D263" s="410" t="str">
        <f>IFERROR(IF(VLOOKUP(K263,'Disaggregation Records'!$D$57:$F$90,3,FALSE)=0,"",VLOOKUP(K263,'Disaggregation Records'!$D$57:$F$90,3,FALSE)),"")</f>
        <v/>
      </c>
      <c r="E263" s="380"/>
      <c r="F263" s="380"/>
      <c r="G263" s="380"/>
      <c r="H263" s="313"/>
      <c r="I263" s="337"/>
      <c r="J263" s="407">
        <f t="shared" si="16"/>
        <v>85</v>
      </c>
      <c r="K263" s="407" t="str">
        <f t="shared" si="17"/>
        <v/>
      </c>
      <c r="L263" s="407" t="b">
        <f t="shared" si="18"/>
        <v>1</v>
      </c>
      <c r="M263" s="407" t="b">
        <f t="shared" si="19"/>
        <v>0</v>
      </c>
      <c r="N263" s="411" t="s">
        <v>1471</v>
      </c>
      <c r="O263" s="58"/>
      <c r="P263" s="164"/>
      <c r="Q263" s="164"/>
    </row>
    <row r="264" spans="1:17" ht="283.5" x14ac:dyDescent="0.25">
      <c r="A264" s="312">
        <v>10</v>
      </c>
      <c r="B264" s="324" t="str">
        <f>IFERROR(VLOOKUP(A264,'Outcome Indicators - Section C'!$A$10:$R$27,18,FALSE),"")</f>
        <v/>
      </c>
      <c r="C264" s="410" t="str">
        <f>IFERROR(IF(VLOOKUP(K264,'Disaggregation Records'!$D$57:$E$90,2,FALSE)=0,"",VLOOKUP(K264,'Disaggregation Records'!$D$57:$E$90,2,FALSE)),"")</f>
        <v/>
      </c>
      <c r="D264" s="410" t="str">
        <f>IFERROR(IF(VLOOKUP(K264,'Disaggregation Records'!$D$57:$F$90,3,FALSE)=0,"",VLOOKUP(K264,'Disaggregation Records'!$D$57:$F$90,3,FALSE)),"")</f>
        <v/>
      </c>
      <c r="E264" s="380"/>
      <c r="F264" s="380"/>
      <c r="G264" s="380"/>
      <c r="H264" s="313"/>
      <c r="I264" s="337"/>
      <c r="J264" s="407">
        <f t="shared" si="16"/>
        <v>86</v>
      </c>
      <c r="K264" s="407" t="str">
        <f t="shared" si="17"/>
        <v/>
      </c>
      <c r="L264" s="407" t="b">
        <f t="shared" si="18"/>
        <v>1</v>
      </c>
      <c r="M264" s="407" t="b">
        <f t="shared" si="19"/>
        <v>0</v>
      </c>
      <c r="N264" s="411" t="s">
        <v>1472</v>
      </c>
      <c r="O264" s="58"/>
      <c r="P264" s="164"/>
      <c r="Q264" s="164"/>
    </row>
    <row r="265" spans="1:17" ht="283.5" x14ac:dyDescent="0.25">
      <c r="A265" s="312">
        <v>10</v>
      </c>
      <c r="B265" s="324" t="str">
        <f>IFERROR(VLOOKUP(A265,'Outcome Indicators - Section C'!$A$10:$R$27,18,FALSE),"")</f>
        <v/>
      </c>
      <c r="C265" s="410" t="str">
        <f>IFERROR(IF(VLOOKUP(K265,'Disaggregation Records'!$D$57:$E$90,2,FALSE)=0,"",VLOOKUP(K265,'Disaggregation Records'!$D$57:$E$90,2,FALSE)),"")</f>
        <v/>
      </c>
      <c r="D265" s="410" t="str">
        <f>IFERROR(IF(VLOOKUP(K265,'Disaggregation Records'!$D$57:$F$90,3,FALSE)=0,"",VLOOKUP(K265,'Disaggregation Records'!$D$57:$F$90,3,FALSE)),"")</f>
        <v/>
      </c>
      <c r="E265" s="380"/>
      <c r="F265" s="380"/>
      <c r="G265" s="380"/>
      <c r="H265" s="313"/>
      <c r="I265" s="337"/>
      <c r="J265" s="407">
        <f t="shared" si="16"/>
        <v>87</v>
      </c>
      <c r="K265" s="407" t="str">
        <f t="shared" si="17"/>
        <v/>
      </c>
      <c r="L265" s="407" t="b">
        <f t="shared" si="18"/>
        <v>1</v>
      </c>
      <c r="M265" s="407" t="b">
        <f t="shared" si="19"/>
        <v>0</v>
      </c>
      <c r="N265" s="411" t="s">
        <v>1473</v>
      </c>
      <c r="O265" s="58"/>
      <c r="P265" s="164"/>
      <c r="Q265" s="164"/>
    </row>
    <row r="266" spans="1:17" ht="283.5" x14ac:dyDescent="0.25">
      <c r="A266" s="312">
        <v>10</v>
      </c>
      <c r="B266" s="324" t="str">
        <f>IFERROR(VLOOKUP(A266,'Outcome Indicators - Section C'!$A$10:$R$27,18,FALSE),"")</f>
        <v/>
      </c>
      <c r="C266" s="410" t="str">
        <f>IFERROR(IF(VLOOKUP(K266,'Disaggregation Records'!$D$57:$E$90,2,FALSE)=0,"",VLOOKUP(K266,'Disaggregation Records'!$D$57:$E$90,2,FALSE)),"")</f>
        <v/>
      </c>
      <c r="D266" s="410" t="str">
        <f>IFERROR(IF(VLOOKUP(K266,'Disaggregation Records'!$D$57:$F$90,3,FALSE)=0,"",VLOOKUP(K266,'Disaggregation Records'!$D$57:$F$90,3,FALSE)),"")</f>
        <v/>
      </c>
      <c r="E266" s="380"/>
      <c r="F266" s="380"/>
      <c r="G266" s="380"/>
      <c r="H266" s="313"/>
      <c r="I266" s="337"/>
      <c r="J266" s="407">
        <f t="shared" si="16"/>
        <v>88</v>
      </c>
      <c r="K266" s="407" t="str">
        <f t="shared" si="17"/>
        <v/>
      </c>
      <c r="L266" s="407" t="b">
        <f t="shared" si="18"/>
        <v>1</v>
      </c>
      <c r="M266" s="407" t="b">
        <f t="shared" si="19"/>
        <v>0</v>
      </c>
      <c r="N266" s="411" t="s">
        <v>1474</v>
      </c>
      <c r="O266" s="58"/>
      <c r="P266" s="164"/>
      <c r="Q266" s="164"/>
    </row>
    <row r="267" spans="1:17" ht="283.5" x14ac:dyDescent="0.25">
      <c r="A267" s="312">
        <v>10</v>
      </c>
      <c r="B267" s="324" t="str">
        <f>IFERROR(VLOOKUP(A267,'Outcome Indicators - Section C'!$A$10:$R$27,18,FALSE),"")</f>
        <v/>
      </c>
      <c r="C267" s="410" t="str">
        <f>IFERROR(IF(VLOOKUP(K267,'Disaggregation Records'!$D$57:$E$90,2,FALSE)=0,"",VLOOKUP(K267,'Disaggregation Records'!$D$57:$E$90,2,FALSE)),"")</f>
        <v/>
      </c>
      <c r="D267" s="410" t="str">
        <f>IFERROR(IF(VLOOKUP(K267,'Disaggregation Records'!$D$57:$F$90,3,FALSE)=0,"",VLOOKUP(K267,'Disaggregation Records'!$D$57:$F$90,3,FALSE)),"")</f>
        <v/>
      </c>
      <c r="E267" s="380"/>
      <c r="F267" s="380"/>
      <c r="G267" s="380"/>
      <c r="H267" s="313"/>
      <c r="I267" s="337"/>
      <c r="J267" s="407">
        <f t="shared" si="16"/>
        <v>89</v>
      </c>
      <c r="K267" s="407" t="str">
        <f t="shared" si="17"/>
        <v/>
      </c>
      <c r="L267" s="407" t="b">
        <f t="shared" si="18"/>
        <v>1</v>
      </c>
      <c r="M267" s="407" t="b">
        <f t="shared" si="19"/>
        <v>0</v>
      </c>
      <c r="N267" s="411" t="s">
        <v>1475</v>
      </c>
      <c r="O267" s="58"/>
      <c r="P267" s="164"/>
      <c r="Q267" s="164"/>
    </row>
    <row r="268" spans="1:17" ht="283.5" x14ac:dyDescent="0.25">
      <c r="A268" s="312">
        <v>11</v>
      </c>
      <c r="B268" s="324" t="str">
        <f>IFERROR(VLOOKUP(A268,'Outcome Indicators - Section C'!$A$10:$R$27,18,FALSE),"")</f>
        <v/>
      </c>
      <c r="C268" s="410" t="str">
        <f>IFERROR(IF(VLOOKUP(K268,'Disaggregation Records'!$D$57:$E$90,2,FALSE)=0,"",VLOOKUP(K268,'Disaggregation Records'!$D$57:$E$90,2,FALSE)),"")</f>
        <v/>
      </c>
      <c r="D268" s="410" t="str">
        <f>IFERROR(IF(VLOOKUP(K268,'Disaggregation Records'!$D$57:$F$90,3,FALSE)=0,"",VLOOKUP(K268,'Disaggregation Records'!$D$57:$F$90,3,FALSE)),"")</f>
        <v/>
      </c>
      <c r="E268" s="380"/>
      <c r="F268" s="380"/>
      <c r="G268" s="380"/>
      <c r="H268" s="313"/>
      <c r="I268" s="337"/>
      <c r="J268" s="407">
        <f t="shared" si="16"/>
        <v>90</v>
      </c>
      <c r="K268" s="407" t="str">
        <f t="shared" si="17"/>
        <v/>
      </c>
      <c r="L268" s="407" t="b">
        <f t="shared" si="18"/>
        <v>1</v>
      </c>
      <c r="M268" s="407" t="b">
        <f t="shared" si="19"/>
        <v>0</v>
      </c>
      <c r="N268" s="411" t="s">
        <v>1476</v>
      </c>
      <c r="O268" s="58"/>
      <c r="P268" s="164"/>
      <c r="Q268" s="164"/>
    </row>
    <row r="269" spans="1:17" ht="283.5" x14ac:dyDescent="0.25">
      <c r="A269" s="312">
        <v>11</v>
      </c>
      <c r="B269" s="324" t="str">
        <f>IFERROR(VLOOKUP(A269,'Outcome Indicators - Section C'!$A$10:$R$27,18,FALSE),"")</f>
        <v/>
      </c>
      <c r="C269" s="410" t="str">
        <f>IFERROR(IF(VLOOKUP(K269,'Disaggregation Records'!$D$57:$E$90,2,FALSE)=0,"",VLOOKUP(K269,'Disaggregation Records'!$D$57:$E$90,2,FALSE)),"")</f>
        <v/>
      </c>
      <c r="D269" s="410" t="str">
        <f>IFERROR(IF(VLOOKUP(K269,'Disaggregation Records'!$D$57:$F$90,3,FALSE)=0,"",VLOOKUP(K269,'Disaggregation Records'!$D$57:$F$90,3,FALSE)),"")</f>
        <v/>
      </c>
      <c r="E269" s="380"/>
      <c r="F269" s="380"/>
      <c r="G269" s="380"/>
      <c r="H269" s="313"/>
      <c r="I269" s="337"/>
      <c r="J269" s="407">
        <f t="shared" si="16"/>
        <v>91</v>
      </c>
      <c r="K269" s="407" t="str">
        <f t="shared" si="17"/>
        <v/>
      </c>
      <c r="L269" s="407" t="b">
        <f t="shared" si="18"/>
        <v>1</v>
      </c>
      <c r="M269" s="407" t="b">
        <f t="shared" si="19"/>
        <v>0</v>
      </c>
      <c r="N269" s="411" t="s">
        <v>1477</v>
      </c>
      <c r="O269" s="58"/>
      <c r="P269" s="164"/>
      <c r="Q269" s="164"/>
    </row>
    <row r="270" spans="1:17" ht="283.5" x14ac:dyDescent="0.25">
      <c r="A270" s="312">
        <v>11</v>
      </c>
      <c r="B270" s="324" t="str">
        <f>IFERROR(VLOOKUP(A270,'Outcome Indicators - Section C'!$A$10:$R$27,18,FALSE),"")</f>
        <v/>
      </c>
      <c r="C270" s="410" t="str">
        <f>IFERROR(IF(VLOOKUP(K270,'Disaggregation Records'!$D$57:$E$90,2,FALSE)=0,"",VLOOKUP(K270,'Disaggregation Records'!$D$57:$E$90,2,FALSE)),"")</f>
        <v/>
      </c>
      <c r="D270" s="410" t="str">
        <f>IFERROR(IF(VLOOKUP(K270,'Disaggregation Records'!$D$57:$F$90,3,FALSE)=0,"",VLOOKUP(K270,'Disaggregation Records'!$D$57:$F$90,3,FALSE)),"")</f>
        <v/>
      </c>
      <c r="E270" s="380"/>
      <c r="F270" s="380"/>
      <c r="G270" s="380"/>
      <c r="H270" s="313"/>
      <c r="I270" s="337"/>
      <c r="J270" s="407">
        <f t="shared" si="16"/>
        <v>92</v>
      </c>
      <c r="K270" s="407" t="str">
        <f t="shared" si="17"/>
        <v/>
      </c>
      <c r="L270" s="407" t="b">
        <f t="shared" si="18"/>
        <v>1</v>
      </c>
      <c r="M270" s="407" t="b">
        <f t="shared" si="19"/>
        <v>0</v>
      </c>
      <c r="N270" s="411" t="s">
        <v>1478</v>
      </c>
      <c r="O270" s="58"/>
      <c r="P270" s="164"/>
      <c r="Q270" s="164"/>
    </row>
    <row r="271" spans="1:17" ht="283.5" x14ac:dyDescent="0.25">
      <c r="A271" s="312">
        <v>11</v>
      </c>
      <c r="B271" s="324" t="str">
        <f>IFERROR(VLOOKUP(A271,'Outcome Indicators - Section C'!$A$10:$R$27,18,FALSE),"")</f>
        <v/>
      </c>
      <c r="C271" s="410" t="str">
        <f>IFERROR(IF(VLOOKUP(K271,'Disaggregation Records'!$D$57:$E$90,2,FALSE)=0,"",VLOOKUP(K271,'Disaggregation Records'!$D$57:$E$90,2,FALSE)),"")</f>
        <v/>
      </c>
      <c r="D271" s="410" t="str">
        <f>IFERROR(IF(VLOOKUP(K271,'Disaggregation Records'!$D$57:$F$90,3,FALSE)=0,"",VLOOKUP(K271,'Disaggregation Records'!$D$57:$F$90,3,FALSE)),"")</f>
        <v/>
      </c>
      <c r="E271" s="380"/>
      <c r="F271" s="380"/>
      <c r="G271" s="380"/>
      <c r="H271" s="313"/>
      <c r="I271" s="337"/>
      <c r="J271" s="407">
        <f t="shared" si="16"/>
        <v>93</v>
      </c>
      <c r="K271" s="407" t="str">
        <f t="shared" si="17"/>
        <v/>
      </c>
      <c r="L271" s="407" t="b">
        <f t="shared" si="18"/>
        <v>1</v>
      </c>
      <c r="M271" s="407" t="b">
        <f t="shared" si="19"/>
        <v>0</v>
      </c>
      <c r="N271" s="411" t="s">
        <v>1479</v>
      </c>
      <c r="O271" s="58"/>
      <c r="P271" s="164"/>
      <c r="Q271" s="164"/>
    </row>
    <row r="272" spans="1:17" ht="283.5" x14ac:dyDescent="0.25">
      <c r="A272" s="312">
        <v>11</v>
      </c>
      <c r="B272" s="324" t="str">
        <f>IFERROR(VLOOKUP(A272,'Outcome Indicators - Section C'!$A$10:$R$27,18,FALSE),"")</f>
        <v/>
      </c>
      <c r="C272" s="410" t="str">
        <f>IFERROR(IF(VLOOKUP(K272,'Disaggregation Records'!$D$57:$E$90,2,FALSE)=0,"",VLOOKUP(K272,'Disaggregation Records'!$D$57:$E$90,2,FALSE)),"")</f>
        <v/>
      </c>
      <c r="D272" s="410" t="str">
        <f>IFERROR(IF(VLOOKUP(K272,'Disaggregation Records'!$D$57:$F$90,3,FALSE)=0,"",VLOOKUP(K272,'Disaggregation Records'!$D$57:$F$90,3,FALSE)),"")</f>
        <v/>
      </c>
      <c r="E272" s="380"/>
      <c r="F272" s="380"/>
      <c r="G272" s="380"/>
      <c r="H272" s="313"/>
      <c r="I272" s="337"/>
      <c r="J272" s="407">
        <f t="shared" si="16"/>
        <v>94</v>
      </c>
      <c r="K272" s="407" t="str">
        <f t="shared" si="17"/>
        <v/>
      </c>
      <c r="L272" s="407" t="b">
        <f t="shared" si="18"/>
        <v>1</v>
      </c>
      <c r="M272" s="407" t="b">
        <f t="shared" si="19"/>
        <v>0</v>
      </c>
      <c r="N272" s="411" t="s">
        <v>1480</v>
      </c>
      <c r="O272" s="58"/>
      <c r="P272" s="164"/>
      <c r="Q272" s="164"/>
    </row>
    <row r="273" spans="1:17" ht="283.5" x14ac:dyDescent="0.25">
      <c r="A273" s="312">
        <v>11</v>
      </c>
      <c r="B273" s="324" t="str">
        <f>IFERROR(VLOOKUP(A273,'Outcome Indicators - Section C'!$A$10:$R$27,18,FALSE),"")</f>
        <v/>
      </c>
      <c r="C273" s="410" t="str">
        <f>IFERROR(IF(VLOOKUP(K273,'Disaggregation Records'!$D$57:$E$90,2,FALSE)=0,"",VLOOKUP(K273,'Disaggregation Records'!$D$57:$E$90,2,FALSE)),"")</f>
        <v/>
      </c>
      <c r="D273" s="410" t="str">
        <f>IFERROR(IF(VLOOKUP(K273,'Disaggregation Records'!$D$57:$F$90,3,FALSE)=0,"",VLOOKUP(K273,'Disaggregation Records'!$D$57:$F$90,3,FALSE)),"")</f>
        <v/>
      </c>
      <c r="E273" s="380"/>
      <c r="F273" s="380"/>
      <c r="G273" s="380"/>
      <c r="H273" s="313"/>
      <c r="I273" s="337"/>
      <c r="J273" s="407">
        <f t="shared" si="16"/>
        <v>95</v>
      </c>
      <c r="K273" s="407" t="str">
        <f t="shared" si="17"/>
        <v/>
      </c>
      <c r="L273" s="407" t="b">
        <f t="shared" si="18"/>
        <v>1</v>
      </c>
      <c r="M273" s="407" t="b">
        <f t="shared" si="19"/>
        <v>0</v>
      </c>
      <c r="N273" s="411" t="s">
        <v>1481</v>
      </c>
      <c r="O273" s="58"/>
      <c r="P273" s="164"/>
      <c r="Q273" s="164"/>
    </row>
    <row r="274" spans="1:17" ht="283.5" x14ac:dyDescent="0.25">
      <c r="A274" s="312">
        <v>11</v>
      </c>
      <c r="B274" s="324" t="str">
        <f>IFERROR(VLOOKUP(A274,'Outcome Indicators - Section C'!$A$10:$R$27,18,FALSE),"")</f>
        <v/>
      </c>
      <c r="C274" s="410" t="str">
        <f>IFERROR(IF(VLOOKUP(K274,'Disaggregation Records'!$D$57:$E$90,2,FALSE)=0,"",VLOOKUP(K274,'Disaggregation Records'!$D$57:$E$90,2,FALSE)),"")</f>
        <v/>
      </c>
      <c r="D274" s="410" t="str">
        <f>IFERROR(IF(VLOOKUP(K274,'Disaggregation Records'!$D$57:$F$90,3,FALSE)=0,"",VLOOKUP(K274,'Disaggregation Records'!$D$57:$F$90,3,FALSE)),"")</f>
        <v/>
      </c>
      <c r="E274" s="380"/>
      <c r="F274" s="380"/>
      <c r="G274" s="380"/>
      <c r="H274" s="313"/>
      <c r="I274" s="337"/>
      <c r="J274" s="407">
        <f t="shared" si="16"/>
        <v>96</v>
      </c>
      <c r="K274" s="407" t="str">
        <f t="shared" si="17"/>
        <v/>
      </c>
      <c r="L274" s="407" t="b">
        <f t="shared" si="18"/>
        <v>1</v>
      </c>
      <c r="M274" s="407" t="b">
        <f t="shared" si="19"/>
        <v>0</v>
      </c>
      <c r="N274" s="411" t="s">
        <v>1482</v>
      </c>
      <c r="O274" s="58"/>
      <c r="P274" s="164"/>
      <c r="Q274" s="164"/>
    </row>
    <row r="275" spans="1:17" ht="283.5" x14ac:dyDescent="0.25">
      <c r="A275" s="312">
        <v>11</v>
      </c>
      <c r="B275" s="324" t="str">
        <f>IFERROR(VLOOKUP(A275,'Outcome Indicators - Section C'!$A$10:$R$27,18,FALSE),"")</f>
        <v/>
      </c>
      <c r="C275" s="410" t="str">
        <f>IFERROR(IF(VLOOKUP(K275,'Disaggregation Records'!$D$57:$E$90,2,FALSE)=0,"",VLOOKUP(K275,'Disaggregation Records'!$D$57:$E$90,2,FALSE)),"")</f>
        <v/>
      </c>
      <c r="D275" s="410" t="str">
        <f>IFERROR(IF(VLOOKUP(K275,'Disaggregation Records'!$D$57:$F$90,3,FALSE)=0,"",VLOOKUP(K275,'Disaggregation Records'!$D$57:$F$90,3,FALSE)),"")</f>
        <v/>
      </c>
      <c r="E275" s="380"/>
      <c r="F275" s="380"/>
      <c r="G275" s="380"/>
      <c r="H275" s="313"/>
      <c r="I275" s="337"/>
      <c r="J275" s="407">
        <f t="shared" si="16"/>
        <v>97</v>
      </c>
      <c r="K275" s="407" t="str">
        <f t="shared" si="17"/>
        <v/>
      </c>
      <c r="L275" s="407" t="b">
        <f t="shared" si="18"/>
        <v>1</v>
      </c>
      <c r="M275" s="407" t="b">
        <f t="shared" si="19"/>
        <v>0</v>
      </c>
      <c r="N275" s="411" t="s">
        <v>1483</v>
      </c>
      <c r="O275" s="58"/>
      <c r="P275" s="164"/>
      <c r="Q275" s="164"/>
    </row>
    <row r="276" spans="1:17" ht="283.5" x14ac:dyDescent="0.25">
      <c r="A276" s="312">
        <v>11</v>
      </c>
      <c r="B276" s="324" t="str">
        <f>IFERROR(VLOOKUP(A276,'Outcome Indicators - Section C'!$A$10:$R$27,18,FALSE),"")</f>
        <v/>
      </c>
      <c r="C276" s="410" t="str">
        <f>IFERROR(IF(VLOOKUP(K276,'Disaggregation Records'!$D$57:$E$90,2,FALSE)=0,"",VLOOKUP(K276,'Disaggregation Records'!$D$57:$E$90,2,FALSE)),"")</f>
        <v/>
      </c>
      <c r="D276" s="410" t="str">
        <f>IFERROR(IF(VLOOKUP(K276,'Disaggregation Records'!$D$57:$F$90,3,FALSE)=0,"",VLOOKUP(K276,'Disaggregation Records'!$D$57:$F$90,3,FALSE)),"")</f>
        <v/>
      </c>
      <c r="E276" s="380"/>
      <c r="F276" s="380"/>
      <c r="G276" s="380"/>
      <c r="H276" s="313"/>
      <c r="I276" s="337"/>
      <c r="J276" s="407">
        <f t="shared" si="16"/>
        <v>98</v>
      </c>
      <c r="K276" s="407" t="str">
        <f t="shared" si="17"/>
        <v/>
      </c>
      <c r="L276" s="407" t="b">
        <f t="shared" si="18"/>
        <v>1</v>
      </c>
      <c r="M276" s="407" t="b">
        <f t="shared" si="19"/>
        <v>0</v>
      </c>
      <c r="N276" s="411" t="s">
        <v>1484</v>
      </c>
      <c r="O276" s="58"/>
      <c r="P276" s="164"/>
      <c r="Q276" s="164"/>
    </row>
    <row r="277" spans="1:17" ht="283.5" x14ac:dyDescent="0.25">
      <c r="A277" s="312">
        <v>11</v>
      </c>
      <c r="B277" s="324" t="str">
        <f>IFERROR(VLOOKUP(A277,'Outcome Indicators - Section C'!$A$10:$R$27,18,FALSE),"")</f>
        <v/>
      </c>
      <c r="C277" s="410" t="str">
        <f>IFERROR(IF(VLOOKUP(K277,'Disaggregation Records'!$D$57:$E$90,2,FALSE)=0,"",VLOOKUP(K277,'Disaggregation Records'!$D$57:$E$90,2,FALSE)),"")</f>
        <v/>
      </c>
      <c r="D277" s="410" t="str">
        <f>IFERROR(IF(VLOOKUP(K277,'Disaggregation Records'!$D$57:$F$90,3,FALSE)=0,"",VLOOKUP(K277,'Disaggregation Records'!$D$57:$F$90,3,FALSE)),"")</f>
        <v/>
      </c>
      <c r="E277" s="380"/>
      <c r="F277" s="380"/>
      <c r="G277" s="380"/>
      <c r="H277" s="313"/>
      <c r="I277" s="337"/>
      <c r="J277" s="407">
        <f t="shared" si="16"/>
        <v>99</v>
      </c>
      <c r="K277" s="407" t="str">
        <f t="shared" si="17"/>
        <v/>
      </c>
      <c r="L277" s="407" t="b">
        <f t="shared" si="18"/>
        <v>1</v>
      </c>
      <c r="M277" s="407" t="b">
        <f t="shared" si="19"/>
        <v>0</v>
      </c>
      <c r="N277" s="411" t="s">
        <v>1485</v>
      </c>
      <c r="O277" s="58"/>
      <c r="P277" s="164"/>
      <c r="Q277" s="164"/>
    </row>
    <row r="278" spans="1:17" ht="283.5" x14ac:dyDescent="0.25">
      <c r="A278" s="312">
        <v>12</v>
      </c>
      <c r="B278" s="324" t="str">
        <f>IFERROR(VLOOKUP(A278,'Outcome Indicators - Section C'!$A$10:$R$27,18,FALSE),"")</f>
        <v/>
      </c>
      <c r="C278" s="410" t="str">
        <f>IFERROR(IF(VLOOKUP(K278,'Disaggregation Records'!$D$57:$E$90,2,FALSE)=0,"",VLOOKUP(K278,'Disaggregation Records'!$D$57:$E$90,2,FALSE)),"")</f>
        <v/>
      </c>
      <c r="D278" s="410" t="str">
        <f>IFERROR(IF(VLOOKUP(K278,'Disaggregation Records'!$D$57:$F$90,3,FALSE)=0,"",VLOOKUP(K278,'Disaggregation Records'!$D$57:$F$90,3,FALSE)),"")</f>
        <v/>
      </c>
      <c r="E278" s="380"/>
      <c r="F278" s="380"/>
      <c r="G278" s="380"/>
      <c r="H278" s="313"/>
      <c r="I278" s="337"/>
      <c r="J278" s="407">
        <f t="shared" si="16"/>
        <v>100</v>
      </c>
      <c r="K278" s="407" t="str">
        <f t="shared" si="17"/>
        <v/>
      </c>
      <c r="L278" s="407" t="b">
        <f t="shared" si="18"/>
        <v>1</v>
      </c>
      <c r="M278" s="407" t="b">
        <f t="shared" si="19"/>
        <v>0</v>
      </c>
      <c r="N278" s="411" t="s">
        <v>1486</v>
      </c>
      <c r="O278" s="58"/>
      <c r="P278" s="164"/>
      <c r="Q278" s="164"/>
    </row>
    <row r="279" spans="1:17" ht="283.5" x14ac:dyDescent="0.25">
      <c r="A279" s="312">
        <v>12</v>
      </c>
      <c r="B279" s="324" t="str">
        <f>IFERROR(VLOOKUP(A279,'Outcome Indicators - Section C'!$A$10:$R$27,18,FALSE),"")</f>
        <v/>
      </c>
      <c r="C279" s="410" t="str">
        <f>IFERROR(IF(VLOOKUP(K279,'Disaggregation Records'!$D$57:$E$90,2,FALSE)=0,"",VLOOKUP(K279,'Disaggregation Records'!$D$57:$E$90,2,FALSE)),"")</f>
        <v/>
      </c>
      <c r="D279" s="410" t="str">
        <f>IFERROR(IF(VLOOKUP(K279,'Disaggregation Records'!$D$57:$F$90,3,FALSE)=0,"",VLOOKUP(K279,'Disaggregation Records'!$D$57:$F$90,3,FALSE)),"")</f>
        <v/>
      </c>
      <c r="E279" s="380"/>
      <c r="F279" s="380"/>
      <c r="G279" s="380"/>
      <c r="H279" s="313"/>
      <c r="I279" s="337"/>
      <c r="J279" s="407">
        <f t="shared" si="16"/>
        <v>101</v>
      </c>
      <c r="K279" s="407" t="str">
        <f t="shared" si="17"/>
        <v/>
      </c>
      <c r="L279" s="407" t="b">
        <f t="shared" si="18"/>
        <v>1</v>
      </c>
      <c r="M279" s="407" t="b">
        <f t="shared" si="19"/>
        <v>0</v>
      </c>
      <c r="N279" s="411" t="s">
        <v>1487</v>
      </c>
      <c r="O279" s="58"/>
      <c r="P279" s="164"/>
      <c r="Q279" s="164"/>
    </row>
    <row r="280" spans="1:17" ht="283.5" x14ac:dyDescent="0.25">
      <c r="A280" s="312">
        <v>12</v>
      </c>
      <c r="B280" s="324" t="str">
        <f>IFERROR(VLOOKUP(A280,'Outcome Indicators - Section C'!$A$10:$R$27,18,FALSE),"")</f>
        <v/>
      </c>
      <c r="C280" s="410" t="str">
        <f>IFERROR(IF(VLOOKUP(K280,'Disaggregation Records'!$D$57:$E$90,2,FALSE)=0,"",VLOOKUP(K280,'Disaggregation Records'!$D$57:$E$90,2,FALSE)),"")</f>
        <v/>
      </c>
      <c r="D280" s="410" t="str">
        <f>IFERROR(IF(VLOOKUP(K280,'Disaggregation Records'!$D$57:$F$90,3,FALSE)=0,"",VLOOKUP(K280,'Disaggregation Records'!$D$57:$F$90,3,FALSE)),"")</f>
        <v/>
      </c>
      <c r="E280" s="380"/>
      <c r="F280" s="380"/>
      <c r="G280" s="380"/>
      <c r="H280" s="313"/>
      <c r="I280" s="337"/>
      <c r="J280" s="407">
        <f t="shared" si="16"/>
        <v>102</v>
      </c>
      <c r="K280" s="407" t="str">
        <f t="shared" si="17"/>
        <v/>
      </c>
      <c r="L280" s="407" t="b">
        <f t="shared" si="18"/>
        <v>1</v>
      </c>
      <c r="M280" s="407" t="b">
        <f t="shared" si="19"/>
        <v>0</v>
      </c>
      <c r="N280" s="411" t="s">
        <v>1488</v>
      </c>
      <c r="O280" s="58"/>
      <c r="P280" s="164"/>
      <c r="Q280" s="164"/>
    </row>
    <row r="281" spans="1:17" ht="283.5" x14ac:dyDescent="0.25">
      <c r="A281" s="312">
        <v>12</v>
      </c>
      <c r="B281" s="324" t="str">
        <f>IFERROR(VLOOKUP(A281,'Outcome Indicators - Section C'!$A$10:$R$27,18,FALSE),"")</f>
        <v/>
      </c>
      <c r="C281" s="410" t="str">
        <f>IFERROR(IF(VLOOKUP(K281,'Disaggregation Records'!$D$57:$E$90,2,FALSE)=0,"",VLOOKUP(K281,'Disaggregation Records'!$D$57:$E$90,2,FALSE)),"")</f>
        <v/>
      </c>
      <c r="D281" s="410" t="str">
        <f>IFERROR(IF(VLOOKUP(K281,'Disaggregation Records'!$D$57:$F$90,3,FALSE)=0,"",VLOOKUP(K281,'Disaggregation Records'!$D$57:$F$90,3,FALSE)),"")</f>
        <v/>
      </c>
      <c r="E281" s="380"/>
      <c r="F281" s="380"/>
      <c r="G281" s="380"/>
      <c r="H281" s="313"/>
      <c r="I281" s="337"/>
      <c r="J281" s="407">
        <f t="shared" si="16"/>
        <v>103</v>
      </c>
      <c r="K281" s="407" t="str">
        <f t="shared" si="17"/>
        <v/>
      </c>
      <c r="L281" s="407" t="b">
        <f t="shared" si="18"/>
        <v>1</v>
      </c>
      <c r="M281" s="407" t="b">
        <f t="shared" si="19"/>
        <v>0</v>
      </c>
      <c r="N281" s="411" t="s">
        <v>1489</v>
      </c>
      <c r="O281" s="58"/>
      <c r="P281" s="164"/>
      <c r="Q281" s="164"/>
    </row>
    <row r="282" spans="1:17" ht="283.5" x14ac:dyDescent="0.25">
      <c r="A282" s="312">
        <v>12</v>
      </c>
      <c r="B282" s="324" t="str">
        <f>IFERROR(VLOOKUP(A282,'Outcome Indicators - Section C'!$A$10:$R$27,18,FALSE),"")</f>
        <v/>
      </c>
      <c r="C282" s="410" t="str">
        <f>IFERROR(IF(VLOOKUP(K282,'Disaggregation Records'!$D$57:$E$90,2,FALSE)=0,"",VLOOKUP(K282,'Disaggregation Records'!$D$57:$E$90,2,FALSE)),"")</f>
        <v/>
      </c>
      <c r="D282" s="410" t="str">
        <f>IFERROR(IF(VLOOKUP(K282,'Disaggregation Records'!$D$57:$F$90,3,FALSE)=0,"",VLOOKUP(K282,'Disaggregation Records'!$D$57:$F$90,3,FALSE)),"")</f>
        <v/>
      </c>
      <c r="E282" s="380"/>
      <c r="F282" s="380"/>
      <c r="G282" s="380"/>
      <c r="H282" s="313"/>
      <c r="I282" s="337"/>
      <c r="J282" s="407">
        <f t="shared" si="16"/>
        <v>104</v>
      </c>
      <c r="K282" s="407" t="str">
        <f t="shared" si="17"/>
        <v/>
      </c>
      <c r="L282" s="407" t="b">
        <f t="shared" si="18"/>
        <v>1</v>
      </c>
      <c r="M282" s="407" t="b">
        <f t="shared" si="19"/>
        <v>0</v>
      </c>
      <c r="N282" s="411" t="s">
        <v>1490</v>
      </c>
      <c r="O282" s="58"/>
      <c r="P282" s="164"/>
      <c r="Q282" s="164"/>
    </row>
    <row r="283" spans="1:17" ht="283.5" x14ac:dyDescent="0.25">
      <c r="A283" s="312">
        <v>12</v>
      </c>
      <c r="B283" s="324" t="str">
        <f>IFERROR(VLOOKUP(A283,'Outcome Indicators - Section C'!$A$10:$R$27,18,FALSE),"")</f>
        <v/>
      </c>
      <c r="C283" s="410" t="str">
        <f>IFERROR(IF(VLOOKUP(K283,'Disaggregation Records'!$D$57:$E$90,2,FALSE)=0,"",VLOOKUP(K283,'Disaggregation Records'!$D$57:$E$90,2,FALSE)),"")</f>
        <v/>
      </c>
      <c r="D283" s="410" t="str">
        <f>IFERROR(IF(VLOOKUP(K283,'Disaggregation Records'!$D$57:$F$90,3,FALSE)=0,"",VLOOKUP(K283,'Disaggregation Records'!$D$57:$F$90,3,FALSE)),"")</f>
        <v/>
      </c>
      <c r="E283" s="380"/>
      <c r="F283" s="380"/>
      <c r="G283" s="380"/>
      <c r="H283" s="313"/>
      <c r="I283" s="337"/>
      <c r="J283" s="407">
        <f t="shared" si="16"/>
        <v>105</v>
      </c>
      <c r="K283" s="407" t="str">
        <f t="shared" si="17"/>
        <v/>
      </c>
      <c r="L283" s="407" t="b">
        <f t="shared" si="18"/>
        <v>1</v>
      </c>
      <c r="M283" s="407" t="b">
        <f t="shared" si="19"/>
        <v>0</v>
      </c>
      <c r="N283" s="411" t="s">
        <v>1491</v>
      </c>
      <c r="O283" s="58"/>
      <c r="P283" s="164"/>
      <c r="Q283" s="164"/>
    </row>
    <row r="284" spans="1:17" ht="283.5" x14ac:dyDescent="0.25">
      <c r="A284" s="312">
        <v>12</v>
      </c>
      <c r="B284" s="324" t="str">
        <f>IFERROR(VLOOKUP(A284,'Outcome Indicators - Section C'!$A$10:$R$27,18,FALSE),"")</f>
        <v/>
      </c>
      <c r="C284" s="410" t="str">
        <f>IFERROR(IF(VLOOKUP(K284,'Disaggregation Records'!$D$57:$E$90,2,FALSE)=0,"",VLOOKUP(K284,'Disaggregation Records'!$D$57:$E$90,2,FALSE)),"")</f>
        <v/>
      </c>
      <c r="D284" s="410" t="str">
        <f>IFERROR(IF(VLOOKUP(K284,'Disaggregation Records'!$D$57:$F$90,3,FALSE)=0,"",VLOOKUP(K284,'Disaggregation Records'!$D$57:$F$90,3,FALSE)),"")</f>
        <v/>
      </c>
      <c r="E284" s="380"/>
      <c r="F284" s="380"/>
      <c r="G284" s="380"/>
      <c r="H284" s="313"/>
      <c r="I284" s="337"/>
      <c r="J284" s="407">
        <f t="shared" si="16"/>
        <v>106</v>
      </c>
      <c r="K284" s="407" t="str">
        <f t="shared" si="17"/>
        <v/>
      </c>
      <c r="L284" s="407" t="b">
        <f t="shared" si="18"/>
        <v>1</v>
      </c>
      <c r="M284" s="407" t="b">
        <f t="shared" si="19"/>
        <v>0</v>
      </c>
      <c r="N284" s="411" t="s">
        <v>1492</v>
      </c>
      <c r="O284" s="58"/>
      <c r="P284" s="164"/>
      <c r="Q284" s="164"/>
    </row>
    <row r="285" spans="1:17" ht="283.5" x14ac:dyDescent="0.25">
      <c r="A285" s="312">
        <v>12</v>
      </c>
      <c r="B285" s="324" t="str">
        <f>IFERROR(VLOOKUP(A285,'Outcome Indicators - Section C'!$A$10:$R$27,18,FALSE),"")</f>
        <v/>
      </c>
      <c r="C285" s="410" t="str">
        <f>IFERROR(IF(VLOOKUP(K285,'Disaggregation Records'!$D$57:$E$90,2,FALSE)=0,"",VLOOKUP(K285,'Disaggregation Records'!$D$57:$E$90,2,FALSE)),"")</f>
        <v/>
      </c>
      <c r="D285" s="410" t="str">
        <f>IFERROR(IF(VLOOKUP(K285,'Disaggregation Records'!$D$57:$F$90,3,FALSE)=0,"",VLOOKUP(K285,'Disaggregation Records'!$D$57:$F$90,3,FALSE)),"")</f>
        <v/>
      </c>
      <c r="E285" s="380"/>
      <c r="F285" s="380"/>
      <c r="G285" s="380"/>
      <c r="H285" s="313"/>
      <c r="I285" s="337"/>
      <c r="J285" s="407">
        <f t="shared" si="16"/>
        <v>107</v>
      </c>
      <c r="K285" s="407" t="str">
        <f t="shared" si="17"/>
        <v/>
      </c>
      <c r="L285" s="407" t="b">
        <f t="shared" si="18"/>
        <v>1</v>
      </c>
      <c r="M285" s="407" t="b">
        <f t="shared" si="19"/>
        <v>0</v>
      </c>
      <c r="N285" s="411" t="s">
        <v>1493</v>
      </c>
      <c r="O285" s="58"/>
      <c r="P285" s="164"/>
      <c r="Q285" s="164"/>
    </row>
    <row r="286" spans="1:17" ht="283.5" x14ac:dyDescent="0.25">
      <c r="A286" s="312">
        <v>12</v>
      </c>
      <c r="B286" s="324" t="str">
        <f>IFERROR(VLOOKUP(A286,'Outcome Indicators - Section C'!$A$10:$R$27,18,FALSE),"")</f>
        <v/>
      </c>
      <c r="C286" s="410" t="str">
        <f>IFERROR(IF(VLOOKUP(K286,'Disaggregation Records'!$D$57:$E$90,2,FALSE)=0,"",VLOOKUP(K286,'Disaggregation Records'!$D$57:$E$90,2,FALSE)),"")</f>
        <v/>
      </c>
      <c r="D286" s="410" t="str">
        <f>IFERROR(IF(VLOOKUP(K286,'Disaggregation Records'!$D$57:$F$90,3,FALSE)=0,"",VLOOKUP(K286,'Disaggregation Records'!$D$57:$F$90,3,FALSE)),"")</f>
        <v/>
      </c>
      <c r="E286" s="380"/>
      <c r="F286" s="380"/>
      <c r="G286" s="380"/>
      <c r="H286" s="313"/>
      <c r="I286" s="337"/>
      <c r="J286" s="407">
        <f t="shared" si="16"/>
        <v>108</v>
      </c>
      <c r="K286" s="407" t="str">
        <f t="shared" si="17"/>
        <v/>
      </c>
      <c r="L286" s="407" t="b">
        <f t="shared" si="18"/>
        <v>1</v>
      </c>
      <c r="M286" s="407" t="b">
        <f t="shared" si="19"/>
        <v>0</v>
      </c>
      <c r="N286" s="411" t="s">
        <v>1494</v>
      </c>
      <c r="O286" s="58"/>
      <c r="P286" s="164"/>
      <c r="Q286" s="164"/>
    </row>
    <row r="287" spans="1:17" ht="283.5" x14ac:dyDescent="0.25">
      <c r="A287" s="312">
        <v>12</v>
      </c>
      <c r="B287" s="324" t="str">
        <f>IFERROR(VLOOKUP(A287,'Outcome Indicators - Section C'!$A$10:$R$27,18,FALSE),"")</f>
        <v/>
      </c>
      <c r="C287" s="410" t="str">
        <f>IFERROR(IF(VLOOKUP(K287,'Disaggregation Records'!$D$57:$E$90,2,FALSE)=0,"",VLOOKUP(K287,'Disaggregation Records'!$D$57:$E$90,2,FALSE)),"")</f>
        <v/>
      </c>
      <c r="D287" s="410" t="str">
        <f>IFERROR(IF(VLOOKUP(K287,'Disaggregation Records'!$D$57:$F$90,3,FALSE)=0,"",VLOOKUP(K287,'Disaggregation Records'!$D$57:$F$90,3,FALSE)),"")</f>
        <v/>
      </c>
      <c r="E287" s="380"/>
      <c r="F287" s="380"/>
      <c r="G287" s="380"/>
      <c r="H287" s="313"/>
      <c r="I287" s="337"/>
      <c r="J287" s="407">
        <f t="shared" si="16"/>
        <v>109</v>
      </c>
      <c r="K287" s="407" t="str">
        <f t="shared" si="17"/>
        <v/>
      </c>
      <c r="L287" s="407" t="b">
        <f t="shared" si="18"/>
        <v>1</v>
      </c>
      <c r="M287" s="407" t="b">
        <f t="shared" si="19"/>
        <v>0</v>
      </c>
      <c r="N287" s="411" t="s">
        <v>1495</v>
      </c>
      <c r="O287" s="58"/>
      <c r="P287" s="164"/>
      <c r="Q287" s="164"/>
    </row>
    <row r="288" spans="1:17" ht="283.5" x14ac:dyDescent="0.25">
      <c r="A288" s="312">
        <v>13</v>
      </c>
      <c r="B288" s="324" t="str">
        <f>IFERROR(VLOOKUP(A288,'Outcome Indicators - Section C'!$A$10:$R$27,18,FALSE),"")</f>
        <v/>
      </c>
      <c r="C288" s="410" t="str">
        <f>IFERROR(IF(VLOOKUP(K288,'Disaggregation Records'!$D$57:$E$90,2,FALSE)=0,"",VLOOKUP(K288,'Disaggregation Records'!$D$57:$E$90,2,FALSE)),"")</f>
        <v/>
      </c>
      <c r="D288" s="410" t="str">
        <f>IFERROR(IF(VLOOKUP(K288,'Disaggregation Records'!$D$57:$F$90,3,FALSE)=0,"",VLOOKUP(K288,'Disaggregation Records'!$D$57:$F$90,3,FALSE)),"")</f>
        <v/>
      </c>
      <c r="E288" s="380"/>
      <c r="F288" s="380"/>
      <c r="G288" s="380"/>
      <c r="H288" s="313"/>
      <c r="I288" s="337"/>
      <c r="J288" s="407">
        <f t="shared" si="16"/>
        <v>110</v>
      </c>
      <c r="K288" s="407" t="str">
        <f t="shared" si="17"/>
        <v/>
      </c>
      <c r="L288" s="407" t="b">
        <f t="shared" si="18"/>
        <v>1</v>
      </c>
      <c r="M288" s="407" t="b">
        <f t="shared" si="19"/>
        <v>0</v>
      </c>
      <c r="N288" s="411" t="s">
        <v>1496</v>
      </c>
      <c r="O288" s="58"/>
      <c r="P288" s="164"/>
      <c r="Q288" s="164"/>
    </row>
    <row r="289" spans="1:17" ht="283.5" x14ac:dyDescent="0.25">
      <c r="A289" s="312">
        <v>13</v>
      </c>
      <c r="B289" s="324" t="str">
        <f>IFERROR(VLOOKUP(A289,'Outcome Indicators - Section C'!$A$10:$R$27,18,FALSE),"")</f>
        <v/>
      </c>
      <c r="C289" s="410" t="str">
        <f>IFERROR(IF(VLOOKUP(K289,'Disaggregation Records'!$D$57:$E$90,2,FALSE)=0,"",VLOOKUP(K289,'Disaggregation Records'!$D$57:$E$90,2,FALSE)),"")</f>
        <v/>
      </c>
      <c r="D289" s="410" t="str">
        <f>IFERROR(IF(VLOOKUP(K289,'Disaggregation Records'!$D$57:$F$90,3,FALSE)=0,"",VLOOKUP(K289,'Disaggregation Records'!$D$57:$F$90,3,FALSE)),"")</f>
        <v/>
      </c>
      <c r="E289" s="380"/>
      <c r="F289" s="380"/>
      <c r="G289" s="380"/>
      <c r="H289" s="313"/>
      <c r="I289" s="337"/>
      <c r="J289" s="407">
        <f t="shared" si="16"/>
        <v>111</v>
      </c>
      <c r="K289" s="407" t="str">
        <f t="shared" si="17"/>
        <v/>
      </c>
      <c r="L289" s="407" t="b">
        <f t="shared" si="18"/>
        <v>1</v>
      </c>
      <c r="M289" s="407" t="b">
        <f t="shared" si="19"/>
        <v>0</v>
      </c>
      <c r="N289" s="411" t="s">
        <v>1497</v>
      </c>
      <c r="O289" s="58"/>
      <c r="P289" s="164"/>
      <c r="Q289" s="164"/>
    </row>
    <row r="290" spans="1:17" ht="283.5" x14ac:dyDescent="0.25">
      <c r="A290" s="312">
        <v>13</v>
      </c>
      <c r="B290" s="324" t="str">
        <f>IFERROR(VLOOKUP(A290,'Outcome Indicators - Section C'!$A$10:$R$27,18,FALSE),"")</f>
        <v/>
      </c>
      <c r="C290" s="410" t="str">
        <f>IFERROR(IF(VLOOKUP(K290,'Disaggregation Records'!$D$57:$E$90,2,FALSE)=0,"",VLOOKUP(K290,'Disaggregation Records'!$D$57:$E$90,2,FALSE)),"")</f>
        <v/>
      </c>
      <c r="D290" s="410" t="str">
        <f>IFERROR(IF(VLOOKUP(K290,'Disaggregation Records'!$D$57:$F$90,3,FALSE)=0,"",VLOOKUP(K290,'Disaggregation Records'!$D$57:$F$90,3,FALSE)),"")</f>
        <v/>
      </c>
      <c r="E290" s="380"/>
      <c r="F290" s="380"/>
      <c r="G290" s="380"/>
      <c r="H290" s="313"/>
      <c r="I290" s="337"/>
      <c r="J290" s="407">
        <f t="shared" si="16"/>
        <v>112</v>
      </c>
      <c r="K290" s="407" t="str">
        <f t="shared" si="17"/>
        <v/>
      </c>
      <c r="L290" s="407" t="b">
        <f t="shared" si="18"/>
        <v>1</v>
      </c>
      <c r="M290" s="407" t="b">
        <f t="shared" si="19"/>
        <v>0</v>
      </c>
      <c r="N290" s="411" t="s">
        <v>1498</v>
      </c>
      <c r="O290" s="58"/>
      <c r="P290" s="164"/>
      <c r="Q290" s="164"/>
    </row>
    <row r="291" spans="1:17" ht="283.5" x14ac:dyDescent="0.25">
      <c r="A291" s="312">
        <v>13</v>
      </c>
      <c r="B291" s="324" t="str">
        <f>IFERROR(VLOOKUP(A291,'Outcome Indicators - Section C'!$A$10:$R$27,18,FALSE),"")</f>
        <v/>
      </c>
      <c r="C291" s="410" t="str">
        <f>IFERROR(IF(VLOOKUP(K291,'Disaggregation Records'!$D$57:$E$90,2,FALSE)=0,"",VLOOKUP(K291,'Disaggregation Records'!$D$57:$E$90,2,FALSE)),"")</f>
        <v/>
      </c>
      <c r="D291" s="410" t="str">
        <f>IFERROR(IF(VLOOKUP(K291,'Disaggregation Records'!$D$57:$F$90,3,FALSE)=0,"",VLOOKUP(K291,'Disaggregation Records'!$D$57:$F$90,3,FALSE)),"")</f>
        <v/>
      </c>
      <c r="E291" s="380"/>
      <c r="F291" s="380"/>
      <c r="G291" s="380"/>
      <c r="H291" s="313"/>
      <c r="I291" s="337"/>
      <c r="J291" s="407">
        <f t="shared" si="16"/>
        <v>113</v>
      </c>
      <c r="K291" s="407" t="str">
        <f t="shared" si="17"/>
        <v/>
      </c>
      <c r="L291" s="407" t="b">
        <f t="shared" si="18"/>
        <v>1</v>
      </c>
      <c r="M291" s="407" t="b">
        <f t="shared" si="19"/>
        <v>0</v>
      </c>
      <c r="N291" s="411" t="s">
        <v>1499</v>
      </c>
      <c r="O291" s="58"/>
      <c r="P291" s="164"/>
      <c r="Q291" s="164"/>
    </row>
    <row r="292" spans="1:17" ht="283.5" x14ac:dyDescent="0.25">
      <c r="A292" s="312">
        <v>13</v>
      </c>
      <c r="B292" s="324" t="str">
        <f>IFERROR(VLOOKUP(A292,'Outcome Indicators - Section C'!$A$10:$R$27,18,FALSE),"")</f>
        <v/>
      </c>
      <c r="C292" s="410" t="str">
        <f>IFERROR(IF(VLOOKUP(K292,'Disaggregation Records'!$D$57:$E$90,2,FALSE)=0,"",VLOOKUP(K292,'Disaggregation Records'!$D$57:$E$90,2,FALSE)),"")</f>
        <v/>
      </c>
      <c r="D292" s="410" t="str">
        <f>IFERROR(IF(VLOOKUP(K292,'Disaggregation Records'!$D$57:$F$90,3,FALSE)=0,"",VLOOKUP(K292,'Disaggregation Records'!$D$57:$F$90,3,FALSE)),"")</f>
        <v/>
      </c>
      <c r="E292" s="380"/>
      <c r="F292" s="380"/>
      <c r="G292" s="380"/>
      <c r="H292" s="313"/>
      <c r="I292" s="337"/>
      <c r="J292" s="407">
        <f t="shared" si="16"/>
        <v>114</v>
      </c>
      <c r="K292" s="407" t="str">
        <f t="shared" si="17"/>
        <v/>
      </c>
      <c r="L292" s="407" t="b">
        <f t="shared" si="18"/>
        <v>1</v>
      </c>
      <c r="M292" s="407" t="b">
        <f t="shared" si="19"/>
        <v>0</v>
      </c>
      <c r="N292" s="411" t="s">
        <v>1500</v>
      </c>
      <c r="O292" s="58"/>
      <c r="P292" s="164"/>
      <c r="Q292" s="164"/>
    </row>
    <row r="293" spans="1:17" ht="283.5" x14ac:dyDescent="0.25">
      <c r="A293" s="312">
        <v>13</v>
      </c>
      <c r="B293" s="324" t="str">
        <f>IFERROR(VLOOKUP(A293,'Outcome Indicators - Section C'!$A$10:$R$27,18,FALSE),"")</f>
        <v/>
      </c>
      <c r="C293" s="410" t="str">
        <f>IFERROR(IF(VLOOKUP(K293,'Disaggregation Records'!$D$57:$E$90,2,FALSE)=0,"",VLOOKUP(K293,'Disaggregation Records'!$D$57:$E$90,2,FALSE)),"")</f>
        <v/>
      </c>
      <c r="D293" s="410" t="str">
        <f>IFERROR(IF(VLOOKUP(K293,'Disaggregation Records'!$D$57:$F$90,3,FALSE)=0,"",VLOOKUP(K293,'Disaggregation Records'!$D$57:$F$90,3,FALSE)),"")</f>
        <v/>
      </c>
      <c r="E293" s="380"/>
      <c r="F293" s="380"/>
      <c r="G293" s="380"/>
      <c r="H293" s="313"/>
      <c r="I293" s="337"/>
      <c r="J293" s="407">
        <f t="shared" si="16"/>
        <v>115</v>
      </c>
      <c r="K293" s="407" t="str">
        <f t="shared" si="17"/>
        <v/>
      </c>
      <c r="L293" s="407" t="b">
        <f t="shared" si="18"/>
        <v>1</v>
      </c>
      <c r="M293" s="407" t="b">
        <f t="shared" si="19"/>
        <v>0</v>
      </c>
      <c r="N293" s="411" t="s">
        <v>1501</v>
      </c>
      <c r="O293" s="58"/>
      <c r="P293" s="164"/>
      <c r="Q293" s="164"/>
    </row>
    <row r="294" spans="1:17" ht="283.5" x14ac:dyDescent="0.25">
      <c r="A294" s="312">
        <v>13</v>
      </c>
      <c r="B294" s="324" t="str">
        <f>IFERROR(VLOOKUP(A294,'Outcome Indicators - Section C'!$A$10:$R$27,18,FALSE),"")</f>
        <v/>
      </c>
      <c r="C294" s="410" t="str">
        <f>IFERROR(IF(VLOOKUP(K294,'Disaggregation Records'!$D$57:$E$90,2,FALSE)=0,"",VLOOKUP(K294,'Disaggregation Records'!$D$57:$E$90,2,FALSE)),"")</f>
        <v/>
      </c>
      <c r="D294" s="410" t="str">
        <f>IFERROR(IF(VLOOKUP(K294,'Disaggregation Records'!$D$57:$F$90,3,FALSE)=0,"",VLOOKUP(K294,'Disaggregation Records'!$D$57:$F$90,3,FALSE)),"")</f>
        <v/>
      </c>
      <c r="E294" s="380"/>
      <c r="F294" s="380"/>
      <c r="G294" s="380"/>
      <c r="H294" s="313"/>
      <c r="I294" s="337"/>
      <c r="J294" s="407">
        <f t="shared" si="16"/>
        <v>116</v>
      </c>
      <c r="K294" s="407" t="str">
        <f t="shared" si="17"/>
        <v/>
      </c>
      <c r="L294" s="407" t="b">
        <f t="shared" si="18"/>
        <v>1</v>
      </c>
      <c r="M294" s="407" t="b">
        <f t="shared" si="19"/>
        <v>0</v>
      </c>
      <c r="N294" s="411" t="s">
        <v>1502</v>
      </c>
      <c r="O294" s="58"/>
      <c r="P294" s="164"/>
      <c r="Q294" s="164"/>
    </row>
    <row r="295" spans="1:17" ht="283.5" x14ac:dyDescent="0.25">
      <c r="A295" s="312">
        <v>13</v>
      </c>
      <c r="B295" s="324" t="str">
        <f>IFERROR(VLOOKUP(A295,'Outcome Indicators - Section C'!$A$10:$R$27,18,FALSE),"")</f>
        <v/>
      </c>
      <c r="C295" s="410" t="str">
        <f>IFERROR(IF(VLOOKUP(K295,'Disaggregation Records'!$D$57:$E$90,2,FALSE)=0,"",VLOOKUP(K295,'Disaggregation Records'!$D$57:$E$90,2,FALSE)),"")</f>
        <v/>
      </c>
      <c r="D295" s="410" t="str">
        <f>IFERROR(IF(VLOOKUP(K295,'Disaggregation Records'!$D$57:$F$90,3,FALSE)=0,"",VLOOKUP(K295,'Disaggregation Records'!$D$57:$F$90,3,FALSE)),"")</f>
        <v/>
      </c>
      <c r="E295" s="380"/>
      <c r="F295" s="380"/>
      <c r="G295" s="380"/>
      <c r="H295" s="313"/>
      <c r="I295" s="337"/>
      <c r="J295" s="407">
        <f t="shared" si="16"/>
        <v>117</v>
      </c>
      <c r="K295" s="407" t="str">
        <f t="shared" si="17"/>
        <v/>
      </c>
      <c r="L295" s="407" t="b">
        <f t="shared" si="18"/>
        <v>1</v>
      </c>
      <c r="M295" s="407" t="b">
        <f t="shared" si="19"/>
        <v>0</v>
      </c>
      <c r="N295" s="411" t="s">
        <v>1503</v>
      </c>
      <c r="O295" s="58"/>
      <c r="P295" s="164"/>
      <c r="Q295" s="164"/>
    </row>
    <row r="296" spans="1:17" ht="283.5" x14ac:dyDescent="0.25">
      <c r="A296" s="312">
        <v>13</v>
      </c>
      <c r="B296" s="324" t="str">
        <f>IFERROR(VLOOKUP(A296,'Outcome Indicators - Section C'!$A$10:$R$27,18,FALSE),"")</f>
        <v/>
      </c>
      <c r="C296" s="410" t="str">
        <f>IFERROR(IF(VLOOKUP(K296,'Disaggregation Records'!$D$57:$E$90,2,FALSE)=0,"",VLOOKUP(K296,'Disaggregation Records'!$D$57:$E$90,2,FALSE)),"")</f>
        <v/>
      </c>
      <c r="D296" s="410" t="str">
        <f>IFERROR(IF(VLOOKUP(K296,'Disaggregation Records'!$D$57:$F$90,3,FALSE)=0,"",VLOOKUP(K296,'Disaggregation Records'!$D$57:$F$90,3,FALSE)),"")</f>
        <v/>
      </c>
      <c r="E296" s="380"/>
      <c r="F296" s="380"/>
      <c r="G296" s="380"/>
      <c r="H296" s="313"/>
      <c r="I296" s="337"/>
      <c r="J296" s="407">
        <f t="shared" ref="J296:J317" si="20">IF(B296=B295,J295+1,0)</f>
        <v>118</v>
      </c>
      <c r="K296" s="407" t="str">
        <f t="shared" ref="K296:K317" si="21">IF(B296&lt;&gt;"",B296&amp;"-"&amp;J296,"")</f>
        <v/>
      </c>
      <c r="L296" s="407" t="b">
        <f t="shared" ref="L296:L317" si="22">IFERROR(TRUE,FALSE)</f>
        <v>1</v>
      </c>
      <c r="M296" s="407" t="b">
        <f t="shared" ref="M296:M317" si="23">IFERROR(IF(B296&lt;&gt;"",TRUE,FALSE),"")</f>
        <v>0</v>
      </c>
      <c r="N296" s="411" t="s">
        <v>1504</v>
      </c>
      <c r="O296" s="58"/>
      <c r="P296" s="164"/>
      <c r="Q296" s="164"/>
    </row>
    <row r="297" spans="1:17" ht="283.5" x14ac:dyDescent="0.25">
      <c r="A297" s="312">
        <v>13</v>
      </c>
      <c r="B297" s="324" t="str">
        <f>IFERROR(VLOOKUP(A297,'Outcome Indicators - Section C'!$A$10:$R$27,18,FALSE),"")</f>
        <v/>
      </c>
      <c r="C297" s="410" t="str">
        <f>IFERROR(IF(VLOOKUP(K297,'Disaggregation Records'!$D$57:$E$90,2,FALSE)=0,"",VLOOKUP(K297,'Disaggregation Records'!$D$57:$E$90,2,FALSE)),"")</f>
        <v/>
      </c>
      <c r="D297" s="410" t="str">
        <f>IFERROR(IF(VLOOKUP(K297,'Disaggregation Records'!$D$57:$F$90,3,FALSE)=0,"",VLOOKUP(K297,'Disaggregation Records'!$D$57:$F$90,3,FALSE)),"")</f>
        <v/>
      </c>
      <c r="E297" s="380"/>
      <c r="F297" s="380"/>
      <c r="G297" s="380"/>
      <c r="H297" s="313"/>
      <c r="I297" s="337"/>
      <c r="J297" s="407">
        <f t="shared" si="20"/>
        <v>119</v>
      </c>
      <c r="K297" s="407" t="str">
        <f t="shared" si="21"/>
        <v/>
      </c>
      <c r="L297" s="407" t="b">
        <f t="shared" si="22"/>
        <v>1</v>
      </c>
      <c r="M297" s="407" t="b">
        <f t="shared" si="23"/>
        <v>0</v>
      </c>
      <c r="N297" s="411" t="s">
        <v>1505</v>
      </c>
      <c r="O297" s="58"/>
      <c r="P297" s="164"/>
      <c r="Q297" s="164"/>
    </row>
    <row r="298" spans="1:17" ht="283.5" x14ac:dyDescent="0.25">
      <c r="A298" s="312">
        <v>14</v>
      </c>
      <c r="B298" s="324" t="str">
        <f>IFERROR(VLOOKUP(A298,'Outcome Indicators - Section C'!$A$10:$R$27,18,FALSE),"")</f>
        <v/>
      </c>
      <c r="C298" s="410" t="str">
        <f>IFERROR(IF(VLOOKUP(K298,'Disaggregation Records'!$D$57:$E$90,2,FALSE)=0,"",VLOOKUP(K298,'Disaggregation Records'!$D$57:$E$90,2,FALSE)),"")</f>
        <v/>
      </c>
      <c r="D298" s="410" t="str">
        <f>IFERROR(IF(VLOOKUP(K298,'Disaggregation Records'!$D$57:$F$90,3,FALSE)=0,"",VLOOKUP(K298,'Disaggregation Records'!$D$57:$F$90,3,FALSE)),"")</f>
        <v/>
      </c>
      <c r="E298" s="380"/>
      <c r="F298" s="380"/>
      <c r="G298" s="380"/>
      <c r="H298" s="313"/>
      <c r="I298" s="337"/>
      <c r="J298" s="407">
        <f t="shared" si="20"/>
        <v>120</v>
      </c>
      <c r="K298" s="407" t="str">
        <f t="shared" si="21"/>
        <v/>
      </c>
      <c r="L298" s="407" t="b">
        <f t="shared" si="22"/>
        <v>1</v>
      </c>
      <c r="M298" s="407" t="b">
        <f t="shared" si="23"/>
        <v>0</v>
      </c>
      <c r="N298" s="411" t="s">
        <v>1506</v>
      </c>
      <c r="O298" s="58"/>
      <c r="P298" s="164"/>
      <c r="Q298" s="164"/>
    </row>
    <row r="299" spans="1:17" ht="283.5" x14ac:dyDescent="0.25">
      <c r="A299" s="312">
        <v>14</v>
      </c>
      <c r="B299" s="324" t="str">
        <f>IFERROR(VLOOKUP(A299,'Outcome Indicators - Section C'!$A$10:$R$27,18,FALSE),"")</f>
        <v/>
      </c>
      <c r="C299" s="410" t="str">
        <f>IFERROR(IF(VLOOKUP(K299,'Disaggregation Records'!$D$57:$E$90,2,FALSE)=0,"",VLOOKUP(K299,'Disaggregation Records'!$D$57:$E$90,2,FALSE)),"")</f>
        <v/>
      </c>
      <c r="D299" s="410" t="str">
        <f>IFERROR(IF(VLOOKUP(K299,'Disaggregation Records'!$D$57:$F$90,3,FALSE)=0,"",VLOOKUP(K299,'Disaggregation Records'!$D$57:$F$90,3,FALSE)),"")</f>
        <v/>
      </c>
      <c r="E299" s="380"/>
      <c r="F299" s="380"/>
      <c r="G299" s="380"/>
      <c r="H299" s="313"/>
      <c r="I299" s="337"/>
      <c r="J299" s="407">
        <f t="shared" si="20"/>
        <v>121</v>
      </c>
      <c r="K299" s="407" t="str">
        <f t="shared" si="21"/>
        <v/>
      </c>
      <c r="L299" s="407" t="b">
        <f t="shared" si="22"/>
        <v>1</v>
      </c>
      <c r="M299" s="407" t="b">
        <f t="shared" si="23"/>
        <v>0</v>
      </c>
      <c r="N299" s="411" t="s">
        <v>1507</v>
      </c>
      <c r="O299" s="58"/>
      <c r="P299" s="164"/>
      <c r="Q299" s="164"/>
    </row>
    <row r="300" spans="1:17" ht="283.5" x14ac:dyDescent="0.25">
      <c r="A300" s="312">
        <v>14</v>
      </c>
      <c r="B300" s="324" t="str">
        <f>IFERROR(VLOOKUP(A300,'Outcome Indicators - Section C'!$A$10:$R$27,18,FALSE),"")</f>
        <v/>
      </c>
      <c r="C300" s="410" t="str">
        <f>IFERROR(IF(VLOOKUP(K300,'Disaggregation Records'!$D$57:$E$90,2,FALSE)=0,"",VLOOKUP(K300,'Disaggregation Records'!$D$57:$E$90,2,FALSE)),"")</f>
        <v/>
      </c>
      <c r="D300" s="410" t="str">
        <f>IFERROR(IF(VLOOKUP(K300,'Disaggregation Records'!$D$57:$F$90,3,FALSE)=0,"",VLOOKUP(K300,'Disaggregation Records'!$D$57:$F$90,3,FALSE)),"")</f>
        <v/>
      </c>
      <c r="E300" s="380"/>
      <c r="F300" s="380"/>
      <c r="G300" s="380"/>
      <c r="H300" s="313"/>
      <c r="I300" s="337"/>
      <c r="J300" s="407">
        <f t="shared" si="20"/>
        <v>122</v>
      </c>
      <c r="K300" s="407" t="str">
        <f t="shared" si="21"/>
        <v/>
      </c>
      <c r="L300" s="407" t="b">
        <f t="shared" si="22"/>
        <v>1</v>
      </c>
      <c r="M300" s="407" t="b">
        <f t="shared" si="23"/>
        <v>0</v>
      </c>
      <c r="N300" s="411" t="s">
        <v>1508</v>
      </c>
      <c r="O300" s="58"/>
      <c r="P300" s="164"/>
      <c r="Q300" s="164"/>
    </row>
    <row r="301" spans="1:17" ht="283.5" x14ac:dyDescent="0.25">
      <c r="A301" s="312">
        <v>14</v>
      </c>
      <c r="B301" s="324" t="str">
        <f>IFERROR(VLOOKUP(A301,'Outcome Indicators - Section C'!$A$10:$R$27,18,FALSE),"")</f>
        <v/>
      </c>
      <c r="C301" s="410" t="str">
        <f>IFERROR(IF(VLOOKUP(K301,'Disaggregation Records'!$D$57:$E$90,2,FALSE)=0,"",VLOOKUP(K301,'Disaggregation Records'!$D$57:$E$90,2,FALSE)),"")</f>
        <v/>
      </c>
      <c r="D301" s="410" t="str">
        <f>IFERROR(IF(VLOOKUP(K301,'Disaggregation Records'!$D$57:$F$90,3,FALSE)=0,"",VLOOKUP(K301,'Disaggregation Records'!$D$57:$F$90,3,FALSE)),"")</f>
        <v/>
      </c>
      <c r="E301" s="380"/>
      <c r="F301" s="380"/>
      <c r="G301" s="380"/>
      <c r="H301" s="313"/>
      <c r="I301" s="337"/>
      <c r="J301" s="407">
        <f t="shared" si="20"/>
        <v>123</v>
      </c>
      <c r="K301" s="407" t="str">
        <f t="shared" si="21"/>
        <v/>
      </c>
      <c r="L301" s="407" t="b">
        <f t="shared" si="22"/>
        <v>1</v>
      </c>
      <c r="M301" s="407" t="b">
        <f t="shared" si="23"/>
        <v>0</v>
      </c>
      <c r="N301" s="411" t="s">
        <v>1509</v>
      </c>
      <c r="O301" s="58"/>
      <c r="P301" s="164"/>
      <c r="Q301" s="164"/>
    </row>
    <row r="302" spans="1:17" ht="283.5" x14ac:dyDescent="0.25">
      <c r="A302" s="312">
        <v>14</v>
      </c>
      <c r="B302" s="324" t="str">
        <f>IFERROR(VLOOKUP(A302,'Outcome Indicators - Section C'!$A$10:$R$27,18,FALSE),"")</f>
        <v/>
      </c>
      <c r="C302" s="410" t="str">
        <f>IFERROR(IF(VLOOKUP(K302,'Disaggregation Records'!$D$57:$E$90,2,FALSE)=0,"",VLOOKUP(K302,'Disaggregation Records'!$D$57:$E$90,2,FALSE)),"")</f>
        <v/>
      </c>
      <c r="D302" s="410" t="str">
        <f>IFERROR(IF(VLOOKUP(K302,'Disaggregation Records'!$D$57:$F$90,3,FALSE)=0,"",VLOOKUP(K302,'Disaggregation Records'!$D$57:$F$90,3,FALSE)),"")</f>
        <v/>
      </c>
      <c r="E302" s="380"/>
      <c r="F302" s="380"/>
      <c r="G302" s="380"/>
      <c r="H302" s="313"/>
      <c r="I302" s="337"/>
      <c r="J302" s="407">
        <f t="shared" si="20"/>
        <v>124</v>
      </c>
      <c r="K302" s="407" t="str">
        <f t="shared" si="21"/>
        <v/>
      </c>
      <c r="L302" s="407" t="b">
        <f t="shared" si="22"/>
        <v>1</v>
      </c>
      <c r="M302" s="407" t="b">
        <f t="shared" si="23"/>
        <v>0</v>
      </c>
      <c r="N302" s="411" t="s">
        <v>1510</v>
      </c>
      <c r="O302" s="58"/>
      <c r="P302" s="164"/>
      <c r="Q302" s="164"/>
    </row>
    <row r="303" spans="1:17" ht="283.5" x14ac:dyDescent="0.25">
      <c r="A303" s="312">
        <v>14</v>
      </c>
      <c r="B303" s="324" t="str">
        <f>IFERROR(VLOOKUP(A303,'Outcome Indicators - Section C'!$A$10:$R$27,18,FALSE),"")</f>
        <v/>
      </c>
      <c r="C303" s="410" t="str">
        <f>IFERROR(IF(VLOOKUP(K303,'Disaggregation Records'!$D$57:$E$90,2,FALSE)=0,"",VLOOKUP(K303,'Disaggregation Records'!$D$57:$E$90,2,FALSE)),"")</f>
        <v/>
      </c>
      <c r="D303" s="410" t="str">
        <f>IFERROR(IF(VLOOKUP(K303,'Disaggregation Records'!$D$57:$F$90,3,FALSE)=0,"",VLOOKUP(K303,'Disaggregation Records'!$D$57:$F$90,3,FALSE)),"")</f>
        <v/>
      </c>
      <c r="E303" s="380"/>
      <c r="F303" s="380"/>
      <c r="G303" s="380"/>
      <c r="H303" s="313"/>
      <c r="I303" s="337"/>
      <c r="J303" s="407">
        <f t="shared" si="20"/>
        <v>125</v>
      </c>
      <c r="K303" s="407" t="str">
        <f t="shared" si="21"/>
        <v/>
      </c>
      <c r="L303" s="407" t="b">
        <f t="shared" si="22"/>
        <v>1</v>
      </c>
      <c r="M303" s="407" t="b">
        <f t="shared" si="23"/>
        <v>0</v>
      </c>
      <c r="N303" s="411" t="s">
        <v>1511</v>
      </c>
      <c r="O303" s="58"/>
      <c r="P303" s="164"/>
      <c r="Q303" s="164"/>
    </row>
    <row r="304" spans="1:17" ht="283.5" x14ac:dyDescent="0.25">
      <c r="A304" s="312">
        <v>14</v>
      </c>
      <c r="B304" s="324" t="str">
        <f>IFERROR(VLOOKUP(A304,'Outcome Indicators - Section C'!$A$10:$R$27,18,FALSE),"")</f>
        <v/>
      </c>
      <c r="C304" s="410" t="str">
        <f>IFERROR(IF(VLOOKUP(K304,'Disaggregation Records'!$D$57:$E$90,2,FALSE)=0,"",VLOOKUP(K304,'Disaggregation Records'!$D$57:$E$90,2,FALSE)),"")</f>
        <v/>
      </c>
      <c r="D304" s="410" t="str">
        <f>IFERROR(IF(VLOOKUP(K304,'Disaggregation Records'!$D$57:$F$90,3,FALSE)=0,"",VLOOKUP(K304,'Disaggregation Records'!$D$57:$F$90,3,FALSE)),"")</f>
        <v/>
      </c>
      <c r="E304" s="380"/>
      <c r="F304" s="380"/>
      <c r="G304" s="380"/>
      <c r="H304" s="313"/>
      <c r="I304" s="337"/>
      <c r="J304" s="407">
        <f t="shared" si="20"/>
        <v>126</v>
      </c>
      <c r="K304" s="407" t="str">
        <f t="shared" si="21"/>
        <v/>
      </c>
      <c r="L304" s="407" t="b">
        <f t="shared" si="22"/>
        <v>1</v>
      </c>
      <c r="M304" s="407" t="b">
        <f t="shared" si="23"/>
        <v>0</v>
      </c>
      <c r="N304" s="411" t="s">
        <v>1512</v>
      </c>
      <c r="O304" s="58"/>
      <c r="P304" s="164"/>
      <c r="Q304" s="164"/>
    </row>
    <row r="305" spans="1:17" ht="283.5" x14ac:dyDescent="0.25">
      <c r="A305" s="312">
        <v>14</v>
      </c>
      <c r="B305" s="324" t="str">
        <f>IFERROR(VLOOKUP(A305,'Outcome Indicators - Section C'!$A$10:$R$27,18,FALSE),"")</f>
        <v/>
      </c>
      <c r="C305" s="410" t="str">
        <f>IFERROR(IF(VLOOKUP(K305,'Disaggregation Records'!$D$57:$E$90,2,FALSE)=0,"",VLOOKUP(K305,'Disaggregation Records'!$D$57:$E$90,2,FALSE)),"")</f>
        <v/>
      </c>
      <c r="D305" s="410" t="str">
        <f>IFERROR(IF(VLOOKUP(K305,'Disaggregation Records'!$D$57:$F$90,3,FALSE)=0,"",VLOOKUP(K305,'Disaggregation Records'!$D$57:$F$90,3,FALSE)),"")</f>
        <v/>
      </c>
      <c r="E305" s="380"/>
      <c r="F305" s="380"/>
      <c r="G305" s="380"/>
      <c r="H305" s="313"/>
      <c r="I305" s="337"/>
      <c r="J305" s="407">
        <f t="shared" si="20"/>
        <v>127</v>
      </c>
      <c r="K305" s="407" t="str">
        <f t="shared" si="21"/>
        <v/>
      </c>
      <c r="L305" s="407" t="b">
        <f t="shared" si="22"/>
        <v>1</v>
      </c>
      <c r="M305" s="407" t="b">
        <f t="shared" si="23"/>
        <v>0</v>
      </c>
      <c r="N305" s="411" t="s">
        <v>1513</v>
      </c>
      <c r="O305" s="58"/>
      <c r="P305" s="164"/>
      <c r="Q305" s="164"/>
    </row>
    <row r="306" spans="1:17" ht="283.5" x14ac:dyDescent="0.25">
      <c r="A306" s="312">
        <v>14</v>
      </c>
      <c r="B306" s="324" t="str">
        <f>IFERROR(VLOOKUP(A306,'Outcome Indicators - Section C'!$A$10:$R$27,18,FALSE),"")</f>
        <v/>
      </c>
      <c r="C306" s="410" t="str">
        <f>IFERROR(IF(VLOOKUP(K306,'Disaggregation Records'!$D$57:$E$90,2,FALSE)=0,"",VLOOKUP(K306,'Disaggregation Records'!$D$57:$E$90,2,FALSE)),"")</f>
        <v/>
      </c>
      <c r="D306" s="410" t="str">
        <f>IFERROR(IF(VLOOKUP(K306,'Disaggregation Records'!$D$57:$F$90,3,FALSE)=0,"",VLOOKUP(K306,'Disaggregation Records'!$D$57:$F$90,3,FALSE)),"")</f>
        <v/>
      </c>
      <c r="E306" s="380"/>
      <c r="F306" s="380"/>
      <c r="G306" s="380"/>
      <c r="H306" s="313"/>
      <c r="I306" s="337"/>
      <c r="J306" s="407">
        <f t="shared" si="20"/>
        <v>128</v>
      </c>
      <c r="K306" s="407" t="str">
        <f t="shared" si="21"/>
        <v/>
      </c>
      <c r="L306" s="407" t="b">
        <f t="shared" si="22"/>
        <v>1</v>
      </c>
      <c r="M306" s="407" t="b">
        <f t="shared" si="23"/>
        <v>0</v>
      </c>
      <c r="N306" s="411" t="s">
        <v>1514</v>
      </c>
      <c r="O306" s="58"/>
      <c r="P306" s="164"/>
      <c r="Q306" s="164"/>
    </row>
    <row r="307" spans="1:17" ht="283.5" x14ac:dyDescent="0.25">
      <c r="A307" s="312">
        <v>14</v>
      </c>
      <c r="B307" s="324" t="str">
        <f>IFERROR(VLOOKUP(A307,'Outcome Indicators - Section C'!$A$10:$R$27,18,FALSE),"")</f>
        <v/>
      </c>
      <c r="C307" s="410" t="str">
        <f>IFERROR(IF(VLOOKUP(K307,'Disaggregation Records'!$D$57:$E$90,2,FALSE)=0,"",VLOOKUP(K307,'Disaggregation Records'!$D$57:$E$90,2,FALSE)),"")</f>
        <v/>
      </c>
      <c r="D307" s="410" t="str">
        <f>IFERROR(IF(VLOOKUP(K307,'Disaggregation Records'!$D$57:$F$90,3,FALSE)=0,"",VLOOKUP(K307,'Disaggregation Records'!$D$57:$F$90,3,FALSE)),"")</f>
        <v/>
      </c>
      <c r="E307" s="380"/>
      <c r="F307" s="380"/>
      <c r="G307" s="380"/>
      <c r="H307" s="313"/>
      <c r="I307" s="337"/>
      <c r="J307" s="407">
        <f t="shared" si="20"/>
        <v>129</v>
      </c>
      <c r="K307" s="407" t="str">
        <f t="shared" si="21"/>
        <v/>
      </c>
      <c r="L307" s="407" t="b">
        <f t="shared" si="22"/>
        <v>1</v>
      </c>
      <c r="M307" s="407" t="b">
        <f t="shared" si="23"/>
        <v>0</v>
      </c>
      <c r="N307" s="411" t="s">
        <v>1515</v>
      </c>
      <c r="O307" s="58"/>
      <c r="P307" s="164"/>
      <c r="Q307" s="164"/>
    </row>
    <row r="308" spans="1:17" ht="283.5" x14ac:dyDescent="0.25">
      <c r="A308" s="312">
        <v>15</v>
      </c>
      <c r="B308" s="324" t="str">
        <f>IFERROR(VLOOKUP(A308,'Outcome Indicators - Section C'!$A$10:$R$27,18,FALSE),"")</f>
        <v/>
      </c>
      <c r="C308" s="410" t="str">
        <f>IFERROR(IF(VLOOKUP(K308,'Disaggregation Records'!$D$57:$E$90,2,FALSE)=0,"",VLOOKUP(K308,'Disaggregation Records'!$D$57:$E$90,2,FALSE)),"")</f>
        <v/>
      </c>
      <c r="D308" s="410" t="str">
        <f>IFERROR(IF(VLOOKUP(K308,'Disaggregation Records'!$D$57:$F$90,3,FALSE)=0,"",VLOOKUP(K308,'Disaggregation Records'!$D$57:$F$90,3,FALSE)),"")</f>
        <v/>
      </c>
      <c r="E308" s="380"/>
      <c r="F308" s="380"/>
      <c r="G308" s="380"/>
      <c r="H308" s="313"/>
      <c r="I308" s="337"/>
      <c r="J308" s="407">
        <f t="shared" si="20"/>
        <v>130</v>
      </c>
      <c r="K308" s="407" t="str">
        <f t="shared" si="21"/>
        <v/>
      </c>
      <c r="L308" s="407" t="b">
        <f t="shared" si="22"/>
        <v>1</v>
      </c>
      <c r="M308" s="407" t="b">
        <f t="shared" si="23"/>
        <v>0</v>
      </c>
      <c r="N308" s="411" t="s">
        <v>1516</v>
      </c>
      <c r="O308" s="58"/>
      <c r="P308" s="164"/>
      <c r="Q308" s="164"/>
    </row>
    <row r="309" spans="1:17" ht="283.5" x14ac:dyDescent="0.25">
      <c r="A309" s="312">
        <v>15</v>
      </c>
      <c r="B309" s="324" t="str">
        <f>IFERROR(VLOOKUP(A309,'Outcome Indicators - Section C'!$A$10:$R$27,18,FALSE),"")</f>
        <v/>
      </c>
      <c r="C309" s="410" t="str">
        <f>IFERROR(IF(VLOOKUP(K309,'Disaggregation Records'!$D$57:$E$90,2,FALSE)=0,"",VLOOKUP(K309,'Disaggregation Records'!$D$57:$E$90,2,FALSE)),"")</f>
        <v/>
      </c>
      <c r="D309" s="410" t="str">
        <f>IFERROR(IF(VLOOKUP(K309,'Disaggregation Records'!$D$57:$F$90,3,FALSE)=0,"",VLOOKUP(K309,'Disaggregation Records'!$D$57:$F$90,3,FALSE)),"")</f>
        <v/>
      </c>
      <c r="E309" s="380"/>
      <c r="F309" s="380"/>
      <c r="G309" s="380"/>
      <c r="H309" s="313"/>
      <c r="I309" s="337"/>
      <c r="J309" s="407">
        <f t="shared" si="20"/>
        <v>131</v>
      </c>
      <c r="K309" s="407" t="str">
        <f t="shared" si="21"/>
        <v/>
      </c>
      <c r="L309" s="407" t="b">
        <f t="shared" si="22"/>
        <v>1</v>
      </c>
      <c r="M309" s="407" t="b">
        <f t="shared" si="23"/>
        <v>0</v>
      </c>
      <c r="N309" s="411" t="s">
        <v>1517</v>
      </c>
      <c r="O309" s="58"/>
      <c r="P309" s="164"/>
      <c r="Q309" s="164"/>
    </row>
    <row r="310" spans="1:17" ht="283.5" x14ac:dyDescent="0.25">
      <c r="A310" s="312">
        <v>15</v>
      </c>
      <c r="B310" s="324" t="str">
        <f>IFERROR(VLOOKUP(A310,'Outcome Indicators - Section C'!$A$10:$R$27,18,FALSE),"")</f>
        <v/>
      </c>
      <c r="C310" s="410" t="str">
        <f>IFERROR(IF(VLOOKUP(K310,'Disaggregation Records'!$D$57:$E$90,2,FALSE)=0,"",VLOOKUP(K310,'Disaggregation Records'!$D$57:$E$90,2,FALSE)),"")</f>
        <v/>
      </c>
      <c r="D310" s="410" t="str">
        <f>IFERROR(IF(VLOOKUP(K310,'Disaggregation Records'!$D$57:$F$90,3,FALSE)=0,"",VLOOKUP(K310,'Disaggregation Records'!$D$57:$F$90,3,FALSE)),"")</f>
        <v/>
      </c>
      <c r="E310" s="380"/>
      <c r="F310" s="380"/>
      <c r="G310" s="380"/>
      <c r="H310" s="313"/>
      <c r="I310" s="337"/>
      <c r="J310" s="407">
        <f t="shared" si="20"/>
        <v>132</v>
      </c>
      <c r="K310" s="407" t="str">
        <f t="shared" si="21"/>
        <v/>
      </c>
      <c r="L310" s="407" t="b">
        <f t="shared" si="22"/>
        <v>1</v>
      </c>
      <c r="M310" s="407" t="b">
        <f t="shared" si="23"/>
        <v>0</v>
      </c>
      <c r="N310" s="411" t="s">
        <v>1518</v>
      </c>
      <c r="O310" s="58"/>
      <c r="P310" s="164"/>
      <c r="Q310" s="164"/>
    </row>
    <row r="311" spans="1:17" ht="283.5" x14ac:dyDescent="0.25">
      <c r="A311" s="312">
        <v>15</v>
      </c>
      <c r="B311" s="324" t="str">
        <f>IFERROR(VLOOKUP(A311,'Outcome Indicators - Section C'!$A$10:$R$27,18,FALSE),"")</f>
        <v/>
      </c>
      <c r="C311" s="410" t="str">
        <f>IFERROR(IF(VLOOKUP(K311,'Disaggregation Records'!$D$57:$E$90,2,FALSE)=0,"",VLOOKUP(K311,'Disaggregation Records'!$D$57:$E$90,2,FALSE)),"")</f>
        <v/>
      </c>
      <c r="D311" s="410" t="str">
        <f>IFERROR(IF(VLOOKUP(K311,'Disaggregation Records'!$D$57:$F$90,3,FALSE)=0,"",VLOOKUP(K311,'Disaggregation Records'!$D$57:$F$90,3,FALSE)),"")</f>
        <v/>
      </c>
      <c r="E311" s="380"/>
      <c r="F311" s="380"/>
      <c r="G311" s="380"/>
      <c r="H311" s="313"/>
      <c r="I311" s="337"/>
      <c r="J311" s="407">
        <f t="shared" si="20"/>
        <v>133</v>
      </c>
      <c r="K311" s="407" t="str">
        <f t="shared" si="21"/>
        <v/>
      </c>
      <c r="L311" s="407" t="b">
        <f t="shared" si="22"/>
        <v>1</v>
      </c>
      <c r="M311" s="407" t="b">
        <f t="shared" si="23"/>
        <v>0</v>
      </c>
      <c r="N311" s="411" t="s">
        <v>1519</v>
      </c>
      <c r="O311" s="58"/>
      <c r="P311" s="164"/>
      <c r="Q311" s="164"/>
    </row>
    <row r="312" spans="1:17" ht="283.5" x14ac:dyDescent="0.25">
      <c r="A312" s="312">
        <v>15</v>
      </c>
      <c r="B312" s="324" t="str">
        <f>IFERROR(VLOOKUP(A312,'Outcome Indicators - Section C'!$A$10:$R$27,18,FALSE),"")</f>
        <v/>
      </c>
      <c r="C312" s="410" t="str">
        <f>IFERROR(IF(VLOOKUP(K312,'Disaggregation Records'!$D$57:$E$90,2,FALSE)=0,"",VLOOKUP(K312,'Disaggregation Records'!$D$57:$E$90,2,FALSE)),"")</f>
        <v/>
      </c>
      <c r="D312" s="410" t="str">
        <f>IFERROR(IF(VLOOKUP(K312,'Disaggregation Records'!$D$57:$F$90,3,FALSE)=0,"",VLOOKUP(K312,'Disaggregation Records'!$D$57:$F$90,3,FALSE)),"")</f>
        <v/>
      </c>
      <c r="E312" s="380"/>
      <c r="F312" s="380"/>
      <c r="G312" s="380"/>
      <c r="H312" s="313"/>
      <c r="I312" s="337"/>
      <c r="J312" s="407">
        <f t="shared" si="20"/>
        <v>134</v>
      </c>
      <c r="K312" s="407" t="str">
        <f t="shared" si="21"/>
        <v/>
      </c>
      <c r="L312" s="407" t="b">
        <f t="shared" si="22"/>
        <v>1</v>
      </c>
      <c r="M312" s="407" t="b">
        <f t="shared" si="23"/>
        <v>0</v>
      </c>
      <c r="N312" s="411" t="s">
        <v>1520</v>
      </c>
      <c r="O312" s="58"/>
      <c r="P312" s="164"/>
      <c r="Q312" s="164"/>
    </row>
    <row r="313" spans="1:17" ht="283.5" x14ac:dyDescent="0.25">
      <c r="A313" s="312">
        <v>15</v>
      </c>
      <c r="B313" s="324" t="str">
        <f>IFERROR(VLOOKUP(A313,'Outcome Indicators - Section C'!$A$10:$R$27,18,FALSE),"")</f>
        <v/>
      </c>
      <c r="C313" s="410" t="str">
        <f>IFERROR(IF(VLOOKUP(K313,'Disaggregation Records'!$D$57:$E$90,2,FALSE)=0,"",VLOOKUP(K313,'Disaggregation Records'!$D$57:$E$90,2,FALSE)),"")</f>
        <v/>
      </c>
      <c r="D313" s="410" t="str">
        <f>IFERROR(IF(VLOOKUP(K313,'Disaggregation Records'!$D$57:$F$90,3,FALSE)=0,"",VLOOKUP(K313,'Disaggregation Records'!$D$57:$F$90,3,FALSE)),"")</f>
        <v/>
      </c>
      <c r="E313" s="380"/>
      <c r="F313" s="380"/>
      <c r="G313" s="380"/>
      <c r="H313" s="313"/>
      <c r="I313" s="337"/>
      <c r="J313" s="407">
        <f t="shared" si="20"/>
        <v>135</v>
      </c>
      <c r="K313" s="407" t="str">
        <f t="shared" si="21"/>
        <v/>
      </c>
      <c r="L313" s="407" t="b">
        <f t="shared" si="22"/>
        <v>1</v>
      </c>
      <c r="M313" s="407" t="b">
        <f t="shared" si="23"/>
        <v>0</v>
      </c>
      <c r="N313" s="411" t="s">
        <v>1521</v>
      </c>
      <c r="O313" s="58"/>
      <c r="P313" s="164"/>
      <c r="Q313" s="164"/>
    </row>
    <row r="314" spans="1:17" ht="283.5" x14ac:dyDescent="0.25">
      <c r="A314" s="312">
        <v>15</v>
      </c>
      <c r="B314" s="324" t="str">
        <f>IFERROR(VLOOKUP(A314,'Outcome Indicators - Section C'!$A$10:$R$27,18,FALSE),"")</f>
        <v/>
      </c>
      <c r="C314" s="410" t="str">
        <f>IFERROR(IF(VLOOKUP(K314,'Disaggregation Records'!$D$57:$E$90,2,FALSE)=0,"",VLOOKUP(K314,'Disaggregation Records'!$D$57:$E$90,2,FALSE)),"")</f>
        <v/>
      </c>
      <c r="D314" s="410" t="str">
        <f>IFERROR(IF(VLOOKUP(K314,'Disaggregation Records'!$D$57:$F$90,3,FALSE)=0,"",VLOOKUP(K314,'Disaggregation Records'!$D$57:$F$90,3,FALSE)),"")</f>
        <v/>
      </c>
      <c r="E314" s="380"/>
      <c r="F314" s="380"/>
      <c r="G314" s="380"/>
      <c r="H314" s="313"/>
      <c r="I314" s="337"/>
      <c r="J314" s="407">
        <f t="shared" si="20"/>
        <v>136</v>
      </c>
      <c r="K314" s="407" t="str">
        <f t="shared" si="21"/>
        <v/>
      </c>
      <c r="L314" s="407" t="b">
        <f t="shared" si="22"/>
        <v>1</v>
      </c>
      <c r="M314" s="407" t="b">
        <f t="shared" si="23"/>
        <v>0</v>
      </c>
      <c r="N314" s="411" t="s">
        <v>1522</v>
      </c>
      <c r="O314" s="58"/>
      <c r="P314" s="164"/>
      <c r="Q314" s="164"/>
    </row>
    <row r="315" spans="1:17" ht="283.5" x14ac:dyDescent="0.25">
      <c r="A315" s="312">
        <v>15</v>
      </c>
      <c r="B315" s="324" t="str">
        <f>IFERROR(VLOOKUP(A315,'Outcome Indicators - Section C'!$A$10:$R$27,18,FALSE),"")</f>
        <v/>
      </c>
      <c r="C315" s="410" t="str">
        <f>IFERROR(IF(VLOOKUP(K315,'Disaggregation Records'!$D$57:$E$90,2,FALSE)=0,"",VLOOKUP(K315,'Disaggregation Records'!$D$57:$E$90,2,FALSE)),"")</f>
        <v/>
      </c>
      <c r="D315" s="410" t="str">
        <f>IFERROR(IF(VLOOKUP(K315,'Disaggregation Records'!$D$57:$F$90,3,FALSE)=0,"",VLOOKUP(K315,'Disaggregation Records'!$D$57:$F$90,3,FALSE)),"")</f>
        <v/>
      </c>
      <c r="E315" s="380"/>
      <c r="F315" s="380"/>
      <c r="G315" s="380"/>
      <c r="H315" s="313"/>
      <c r="I315" s="337"/>
      <c r="J315" s="407">
        <f t="shared" si="20"/>
        <v>137</v>
      </c>
      <c r="K315" s="407" t="str">
        <f t="shared" si="21"/>
        <v/>
      </c>
      <c r="L315" s="407" t="b">
        <f t="shared" si="22"/>
        <v>1</v>
      </c>
      <c r="M315" s="407" t="b">
        <f t="shared" si="23"/>
        <v>0</v>
      </c>
      <c r="N315" s="411" t="s">
        <v>1523</v>
      </c>
      <c r="O315" s="58"/>
      <c r="P315" s="164"/>
      <c r="Q315" s="164"/>
    </row>
    <row r="316" spans="1:17" ht="283.5" x14ac:dyDescent="0.25">
      <c r="A316" s="312">
        <v>15</v>
      </c>
      <c r="B316" s="324" t="str">
        <f>IFERROR(VLOOKUP(A316,'Outcome Indicators - Section C'!$A$10:$R$27,18,FALSE),"")</f>
        <v/>
      </c>
      <c r="C316" s="410" t="str">
        <f>IFERROR(IF(VLOOKUP(K316,'Disaggregation Records'!$D$57:$E$90,2,FALSE)=0,"",VLOOKUP(K316,'Disaggregation Records'!$D$57:$E$90,2,FALSE)),"")</f>
        <v/>
      </c>
      <c r="D316" s="410" t="str">
        <f>IFERROR(IF(VLOOKUP(K316,'Disaggregation Records'!$D$57:$F$90,3,FALSE)=0,"",VLOOKUP(K316,'Disaggregation Records'!$D$57:$F$90,3,FALSE)),"")</f>
        <v/>
      </c>
      <c r="E316" s="380"/>
      <c r="F316" s="380"/>
      <c r="G316" s="380"/>
      <c r="H316" s="313"/>
      <c r="I316" s="337"/>
      <c r="J316" s="407">
        <f t="shared" si="20"/>
        <v>138</v>
      </c>
      <c r="K316" s="407" t="str">
        <f t="shared" si="21"/>
        <v/>
      </c>
      <c r="L316" s="407" t="b">
        <f t="shared" si="22"/>
        <v>1</v>
      </c>
      <c r="M316" s="407" t="b">
        <f t="shared" si="23"/>
        <v>0</v>
      </c>
      <c r="N316" s="411" t="s">
        <v>1524</v>
      </c>
      <c r="O316" s="58"/>
      <c r="P316" s="164"/>
      <c r="Q316" s="164"/>
    </row>
    <row r="317" spans="1:17" ht="283.5" x14ac:dyDescent="0.25">
      <c r="A317" s="312">
        <v>15</v>
      </c>
      <c r="B317" s="324" t="str">
        <f>IFERROR(VLOOKUP(A317,'Outcome Indicators - Section C'!$A$10:$R$27,18,FALSE),"")</f>
        <v/>
      </c>
      <c r="C317" s="410" t="str">
        <f>IFERROR(IF(VLOOKUP(K317,'Disaggregation Records'!$D$57:$E$90,2,FALSE)=0,"",VLOOKUP(K317,'Disaggregation Records'!$D$57:$E$90,2,FALSE)),"")</f>
        <v/>
      </c>
      <c r="D317" s="410" t="str">
        <f>IFERROR(IF(VLOOKUP(K317,'Disaggregation Records'!$D$57:$F$90,3,FALSE)=0,"",VLOOKUP(K317,'Disaggregation Records'!$D$57:$F$90,3,FALSE)),"")</f>
        <v/>
      </c>
      <c r="E317" s="380"/>
      <c r="F317" s="380"/>
      <c r="G317" s="380"/>
      <c r="H317" s="313"/>
      <c r="I317" s="337"/>
      <c r="J317" s="407">
        <f t="shared" si="20"/>
        <v>139</v>
      </c>
      <c r="K317" s="407" t="str">
        <f t="shared" si="21"/>
        <v/>
      </c>
      <c r="L317" s="407" t="b">
        <f t="shared" si="22"/>
        <v>1</v>
      </c>
      <c r="M317" s="407" t="b">
        <f t="shared" si="23"/>
        <v>0</v>
      </c>
      <c r="N317" s="411" t="s">
        <v>1525</v>
      </c>
      <c r="O317" s="58"/>
      <c r="P317" s="164"/>
      <c r="Q317" s="164"/>
    </row>
    <row r="318" spans="1:17" ht="2.4500000000000002" customHeight="1" thickBot="1" x14ac:dyDescent="0.3">
      <c r="A318" s="76"/>
      <c r="B318" s="77"/>
      <c r="C318" s="77"/>
      <c r="D318" s="77"/>
      <c r="E318" s="77"/>
      <c r="F318" s="77"/>
      <c r="G318" s="77"/>
      <c r="H318" s="77"/>
      <c r="I318" s="77"/>
      <c r="J318" s="77"/>
      <c r="K318" s="77"/>
      <c r="L318" s="77"/>
      <c r="M318" s="77"/>
      <c r="N318" s="77"/>
      <c r="O318" s="68"/>
      <c r="P318" s="164"/>
      <c r="Q318" s="164"/>
    </row>
    <row r="319" spans="1:17" ht="30" hidden="1" customHeight="1" x14ac:dyDescent="0.25">
      <c r="P319" s="164"/>
      <c r="Q319" s="164"/>
    </row>
    <row r="320" spans="1:17" ht="30" hidden="1" customHeight="1" x14ac:dyDescent="0.25">
      <c r="P320" s="164"/>
      <c r="Q320" s="164"/>
    </row>
    <row r="321" spans="1:24" ht="30" hidden="1" customHeight="1" x14ac:dyDescent="0.25">
      <c r="P321" s="164"/>
      <c r="Q321" s="164"/>
    </row>
    <row r="322" spans="1:24" hidden="1" x14ac:dyDescent="0.25">
      <c r="P322" s="164"/>
      <c r="Q322" s="164"/>
    </row>
    <row r="323" spans="1:24" ht="36" customHeight="1" thickBot="1" x14ac:dyDescent="0.3">
      <c r="P323" s="164"/>
      <c r="Q323" s="164"/>
    </row>
    <row r="324" spans="1:24" ht="33" customHeight="1" thickBot="1" x14ac:dyDescent="0.3">
      <c r="A324" s="455" t="s">
        <v>31</v>
      </c>
      <c r="B324" s="456"/>
      <c r="C324" s="456"/>
      <c r="D324" s="456"/>
      <c r="E324" s="456"/>
      <c r="F324" s="456"/>
      <c r="G324" s="456"/>
      <c r="H324" s="456"/>
      <c r="I324" s="456"/>
      <c r="J324" s="456"/>
      <c r="K324" s="456"/>
      <c r="L324" s="456"/>
      <c r="M324" s="456"/>
      <c r="N324" s="456"/>
      <c r="O324" s="456"/>
      <c r="P324" s="456"/>
      <c r="Q324" s="456"/>
      <c r="R324" s="456"/>
      <c r="S324" s="456"/>
      <c r="T324" s="456"/>
      <c r="U324" s="456"/>
      <c r="V324" s="57"/>
      <c r="W324" s="164"/>
      <c r="X324" s="164"/>
    </row>
    <row r="325" spans="1:24" ht="51" customHeight="1" x14ac:dyDescent="0.25">
      <c r="A325" s="383" t="s">
        <v>27</v>
      </c>
      <c r="B325" s="383" t="s">
        <v>136</v>
      </c>
      <c r="C325" s="383" t="s">
        <v>44</v>
      </c>
      <c r="D325" s="383" t="s">
        <v>32</v>
      </c>
      <c r="E325" s="383" t="s">
        <v>2</v>
      </c>
      <c r="F325" s="383" t="s">
        <v>3</v>
      </c>
      <c r="G325" s="383" t="s">
        <v>4</v>
      </c>
      <c r="H325" s="383" t="s">
        <v>34</v>
      </c>
      <c r="I325" s="383" t="s">
        <v>174</v>
      </c>
      <c r="J325" s="383" t="s">
        <v>175</v>
      </c>
      <c r="K325" s="383" t="s">
        <v>150</v>
      </c>
      <c r="L325" s="383" t="s">
        <v>151</v>
      </c>
      <c r="M325" s="383" t="s">
        <v>148</v>
      </c>
      <c r="N325" s="383" t="s">
        <v>149</v>
      </c>
      <c r="O325" s="383" t="s">
        <v>176</v>
      </c>
      <c r="P325" s="383" t="s">
        <v>18</v>
      </c>
      <c r="Q325" s="383" t="s">
        <v>9</v>
      </c>
      <c r="R325" s="403">
        <v>0</v>
      </c>
      <c r="S325" s="403" t="s">
        <v>177</v>
      </c>
      <c r="T325" s="403" t="s">
        <v>64</v>
      </c>
      <c r="U325" s="403" t="s">
        <v>66</v>
      </c>
      <c r="V325" s="58"/>
      <c r="W325" s="164"/>
      <c r="X325" s="164"/>
    </row>
    <row r="326" spans="1:24" ht="31.5" hidden="1" x14ac:dyDescent="0.25">
      <c r="A326" s="312" t="s">
        <v>92</v>
      </c>
      <c r="B326" s="324" t="str">
        <f>IFERROR(VLOOKUP(A326,'Coverage Indicators - Section D'!$A$10:$Y$42,25,FALSE),"")</f>
        <v/>
      </c>
      <c r="C326" s="410" t="str">
        <f>IFERROR(IF(VLOOKUP(S326,'Disaggregation Records'!$D$93:$E$181,2,FALSE)=0,"",VLOOKUP(S326,'Disaggregation Records'!$D$93:$E$181,2,FALSE)),"")</f>
        <v/>
      </c>
      <c r="D326" s="410" t="str">
        <f>IFERROR(IF(VLOOKUP(S326,'Disaggregation Records'!$D$93:$F$181,3,FALSE)=0,"",VLOOKUP(S326,'Disaggregation Records'!$D$93:$F$181,3,FALSE)),"")</f>
        <v/>
      </c>
      <c r="E326" s="326" t="s">
        <v>80</v>
      </c>
      <c r="F326" s="326" t="s">
        <v>81</v>
      </c>
      <c r="G326" s="327" t="str">
        <f>IFERROR(IF(F326&lt;&gt;"",(E326/F326)*100,""),"")</f>
        <v/>
      </c>
      <c r="H326" s="380" t="s">
        <v>82</v>
      </c>
      <c r="I326" s="381"/>
      <c r="J326" s="381"/>
      <c r="K326" s="381"/>
      <c r="L326" s="381"/>
      <c r="M326" s="381"/>
      <c r="N326" s="381"/>
      <c r="O326" s="381"/>
      <c r="P326" s="380" t="s">
        <v>56</v>
      </c>
      <c r="Q326" s="313" t="s">
        <v>100</v>
      </c>
      <c r="R326" s="412">
        <f>IF(B326=B325,R325+1,0)</f>
        <v>0</v>
      </c>
      <c r="S326" s="412" t="str">
        <f>IF(B326&lt;&gt;"",B326&amp;"-"&amp;R326,"")</f>
        <v/>
      </c>
      <c r="T326" s="412" t="b">
        <f>IFERROR(IF(B326&lt;&gt;"",TRUE,FALSE),"")</f>
        <v>0</v>
      </c>
      <c r="U326" s="412" t="s">
        <v>65</v>
      </c>
      <c r="V326" s="58"/>
      <c r="W326" s="164"/>
      <c r="X326" s="164"/>
    </row>
    <row r="327" spans="1:24" ht="31.5" x14ac:dyDescent="0.25">
      <c r="A327" s="312">
        <v>1</v>
      </c>
      <c r="B327" s="324" t="str">
        <f>IFERROR(VLOOKUP(A327,'Coverage Indicators - Section D'!$A$10:$Y$42,25,FALSE),"")</f>
        <v>MDR TB-2(M): Number of TB cases with RR-TB and/or MDR-TB notified</v>
      </c>
      <c r="C327" s="410" t="str">
        <f>IFERROR(IF(VLOOKUP(S327,'Disaggregation Records'!$D$93:$E$181,2,FALSE)=0,"",VLOOKUP(S327,'Disaggregation Records'!$D$93:$E$181,2,FALSE)),"")</f>
        <v>Age</v>
      </c>
      <c r="D327" s="410" t="str">
        <f>IFERROR(IF(VLOOKUP(S327,'Disaggregation Records'!$D$93:$F$181,3,FALSE)=0,"",VLOOKUP(S327,'Disaggregation Records'!$D$93:$F$181,3,FALSE)),"")</f>
        <v>U15</v>
      </c>
      <c r="E327" s="326"/>
      <c r="F327" s="326"/>
      <c r="G327" s="327" t="str">
        <f t="shared" ref="G327:G390" si="24">IFERROR(IF(F327&lt;&gt;"",(E327/F327)*100,""),"")</f>
        <v/>
      </c>
      <c r="H327" s="380"/>
      <c r="I327" s="381"/>
      <c r="J327" s="381"/>
      <c r="K327" s="381"/>
      <c r="L327" s="381"/>
      <c r="M327" s="381"/>
      <c r="N327" s="381"/>
      <c r="O327" s="381"/>
      <c r="P327" s="380"/>
      <c r="Q327" s="313"/>
      <c r="R327" s="412">
        <f t="shared" ref="R327:R390" si="25">IF(B327=B326,R326+1,0)</f>
        <v>0</v>
      </c>
      <c r="S327" s="412" t="str">
        <f t="shared" ref="S327:S390" si="26">IF(B327&lt;&gt;"",B327&amp;"-"&amp;R327,"")</f>
        <v>MDR TB-2(M): Number of TB cases with RR-TB and/or MDR-TB notified-0</v>
      </c>
      <c r="T327" s="412" t="b">
        <f t="shared" ref="T327:T390" si="27">IFERROR(IF(B327&lt;&gt;"",TRUE,FALSE),"")</f>
        <v>1</v>
      </c>
      <c r="U327" s="412" t="s">
        <v>1526</v>
      </c>
      <c r="V327" s="58"/>
      <c r="W327" s="164"/>
      <c r="X327" s="164"/>
    </row>
    <row r="328" spans="1:24" ht="31.5" x14ac:dyDescent="0.25">
      <c r="A328" s="312">
        <v>1</v>
      </c>
      <c r="B328" s="324" t="str">
        <f>IFERROR(VLOOKUP(A328,'Coverage Indicators - Section D'!$A$10:$Y$42,25,FALSE),"")</f>
        <v>MDR TB-2(M): Number of TB cases with RR-TB and/or MDR-TB notified</v>
      </c>
      <c r="C328" s="410" t="str">
        <f>IFERROR(IF(VLOOKUP(S328,'Disaggregation Records'!$D$93:$E$181,2,FALSE)=0,"",VLOOKUP(S328,'Disaggregation Records'!$D$93:$E$181,2,FALSE)),"")</f>
        <v>Age</v>
      </c>
      <c r="D328" s="410" t="str">
        <f>IFERROR(IF(VLOOKUP(S328,'Disaggregation Records'!$D$93:$F$181,3,FALSE)=0,"",VLOOKUP(S328,'Disaggregation Records'!$D$93:$F$181,3,FALSE)),"")</f>
        <v>15+</v>
      </c>
      <c r="E328" s="326"/>
      <c r="F328" s="326"/>
      <c r="G328" s="327" t="str">
        <f t="shared" si="24"/>
        <v/>
      </c>
      <c r="H328" s="380"/>
      <c r="I328" s="381"/>
      <c r="J328" s="381"/>
      <c r="K328" s="381"/>
      <c r="L328" s="381"/>
      <c r="M328" s="381"/>
      <c r="N328" s="381"/>
      <c r="O328" s="381"/>
      <c r="P328" s="380"/>
      <c r="Q328" s="313"/>
      <c r="R328" s="412">
        <f t="shared" si="25"/>
        <v>1</v>
      </c>
      <c r="S328" s="412" t="str">
        <f t="shared" si="26"/>
        <v>MDR TB-2(M): Number of TB cases with RR-TB and/or MDR-TB notified-1</v>
      </c>
      <c r="T328" s="412" t="b">
        <f t="shared" si="27"/>
        <v>1</v>
      </c>
      <c r="U328" s="412" t="s">
        <v>1527</v>
      </c>
      <c r="V328" s="58"/>
      <c r="W328" s="164"/>
      <c r="X328" s="164"/>
    </row>
    <row r="329" spans="1:24" ht="31.5" x14ac:dyDescent="0.25">
      <c r="A329" s="312">
        <v>1</v>
      </c>
      <c r="B329" s="324" t="str">
        <f>IFERROR(VLOOKUP(A329,'Coverage Indicators - Section D'!$A$10:$Y$42,25,FALSE),"")</f>
        <v>MDR TB-2(M): Number of TB cases with RR-TB and/or MDR-TB notified</v>
      </c>
      <c r="C329" s="410" t="str">
        <f>IFERROR(IF(VLOOKUP(S329,'Disaggregation Records'!$D$93:$E$181,2,FALSE)=0,"",VLOOKUP(S329,'Disaggregation Records'!$D$93:$E$181,2,FALSE)),"")</f>
        <v>Gender</v>
      </c>
      <c r="D329" s="410" t="str">
        <f>IFERROR(IF(VLOOKUP(S329,'Disaggregation Records'!$D$93:$F$181,3,FALSE)=0,"",VLOOKUP(S329,'Disaggregation Records'!$D$93:$F$181,3,FALSE)),"")</f>
        <v>Male</v>
      </c>
      <c r="E329" s="326"/>
      <c r="F329" s="326"/>
      <c r="G329" s="327" t="str">
        <f t="shared" si="24"/>
        <v/>
      </c>
      <c r="H329" s="380"/>
      <c r="I329" s="381"/>
      <c r="J329" s="381"/>
      <c r="K329" s="381"/>
      <c r="L329" s="381"/>
      <c r="M329" s="381"/>
      <c r="N329" s="381"/>
      <c r="O329" s="381"/>
      <c r="P329" s="380"/>
      <c r="Q329" s="313"/>
      <c r="R329" s="412">
        <f t="shared" si="25"/>
        <v>2</v>
      </c>
      <c r="S329" s="412" t="str">
        <f t="shared" si="26"/>
        <v>MDR TB-2(M): Number of TB cases with RR-TB and/or MDR-TB notified-2</v>
      </c>
      <c r="T329" s="412" t="b">
        <f t="shared" si="27"/>
        <v>1</v>
      </c>
      <c r="U329" s="412" t="s">
        <v>1528</v>
      </c>
      <c r="V329" s="58"/>
      <c r="W329" s="164"/>
      <c r="X329" s="164"/>
    </row>
    <row r="330" spans="1:24" ht="31.5" x14ac:dyDescent="0.25">
      <c r="A330" s="312">
        <v>1</v>
      </c>
      <c r="B330" s="324" t="str">
        <f>IFERROR(VLOOKUP(A330,'Coverage Indicators - Section D'!$A$10:$Y$42,25,FALSE),"")</f>
        <v>MDR TB-2(M): Number of TB cases with RR-TB and/or MDR-TB notified</v>
      </c>
      <c r="C330" s="410" t="str">
        <f>IFERROR(IF(VLOOKUP(S330,'Disaggregation Records'!$D$93:$E$181,2,FALSE)=0,"",VLOOKUP(S330,'Disaggregation Records'!$D$93:$E$181,2,FALSE)),"")</f>
        <v>Gender</v>
      </c>
      <c r="D330" s="410" t="str">
        <f>IFERROR(IF(VLOOKUP(S330,'Disaggregation Records'!$D$93:$F$181,3,FALSE)=0,"",VLOOKUP(S330,'Disaggregation Records'!$D$93:$F$181,3,FALSE)),"")</f>
        <v>Female</v>
      </c>
      <c r="E330" s="326"/>
      <c r="F330" s="326"/>
      <c r="G330" s="327" t="str">
        <f t="shared" si="24"/>
        <v/>
      </c>
      <c r="H330" s="380"/>
      <c r="I330" s="381"/>
      <c r="J330" s="381"/>
      <c r="K330" s="381"/>
      <c r="L330" s="381"/>
      <c r="M330" s="381"/>
      <c r="N330" s="381"/>
      <c r="O330" s="381"/>
      <c r="P330" s="380"/>
      <c r="Q330" s="313"/>
      <c r="R330" s="412">
        <f t="shared" si="25"/>
        <v>3</v>
      </c>
      <c r="S330" s="412" t="str">
        <f t="shared" si="26"/>
        <v>MDR TB-2(M): Number of TB cases with RR-TB and/or MDR-TB notified-3</v>
      </c>
      <c r="T330" s="412" t="b">
        <f t="shared" si="27"/>
        <v>1</v>
      </c>
      <c r="U330" s="412" t="s">
        <v>1529</v>
      </c>
      <c r="V330" s="58"/>
      <c r="W330" s="164"/>
      <c r="X330" s="164"/>
    </row>
    <row r="331" spans="1:24" ht="31.5" x14ac:dyDescent="0.25">
      <c r="A331" s="312">
        <v>1</v>
      </c>
      <c r="B331" s="324" t="str">
        <f>IFERROR(VLOOKUP(A331,'Coverage Indicators - Section D'!$A$10:$Y$42,25,FALSE),"")</f>
        <v>MDR TB-2(M): Number of TB cases with RR-TB and/or MDR-TB notified</v>
      </c>
      <c r="C331" s="410" t="str">
        <f>IFERROR(IF(VLOOKUP(S331,'Disaggregation Records'!$D$93:$E$181,2,FALSE)=0,"",VLOOKUP(S331,'Disaggregation Records'!$D$93:$E$181,2,FALSE)),"")</f>
        <v/>
      </c>
      <c r="D331" s="410" t="str">
        <f>IFERROR(IF(VLOOKUP(S331,'Disaggregation Records'!$D$93:$F$181,3,FALSE)=0,"",VLOOKUP(S331,'Disaggregation Records'!$D$93:$F$181,3,FALSE)),"")</f>
        <v/>
      </c>
      <c r="E331" s="326"/>
      <c r="F331" s="326"/>
      <c r="G331" s="327" t="str">
        <f t="shared" si="24"/>
        <v/>
      </c>
      <c r="H331" s="380"/>
      <c r="I331" s="381"/>
      <c r="J331" s="381"/>
      <c r="K331" s="381"/>
      <c r="L331" s="381"/>
      <c r="M331" s="381"/>
      <c r="N331" s="381"/>
      <c r="O331" s="381"/>
      <c r="P331" s="380"/>
      <c r="Q331" s="313"/>
      <c r="R331" s="412">
        <f t="shared" si="25"/>
        <v>4</v>
      </c>
      <c r="S331" s="412" t="str">
        <f t="shared" si="26"/>
        <v>MDR TB-2(M): Number of TB cases with RR-TB and/or MDR-TB notified-4</v>
      </c>
      <c r="T331" s="412" t="b">
        <f t="shared" si="27"/>
        <v>1</v>
      </c>
      <c r="U331" s="412" t="s">
        <v>1530</v>
      </c>
      <c r="V331" s="58"/>
      <c r="W331" s="164"/>
      <c r="X331" s="164"/>
    </row>
    <row r="332" spans="1:24" ht="31.5" x14ac:dyDescent="0.25">
      <c r="A332" s="312">
        <v>1</v>
      </c>
      <c r="B332" s="324" t="str">
        <f>IFERROR(VLOOKUP(A332,'Coverage Indicators - Section D'!$A$10:$Y$42,25,FALSE),"")</f>
        <v>MDR TB-2(M): Number of TB cases with RR-TB and/or MDR-TB notified</v>
      </c>
      <c r="C332" s="410" t="str">
        <f>IFERROR(IF(VLOOKUP(S332,'Disaggregation Records'!$D$93:$E$181,2,FALSE)=0,"",VLOOKUP(S332,'Disaggregation Records'!$D$93:$E$181,2,FALSE)),"")</f>
        <v/>
      </c>
      <c r="D332" s="410" t="str">
        <f>IFERROR(IF(VLOOKUP(S332,'Disaggregation Records'!$D$93:$F$181,3,FALSE)=0,"",VLOOKUP(S332,'Disaggregation Records'!$D$93:$F$181,3,FALSE)),"")</f>
        <v/>
      </c>
      <c r="E332" s="326"/>
      <c r="F332" s="326"/>
      <c r="G332" s="327" t="str">
        <f t="shared" si="24"/>
        <v/>
      </c>
      <c r="H332" s="380"/>
      <c r="I332" s="381"/>
      <c r="J332" s="381"/>
      <c r="K332" s="381"/>
      <c r="L332" s="381"/>
      <c r="M332" s="381"/>
      <c r="N332" s="381"/>
      <c r="O332" s="381"/>
      <c r="P332" s="380"/>
      <c r="Q332" s="313"/>
      <c r="R332" s="412">
        <f t="shared" si="25"/>
        <v>5</v>
      </c>
      <c r="S332" s="412" t="str">
        <f t="shared" si="26"/>
        <v>MDR TB-2(M): Number of TB cases with RR-TB and/or MDR-TB notified-5</v>
      </c>
      <c r="T332" s="412" t="b">
        <f t="shared" si="27"/>
        <v>1</v>
      </c>
      <c r="U332" s="412" t="s">
        <v>1531</v>
      </c>
      <c r="V332" s="58"/>
      <c r="W332" s="164"/>
      <c r="X332" s="164"/>
    </row>
    <row r="333" spans="1:24" ht="31.5" x14ac:dyDescent="0.25">
      <c r="A333" s="312">
        <v>1</v>
      </c>
      <c r="B333" s="324" t="str">
        <f>IFERROR(VLOOKUP(A333,'Coverage Indicators - Section D'!$A$10:$Y$42,25,FALSE),"")</f>
        <v>MDR TB-2(M): Number of TB cases with RR-TB and/or MDR-TB notified</v>
      </c>
      <c r="C333" s="410" t="str">
        <f>IFERROR(IF(VLOOKUP(S333,'Disaggregation Records'!$D$93:$E$181,2,FALSE)=0,"",VLOOKUP(S333,'Disaggregation Records'!$D$93:$E$181,2,FALSE)),"")</f>
        <v/>
      </c>
      <c r="D333" s="410" t="str">
        <f>IFERROR(IF(VLOOKUP(S333,'Disaggregation Records'!$D$93:$F$181,3,FALSE)=0,"",VLOOKUP(S333,'Disaggregation Records'!$D$93:$F$181,3,FALSE)),"")</f>
        <v/>
      </c>
      <c r="E333" s="326"/>
      <c r="F333" s="326"/>
      <c r="G333" s="327" t="str">
        <f t="shared" si="24"/>
        <v/>
      </c>
      <c r="H333" s="380"/>
      <c r="I333" s="381"/>
      <c r="J333" s="381"/>
      <c r="K333" s="381"/>
      <c r="L333" s="381"/>
      <c r="M333" s="381"/>
      <c r="N333" s="381"/>
      <c r="O333" s="381"/>
      <c r="P333" s="380"/>
      <c r="Q333" s="313"/>
      <c r="R333" s="412">
        <f t="shared" si="25"/>
        <v>6</v>
      </c>
      <c r="S333" s="412" t="str">
        <f t="shared" si="26"/>
        <v>MDR TB-2(M): Number of TB cases with RR-TB and/or MDR-TB notified-6</v>
      </c>
      <c r="T333" s="412" t="b">
        <f t="shared" si="27"/>
        <v>1</v>
      </c>
      <c r="U333" s="412" t="s">
        <v>1532</v>
      </c>
      <c r="V333" s="58"/>
      <c r="W333" s="164"/>
      <c r="X333" s="164"/>
    </row>
    <row r="334" spans="1:24" ht="31.5" x14ac:dyDescent="0.25">
      <c r="A334" s="312">
        <v>1</v>
      </c>
      <c r="B334" s="324" t="str">
        <f>IFERROR(VLOOKUP(A334,'Coverage Indicators - Section D'!$A$10:$Y$42,25,FALSE),"")</f>
        <v>MDR TB-2(M): Number of TB cases with RR-TB and/or MDR-TB notified</v>
      </c>
      <c r="C334" s="410" t="str">
        <f>IFERROR(IF(VLOOKUP(S334,'Disaggregation Records'!$D$93:$E$181,2,FALSE)=0,"",VLOOKUP(S334,'Disaggregation Records'!$D$93:$E$181,2,FALSE)),"")</f>
        <v/>
      </c>
      <c r="D334" s="410" t="str">
        <f>IFERROR(IF(VLOOKUP(S334,'Disaggregation Records'!$D$93:$F$181,3,FALSE)=0,"",VLOOKUP(S334,'Disaggregation Records'!$D$93:$F$181,3,FALSE)),"")</f>
        <v/>
      </c>
      <c r="E334" s="326"/>
      <c r="F334" s="326"/>
      <c r="G334" s="327" t="str">
        <f t="shared" si="24"/>
        <v/>
      </c>
      <c r="H334" s="380"/>
      <c r="I334" s="381"/>
      <c r="J334" s="381"/>
      <c r="K334" s="381"/>
      <c r="L334" s="381"/>
      <c r="M334" s="381"/>
      <c r="N334" s="381"/>
      <c r="O334" s="381"/>
      <c r="P334" s="380"/>
      <c r="Q334" s="313"/>
      <c r="R334" s="412">
        <f t="shared" si="25"/>
        <v>7</v>
      </c>
      <c r="S334" s="412" t="str">
        <f t="shared" si="26"/>
        <v>MDR TB-2(M): Number of TB cases with RR-TB and/or MDR-TB notified-7</v>
      </c>
      <c r="T334" s="412" t="b">
        <f t="shared" si="27"/>
        <v>1</v>
      </c>
      <c r="U334" s="412" t="s">
        <v>1533</v>
      </c>
      <c r="V334" s="58"/>
      <c r="W334" s="164"/>
      <c r="X334" s="164"/>
    </row>
    <row r="335" spans="1:24" ht="31.5" x14ac:dyDescent="0.25">
      <c r="A335" s="312">
        <v>1</v>
      </c>
      <c r="B335" s="324" t="str">
        <f>IFERROR(VLOOKUP(A335,'Coverage Indicators - Section D'!$A$10:$Y$42,25,FALSE),"")</f>
        <v>MDR TB-2(M): Number of TB cases with RR-TB and/or MDR-TB notified</v>
      </c>
      <c r="C335" s="410" t="str">
        <f>IFERROR(IF(VLOOKUP(S335,'Disaggregation Records'!$D$93:$E$181,2,FALSE)=0,"",VLOOKUP(S335,'Disaggregation Records'!$D$93:$E$181,2,FALSE)),"")</f>
        <v/>
      </c>
      <c r="D335" s="410" t="str">
        <f>IFERROR(IF(VLOOKUP(S335,'Disaggregation Records'!$D$93:$F$181,3,FALSE)=0,"",VLOOKUP(S335,'Disaggregation Records'!$D$93:$F$181,3,FALSE)),"")</f>
        <v/>
      </c>
      <c r="E335" s="326"/>
      <c r="F335" s="326"/>
      <c r="G335" s="327" t="str">
        <f t="shared" si="24"/>
        <v/>
      </c>
      <c r="H335" s="380"/>
      <c r="I335" s="381"/>
      <c r="J335" s="381"/>
      <c r="K335" s="381"/>
      <c r="L335" s="381"/>
      <c r="M335" s="381"/>
      <c r="N335" s="381"/>
      <c r="O335" s="381"/>
      <c r="P335" s="380"/>
      <c r="Q335" s="313"/>
      <c r="R335" s="412">
        <f t="shared" si="25"/>
        <v>8</v>
      </c>
      <c r="S335" s="412" t="str">
        <f t="shared" si="26"/>
        <v>MDR TB-2(M): Number of TB cases with RR-TB and/or MDR-TB notified-8</v>
      </c>
      <c r="T335" s="412" t="b">
        <f t="shared" si="27"/>
        <v>1</v>
      </c>
      <c r="U335" s="412" t="s">
        <v>1534</v>
      </c>
      <c r="V335" s="58"/>
      <c r="W335" s="164"/>
      <c r="X335" s="164"/>
    </row>
    <row r="336" spans="1:24" ht="31.5" x14ac:dyDescent="0.25">
      <c r="A336" s="312">
        <v>1</v>
      </c>
      <c r="B336" s="324" t="str">
        <f>IFERROR(VLOOKUP(A336,'Coverage Indicators - Section D'!$A$10:$Y$42,25,FALSE),"")</f>
        <v>MDR TB-2(M): Number of TB cases with RR-TB and/or MDR-TB notified</v>
      </c>
      <c r="C336" s="410" t="str">
        <f>IFERROR(IF(VLOOKUP(S336,'Disaggregation Records'!$D$93:$E$181,2,FALSE)=0,"",VLOOKUP(S336,'Disaggregation Records'!$D$93:$E$181,2,FALSE)),"")</f>
        <v/>
      </c>
      <c r="D336" s="410" t="str">
        <f>IFERROR(IF(VLOOKUP(S336,'Disaggregation Records'!$D$93:$F$181,3,FALSE)=0,"",VLOOKUP(S336,'Disaggregation Records'!$D$93:$F$181,3,FALSE)),"")</f>
        <v/>
      </c>
      <c r="E336" s="326"/>
      <c r="F336" s="326"/>
      <c r="G336" s="327" t="str">
        <f t="shared" si="24"/>
        <v/>
      </c>
      <c r="H336" s="380"/>
      <c r="I336" s="381"/>
      <c r="J336" s="381"/>
      <c r="K336" s="381"/>
      <c r="L336" s="381"/>
      <c r="M336" s="381"/>
      <c r="N336" s="381"/>
      <c r="O336" s="381"/>
      <c r="P336" s="380"/>
      <c r="Q336" s="313"/>
      <c r="R336" s="412">
        <f t="shared" si="25"/>
        <v>9</v>
      </c>
      <c r="S336" s="412" t="str">
        <f t="shared" si="26"/>
        <v>MDR TB-2(M): Number of TB cases with RR-TB and/or MDR-TB notified-9</v>
      </c>
      <c r="T336" s="412" t="b">
        <f t="shared" si="27"/>
        <v>1</v>
      </c>
      <c r="U336" s="412" t="s">
        <v>1535</v>
      </c>
      <c r="V336" s="58"/>
      <c r="W336" s="164"/>
      <c r="X336" s="164"/>
    </row>
    <row r="337" spans="1:24" ht="47.25" x14ac:dyDescent="0.25">
      <c r="A337" s="312">
        <v>2</v>
      </c>
      <c r="B337" s="324" t="str">
        <f>IFERROR(VLOOKUP(A337,'Coverage Indicators - Section D'!$A$10:$Y$42,25,FALSE),"")</f>
        <v>MDR TB-3(M): Number of cases with RR-TB and/or MDR-TB that began second-line treatment</v>
      </c>
      <c r="C337" s="410" t="str">
        <f>IFERROR(IF(VLOOKUP(S337,'Disaggregation Records'!$D$93:$E$181,2,FALSE)=0,"",VLOOKUP(S337,'Disaggregation Records'!$D$93:$E$181,2,FALSE)),"")</f>
        <v>Age</v>
      </c>
      <c r="D337" s="410" t="str">
        <f>IFERROR(IF(VLOOKUP(S337,'Disaggregation Records'!$D$93:$F$181,3,FALSE)=0,"",VLOOKUP(S337,'Disaggregation Records'!$D$93:$F$181,3,FALSE)),"")</f>
        <v>U15</v>
      </c>
      <c r="E337" s="326"/>
      <c r="F337" s="326"/>
      <c r="G337" s="327" t="str">
        <f t="shared" si="24"/>
        <v/>
      </c>
      <c r="H337" s="380"/>
      <c r="I337" s="381"/>
      <c r="J337" s="381"/>
      <c r="K337" s="381"/>
      <c r="L337" s="381"/>
      <c r="M337" s="381"/>
      <c r="N337" s="381"/>
      <c r="O337" s="381"/>
      <c r="P337" s="380"/>
      <c r="Q337" s="313"/>
      <c r="R337" s="412">
        <f t="shared" si="25"/>
        <v>0</v>
      </c>
      <c r="S337" s="412" t="str">
        <f t="shared" si="26"/>
        <v>MDR TB-3(M): Number of cases with RR-TB and/or MDR-TB that began second-line treatment-0</v>
      </c>
      <c r="T337" s="412" t="b">
        <f t="shared" si="27"/>
        <v>1</v>
      </c>
      <c r="U337" s="412" t="s">
        <v>1536</v>
      </c>
      <c r="V337" s="58"/>
      <c r="W337" s="164"/>
      <c r="X337" s="164"/>
    </row>
    <row r="338" spans="1:24" ht="47.25" x14ac:dyDescent="0.25">
      <c r="A338" s="312">
        <v>2</v>
      </c>
      <c r="B338" s="324" t="str">
        <f>IFERROR(VLOOKUP(A338,'Coverage Indicators - Section D'!$A$10:$Y$42,25,FALSE),"")</f>
        <v>MDR TB-3(M): Number of cases with RR-TB and/or MDR-TB that began second-line treatment</v>
      </c>
      <c r="C338" s="410" t="str">
        <f>IFERROR(IF(VLOOKUP(S338,'Disaggregation Records'!$D$93:$E$181,2,FALSE)=0,"",VLOOKUP(S338,'Disaggregation Records'!$D$93:$E$181,2,FALSE)),"")</f>
        <v>Age</v>
      </c>
      <c r="D338" s="410" t="str">
        <f>IFERROR(IF(VLOOKUP(S338,'Disaggregation Records'!$D$93:$F$181,3,FALSE)=0,"",VLOOKUP(S338,'Disaggregation Records'!$D$93:$F$181,3,FALSE)),"")</f>
        <v>15+</v>
      </c>
      <c r="E338" s="326"/>
      <c r="F338" s="326"/>
      <c r="G338" s="327" t="str">
        <f t="shared" si="24"/>
        <v/>
      </c>
      <c r="H338" s="380"/>
      <c r="I338" s="381"/>
      <c r="J338" s="381"/>
      <c r="K338" s="381"/>
      <c r="L338" s="381"/>
      <c r="M338" s="381"/>
      <c r="N338" s="381"/>
      <c r="O338" s="381"/>
      <c r="P338" s="380"/>
      <c r="Q338" s="313"/>
      <c r="R338" s="412">
        <f t="shared" si="25"/>
        <v>1</v>
      </c>
      <c r="S338" s="412" t="str">
        <f t="shared" si="26"/>
        <v>MDR TB-3(M): Number of cases with RR-TB and/or MDR-TB that began second-line treatment-1</v>
      </c>
      <c r="T338" s="412" t="b">
        <f t="shared" si="27"/>
        <v>1</v>
      </c>
      <c r="U338" s="412" t="s">
        <v>1537</v>
      </c>
      <c r="V338" s="58"/>
      <c r="W338" s="164"/>
      <c r="X338" s="164"/>
    </row>
    <row r="339" spans="1:24" ht="47.25" x14ac:dyDescent="0.25">
      <c r="A339" s="312">
        <v>2</v>
      </c>
      <c r="B339" s="324" t="str">
        <f>IFERROR(VLOOKUP(A339,'Coverage Indicators - Section D'!$A$10:$Y$42,25,FALSE),"")</f>
        <v>MDR TB-3(M): Number of cases with RR-TB and/or MDR-TB that began second-line treatment</v>
      </c>
      <c r="C339" s="410" t="str">
        <f>IFERROR(IF(VLOOKUP(S339,'Disaggregation Records'!$D$93:$E$181,2,FALSE)=0,"",VLOOKUP(S339,'Disaggregation Records'!$D$93:$E$181,2,FALSE)),"")</f>
        <v>Gender</v>
      </c>
      <c r="D339" s="410" t="str">
        <f>IFERROR(IF(VLOOKUP(S339,'Disaggregation Records'!$D$93:$F$181,3,FALSE)=0,"",VLOOKUP(S339,'Disaggregation Records'!$D$93:$F$181,3,FALSE)),"")</f>
        <v>Male</v>
      </c>
      <c r="E339" s="326"/>
      <c r="F339" s="326"/>
      <c r="G339" s="327" t="str">
        <f t="shared" si="24"/>
        <v/>
      </c>
      <c r="H339" s="380"/>
      <c r="I339" s="381"/>
      <c r="J339" s="381"/>
      <c r="K339" s="381"/>
      <c r="L339" s="381"/>
      <c r="M339" s="381"/>
      <c r="N339" s="381"/>
      <c r="O339" s="381"/>
      <c r="P339" s="380"/>
      <c r="Q339" s="313"/>
      <c r="R339" s="412">
        <f t="shared" si="25"/>
        <v>2</v>
      </c>
      <c r="S339" s="412" t="str">
        <f t="shared" si="26"/>
        <v>MDR TB-3(M): Number of cases with RR-TB and/or MDR-TB that began second-line treatment-2</v>
      </c>
      <c r="T339" s="412" t="b">
        <f t="shared" si="27"/>
        <v>1</v>
      </c>
      <c r="U339" s="412" t="s">
        <v>1538</v>
      </c>
      <c r="V339" s="58"/>
      <c r="W339" s="164"/>
      <c r="X339" s="164"/>
    </row>
    <row r="340" spans="1:24" ht="47.25" x14ac:dyDescent="0.25">
      <c r="A340" s="312">
        <v>2</v>
      </c>
      <c r="B340" s="324" t="str">
        <f>IFERROR(VLOOKUP(A340,'Coverage Indicators - Section D'!$A$10:$Y$42,25,FALSE),"")</f>
        <v>MDR TB-3(M): Number of cases with RR-TB and/or MDR-TB that began second-line treatment</v>
      </c>
      <c r="C340" s="410" t="str">
        <f>IFERROR(IF(VLOOKUP(S340,'Disaggregation Records'!$D$93:$E$181,2,FALSE)=0,"",VLOOKUP(S340,'Disaggregation Records'!$D$93:$E$181,2,FALSE)),"")</f>
        <v>Gender</v>
      </c>
      <c r="D340" s="410" t="str">
        <f>IFERROR(IF(VLOOKUP(S340,'Disaggregation Records'!$D$93:$F$181,3,FALSE)=0,"",VLOOKUP(S340,'Disaggregation Records'!$D$93:$F$181,3,FALSE)),"")</f>
        <v>Female</v>
      </c>
      <c r="E340" s="326"/>
      <c r="F340" s="326"/>
      <c r="G340" s="327" t="str">
        <f t="shared" si="24"/>
        <v/>
      </c>
      <c r="H340" s="380"/>
      <c r="I340" s="381"/>
      <c r="J340" s="381"/>
      <c r="K340" s="381"/>
      <c r="L340" s="381"/>
      <c r="M340" s="381"/>
      <c r="N340" s="381"/>
      <c r="O340" s="381"/>
      <c r="P340" s="380"/>
      <c r="Q340" s="313"/>
      <c r="R340" s="412">
        <f t="shared" si="25"/>
        <v>3</v>
      </c>
      <c r="S340" s="412" t="str">
        <f t="shared" si="26"/>
        <v>MDR TB-3(M): Number of cases with RR-TB and/or MDR-TB that began second-line treatment-3</v>
      </c>
      <c r="T340" s="412" t="b">
        <f t="shared" si="27"/>
        <v>1</v>
      </c>
      <c r="U340" s="412" t="s">
        <v>1539</v>
      </c>
      <c r="V340" s="58"/>
      <c r="W340" s="164"/>
      <c r="X340" s="164"/>
    </row>
    <row r="341" spans="1:24" ht="47.25" x14ac:dyDescent="0.25">
      <c r="A341" s="312">
        <v>2</v>
      </c>
      <c r="B341" s="324" t="str">
        <f>IFERROR(VLOOKUP(A341,'Coverage Indicators - Section D'!$A$10:$Y$42,25,FALSE),"")</f>
        <v>MDR TB-3(M): Number of cases with RR-TB and/or MDR-TB that began second-line treatment</v>
      </c>
      <c r="C341" s="410" t="str">
        <f>IFERROR(IF(VLOOKUP(S341,'Disaggregation Records'!$D$93:$E$181,2,FALSE)=0,"",VLOOKUP(S341,'Disaggregation Records'!$D$93:$E$181,2,FALSE)),"")</f>
        <v>TB regimen</v>
      </c>
      <c r="D341" s="410" t="str">
        <f>IFERROR(IF(VLOOKUP(S341,'Disaggregation Records'!$D$93:$F$181,3,FALSE)=0,"",VLOOKUP(S341,'Disaggregation Records'!$D$93:$F$181,3,FALSE)),"")</f>
        <v>New TB drugs</v>
      </c>
      <c r="E341" s="326"/>
      <c r="F341" s="326"/>
      <c r="G341" s="327" t="str">
        <f t="shared" si="24"/>
        <v/>
      </c>
      <c r="H341" s="380"/>
      <c r="I341" s="381"/>
      <c r="J341" s="381"/>
      <c r="K341" s="381"/>
      <c r="L341" s="381"/>
      <c r="M341" s="381"/>
      <c r="N341" s="381"/>
      <c r="O341" s="381"/>
      <c r="P341" s="380"/>
      <c r="Q341" s="313"/>
      <c r="R341" s="412">
        <f t="shared" si="25"/>
        <v>4</v>
      </c>
      <c r="S341" s="412" t="str">
        <f t="shared" si="26"/>
        <v>MDR TB-3(M): Number of cases with RR-TB and/or MDR-TB that began second-line treatment-4</v>
      </c>
      <c r="T341" s="412" t="b">
        <f t="shared" si="27"/>
        <v>1</v>
      </c>
      <c r="U341" s="412" t="s">
        <v>1540</v>
      </c>
      <c r="V341" s="58"/>
      <c r="W341" s="164"/>
      <c r="X341" s="164"/>
    </row>
    <row r="342" spans="1:24" ht="47.25" x14ac:dyDescent="0.25">
      <c r="A342" s="312">
        <v>2</v>
      </c>
      <c r="B342" s="324" t="str">
        <f>IFERROR(VLOOKUP(A342,'Coverage Indicators - Section D'!$A$10:$Y$42,25,FALSE),"")</f>
        <v>MDR TB-3(M): Number of cases with RR-TB and/or MDR-TB that began second-line treatment</v>
      </c>
      <c r="C342" s="410" t="str">
        <f>IFERROR(IF(VLOOKUP(S342,'Disaggregation Records'!$D$93:$E$181,2,FALSE)=0,"",VLOOKUP(S342,'Disaggregation Records'!$D$93:$E$181,2,FALSE)),"")</f>
        <v>TB regimen</v>
      </c>
      <c r="D342" s="410" t="str">
        <f>IFERROR(IF(VLOOKUP(S342,'Disaggregation Records'!$D$93:$F$181,3,FALSE)=0,"",VLOOKUP(S342,'Disaggregation Records'!$D$93:$F$181,3,FALSE)),"")</f>
        <v>Short regimens</v>
      </c>
      <c r="E342" s="326"/>
      <c r="F342" s="326"/>
      <c r="G342" s="327" t="str">
        <f t="shared" si="24"/>
        <v/>
      </c>
      <c r="H342" s="380"/>
      <c r="I342" s="381"/>
      <c r="J342" s="381"/>
      <c r="K342" s="381"/>
      <c r="L342" s="381"/>
      <c r="M342" s="381"/>
      <c r="N342" s="381"/>
      <c r="O342" s="381"/>
      <c r="P342" s="380"/>
      <c r="Q342" s="313"/>
      <c r="R342" s="412">
        <f t="shared" si="25"/>
        <v>5</v>
      </c>
      <c r="S342" s="412" t="str">
        <f t="shared" si="26"/>
        <v>MDR TB-3(M): Number of cases with RR-TB and/or MDR-TB that began second-line treatment-5</v>
      </c>
      <c r="T342" s="412" t="b">
        <f t="shared" si="27"/>
        <v>1</v>
      </c>
      <c r="U342" s="412" t="s">
        <v>1541</v>
      </c>
      <c r="V342" s="58"/>
      <c r="W342" s="164"/>
      <c r="X342" s="164"/>
    </row>
    <row r="343" spans="1:24" ht="47.25" x14ac:dyDescent="0.25">
      <c r="A343" s="312">
        <v>2</v>
      </c>
      <c r="B343" s="324" t="str">
        <f>IFERROR(VLOOKUP(A343,'Coverage Indicators - Section D'!$A$10:$Y$42,25,FALSE),"")</f>
        <v>MDR TB-3(M): Number of cases with RR-TB and/or MDR-TB that began second-line treatment</v>
      </c>
      <c r="C343" s="410" t="str">
        <f>IFERROR(IF(VLOOKUP(S343,'Disaggregation Records'!$D$93:$E$181,2,FALSE)=0,"",VLOOKUP(S343,'Disaggregation Records'!$D$93:$E$181,2,FALSE)),"")</f>
        <v/>
      </c>
      <c r="D343" s="410" t="str">
        <f>IFERROR(IF(VLOOKUP(S343,'Disaggregation Records'!$D$93:$F$181,3,FALSE)=0,"",VLOOKUP(S343,'Disaggregation Records'!$D$93:$F$181,3,FALSE)),"")</f>
        <v/>
      </c>
      <c r="E343" s="326"/>
      <c r="F343" s="326"/>
      <c r="G343" s="327" t="str">
        <f t="shared" si="24"/>
        <v/>
      </c>
      <c r="H343" s="380"/>
      <c r="I343" s="381"/>
      <c r="J343" s="381"/>
      <c r="K343" s="381"/>
      <c r="L343" s="381"/>
      <c r="M343" s="381"/>
      <c r="N343" s="381"/>
      <c r="O343" s="381"/>
      <c r="P343" s="380"/>
      <c r="Q343" s="313"/>
      <c r="R343" s="412">
        <f t="shared" si="25"/>
        <v>6</v>
      </c>
      <c r="S343" s="412" t="str">
        <f t="shared" si="26"/>
        <v>MDR TB-3(M): Number of cases with RR-TB and/or MDR-TB that began second-line treatment-6</v>
      </c>
      <c r="T343" s="412" t="b">
        <f t="shared" si="27"/>
        <v>1</v>
      </c>
      <c r="U343" s="412" t="s">
        <v>1542</v>
      </c>
      <c r="V343" s="58"/>
      <c r="W343" s="164"/>
      <c r="X343" s="164"/>
    </row>
    <row r="344" spans="1:24" ht="47.25" x14ac:dyDescent="0.25">
      <c r="A344" s="312">
        <v>2</v>
      </c>
      <c r="B344" s="324" t="str">
        <f>IFERROR(VLOOKUP(A344,'Coverage Indicators - Section D'!$A$10:$Y$42,25,FALSE),"")</f>
        <v>MDR TB-3(M): Number of cases with RR-TB and/or MDR-TB that began second-line treatment</v>
      </c>
      <c r="C344" s="410" t="str">
        <f>IFERROR(IF(VLOOKUP(S344,'Disaggregation Records'!$D$93:$E$181,2,FALSE)=0,"",VLOOKUP(S344,'Disaggregation Records'!$D$93:$E$181,2,FALSE)),"")</f>
        <v/>
      </c>
      <c r="D344" s="410" t="str">
        <f>IFERROR(IF(VLOOKUP(S344,'Disaggregation Records'!$D$93:$F$181,3,FALSE)=0,"",VLOOKUP(S344,'Disaggregation Records'!$D$93:$F$181,3,FALSE)),"")</f>
        <v/>
      </c>
      <c r="E344" s="326"/>
      <c r="F344" s="326"/>
      <c r="G344" s="327" t="str">
        <f t="shared" si="24"/>
        <v/>
      </c>
      <c r="H344" s="380"/>
      <c r="I344" s="381"/>
      <c r="J344" s="381"/>
      <c r="K344" s="381"/>
      <c r="L344" s="381"/>
      <c r="M344" s="381"/>
      <c r="N344" s="381"/>
      <c r="O344" s="381"/>
      <c r="P344" s="380"/>
      <c r="Q344" s="313"/>
      <c r="R344" s="412">
        <f t="shared" si="25"/>
        <v>7</v>
      </c>
      <c r="S344" s="412" t="str">
        <f t="shared" si="26"/>
        <v>MDR TB-3(M): Number of cases with RR-TB and/or MDR-TB that began second-line treatment-7</v>
      </c>
      <c r="T344" s="412" t="b">
        <f t="shared" si="27"/>
        <v>1</v>
      </c>
      <c r="U344" s="412" t="s">
        <v>1543</v>
      </c>
      <c r="V344" s="58"/>
      <c r="W344" s="164"/>
      <c r="X344" s="164"/>
    </row>
    <row r="345" spans="1:24" ht="47.25" x14ac:dyDescent="0.25">
      <c r="A345" s="312">
        <v>2</v>
      </c>
      <c r="B345" s="324" t="str">
        <f>IFERROR(VLOOKUP(A345,'Coverage Indicators - Section D'!$A$10:$Y$42,25,FALSE),"")</f>
        <v>MDR TB-3(M): Number of cases with RR-TB and/or MDR-TB that began second-line treatment</v>
      </c>
      <c r="C345" s="410" t="str">
        <f>IFERROR(IF(VLOOKUP(S345,'Disaggregation Records'!$D$93:$E$181,2,FALSE)=0,"",VLOOKUP(S345,'Disaggregation Records'!$D$93:$E$181,2,FALSE)),"")</f>
        <v/>
      </c>
      <c r="D345" s="410" t="str">
        <f>IFERROR(IF(VLOOKUP(S345,'Disaggregation Records'!$D$93:$F$181,3,FALSE)=0,"",VLOOKUP(S345,'Disaggregation Records'!$D$93:$F$181,3,FALSE)),"")</f>
        <v/>
      </c>
      <c r="E345" s="326"/>
      <c r="F345" s="326"/>
      <c r="G345" s="327" t="str">
        <f t="shared" si="24"/>
        <v/>
      </c>
      <c r="H345" s="380"/>
      <c r="I345" s="381"/>
      <c r="J345" s="381"/>
      <c r="K345" s="381"/>
      <c r="L345" s="381"/>
      <c r="M345" s="381"/>
      <c r="N345" s="381"/>
      <c r="O345" s="381"/>
      <c r="P345" s="380"/>
      <c r="Q345" s="313"/>
      <c r="R345" s="412">
        <f t="shared" si="25"/>
        <v>8</v>
      </c>
      <c r="S345" s="412" t="str">
        <f t="shared" si="26"/>
        <v>MDR TB-3(M): Number of cases with RR-TB and/or MDR-TB that began second-line treatment-8</v>
      </c>
      <c r="T345" s="412" t="b">
        <f t="shared" si="27"/>
        <v>1</v>
      </c>
      <c r="U345" s="412" t="s">
        <v>1544</v>
      </c>
      <c r="V345" s="58"/>
      <c r="W345" s="164"/>
      <c r="X345" s="164"/>
    </row>
    <row r="346" spans="1:24" ht="47.25" x14ac:dyDescent="0.25">
      <c r="A346" s="312">
        <v>2</v>
      </c>
      <c r="B346" s="324" t="str">
        <f>IFERROR(VLOOKUP(A346,'Coverage Indicators - Section D'!$A$10:$Y$42,25,FALSE),"")</f>
        <v>MDR TB-3(M): Number of cases with RR-TB and/or MDR-TB that began second-line treatment</v>
      </c>
      <c r="C346" s="410" t="str">
        <f>IFERROR(IF(VLOOKUP(S346,'Disaggregation Records'!$D$93:$E$181,2,FALSE)=0,"",VLOOKUP(S346,'Disaggregation Records'!$D$93:$E$181,2,FALSE)),"")</f>
        <v/>
      </c>
      <c r="D346" s="410" t="str">
        <f>IFERROR(IF(VLOOKUP(S346,'Disaggregation Records'!$D$93:$F$181,3,FALSE)=0,"",VLOOKUP(S346,'Disaggregation Records'!$D$93:$F$181,3,FALSE)),"")</f>
        <v/>
      </c>
      <c r="E346" s="326"/>
      <c r="F346" s="326"/>
      <c r="G346" s="327" t="str">
        <f t="shared" si="24"/>
        <v/>
      </c>
      <c r="H346" s="380"/>
      <c r="I346" s="381"/>
      <c r="J346" s="381"/>
      <c r="K346" s="381"/>
      <c r="L346" s="381"/>
      <c r="M346" s="381"/>
      <c r="N346" s="381"/>
      <c r="O346" s="381"/>
      <c r="P346" s="380"/>
      <c r="Q346" s="313"/>
      <c r="R346" s="412">
        <f t="shared" si="25"/>
        <v>9</v>
      </c>
      <c r="S346" s="412" t="str">
        <f t="shared" si="26"/>
        <v>MDR TB-3(M): Number of cases with RR-TB and/or MDR-TB that began second-line treatment-9</v>
      </c>
      <c r="T346" s="412" t="b">
        <f t="shared" si="27"/>
        <v>1</v>
      </c>
      <c r="U346" s="412" t="s">
        <v>1545</v>
      </c>
      <c r="V346" s="58"/>
      <c r="W346" s="164"/>
      <c r="X346" s="164"/>
    </row>
    <row r="347" spans="1:24" x14ac:dyDescent="0.25">
      <c r="A347" s="312">
        <v>3</v>
      </c>
      <c r="B347" s="324" t="str">
        <f>IFERROR(VLOOKUP(A347,'Coverage Indicators - Section D'!$A$10:$Y$42,25,FALSE),"")</f>
        <v/>
      </c>
      <c r="C347" s="410" t="str">
        <f>IFERROR(IF(VLOOKUP(S347,'Disaggregation Records'!$D$93:$E$181,2,FALSE)=0,"",VLOOKUP(S347,'Disaggregation Records'!$D$93:$E$181,2,FALSE)),"")</f>
        <v/>
      </c>
      <c r="D347" s="410" t="str">
        <f>IFERROR(IF(VLOOKUP(S347,'Disaggregation Records'!$D$93:$F$181,3,FALSE)=0,"",VLOOKUP(S347,'Disaggregation Records'!$D$93:$F$181,3,FALSE)),"")</f>
        <v/>
      </c>
      <c r="E347" s="326"/>
      <c r="F347" s="326"/>
      <c r="G347" s="327" t="str">
        <f t="shared" si="24"/>
        <v/>
      </c>
      <c r="H347" s="380"/>
      <c r="I347" s="381"/>
      <c r="J347" s="381"/>
      <c r="K347" s="381"/>
      <c r="L347" s="381"/>
      <c r="M347" s="381"/>
      <c r="N347" s="381"/>
      <c r="O347" s="381"/>
      <c r="P347" s="380"/>
      <c r="Q347" s="313"/>
      <c r="R347" s="412">
        <f t="shared" si="25"/>
        <v>0</v>
      </c>
      <c r="S347" s="412" t="str">
        <f t="shared" si="26"/>
        <v/>
      </c>
      <c r="T347" s="412" t="b">
        <f t="shared" si="27"/>
        <v>0</v>
      </c>
      <c r="U347" s="412" t="s">
        <v>1546</v>
      </c>
      <c r="V347" s="58"/>
      <c r="W347" s="164"/>
      <c r="X347" s="164"/>
    </row>
    <row r="348" spans="1:24" x14ac:dyDescent="0.25">
      <c r="A348" s="312">
        <v>3</v>
      </c>
      <c r="B348" s="324" t="str">
        <f>IFERROR(VLOOKUP(A348,'Coverage Indicators - Section D'!$A$10:$Y$42,25,FALSE),"")</f>
        <v/>
      </c>
      <c r="C348" s="410" t="str">
        <f>IFERROR(IF(VLOOKUP(S348,'Disaggregation Records'!$D$93:$E$181,2,FALSE)=0,"",VLOOKUP(S348,'Disaggregation Records'!$D$93:$E$181,2,FALSE)),"")</f>
        <v/>
      </c>
      <c r="D348" s="410" t="str">
        <f>IFERROR(IF(VLOOKUP(S348,'Disaggregation Records'!$D$93:$F$181,3,FALSE)=0,"",VLOOKUP(S348,'Disaggregation Records'!$D$93:$F$181,3,FALSE)),"")</f>
        <v/>
      </c>
      <c r="E348" s="326"/>
      <c r="F348" s="326"/>
      <c r="G348" s="327" t="str">
        <f t="shared" si="24"/>
        <v/>
      </c>
      <c r="H348" s="380"/>
      <c r="I348" s="381"/>
      <c r="J348" s="381"/>
      <c r="K348" s="381"/>
      <c r="L348" s="381"/>
      <c r="M348" s="381"/>
      <c r="N348" s="381"/>
      <c r="O348" s="381"/>
      <c r="P348" s="380"/>
      <c r="Q348" s="313"/>
      <c r="R348" s="412">
        <f t="shared" si="25"/>
        <v>1</v>
      </c>
      <c r="S348" s="412" t="str">
        <f t="shared" si="26"/>
        <v/>
      </c>
      <c r="T348" s="412" t="b">
        <f t="shared" si="27"/>
        <v>0</v>
      </c>
      <c r="U348" s="412" t="s">
        <v>1547</v>
      </c>
      <c r="V348" s="58"/>
      <c r="W348" s="164"/>
      <c r="X348" s="164"/>
    </row>
    <row r="349" spans="1:24" x14ac:dyDescent="0.25">
      <c r="A349" s="312">
        <v>3</v>
      </c>
      <c r="B349" s="324" t="str">
        <f>IFERROR(VLOOKUP(A349,'Coverage Indicators - Section D'!$A$10:$Y$42,25,FALSE),"")</f>
        <v/>
      </c>
      <c r="C349" s="410" t="str">
        <f>IFERROR(IF(VLOOKUP(S349,'Disaggregation Records'!$D$93:$E$181,2,FALSE)=0,"",VLOOKUP(S349,'Disaggregation Records'!$D$93:$E$181,2,FALSE)),"")</f>
        <v/>
      </c>
      <c r="D349" s="410" t="str">
        <f>IFERROR(IF(VLOOKUP(S349,'Disaggregation Records'!$D$93:$F$181,3,FALSE)=0,"",VLOOKUP(S349,'Disaggregation Records'!$D$93:$F$181,3,FALSE)),"")</f>
        <v/>
      </c>
      <c r="E349" s="326"/>
      <c r="F349" s="326"/>
      <c r="G349" s="327" t="str">
        <f t="shared" si="24"/>
        <v/>
      </c>
      <c r="H349" s="380"/>
      <c r="I349" s="381"/>
      <c r="J349" s="381"/>
      <c r="K349" s="381"/>
      <c r="L349" s="381"/>
      <c r="M349" s="381"/>
      <c r="N349" s="381"/>
      <c r="O349" s="381"/>
      <c r="P349" s="380"/>
      <c r="Q349" s="313"/>
      <c r="R349" s="412">
        <f t="shared" si="25"/>
        <v>2</v>
      </c>
      <c r="S349" s="412" t="str">
        <f t="shared" si="26"/>
        <v/>
      </c>
      <c r="T349" s="412" t="b">
        <f t="shared" si="27"/>
        <v>0</v>
      </c>
      <c r="U349" s="412" t="s">
        <v>1548</v>
      </c>
      <c r="V349" s="58"/>
      <c r="W349" s="164"/>
      <c r="X349" s="164"/>
    </row>
    <row r="350" spans="1:24" x14ac:dyDescent="0.25">
      <c r="A350" s="312">
        <v>3</v>
      </c>
      <c r="B350" s="324" t="str">
        <f>IFERROR(VLOOKUP(A350,'Coverage Indicators - Section D'!$A$10:$Y$42,25,FALSE),"")</f>
        <v/>
      </c>
      <c r="C350" s="410" t="str">
        <f>IFERROR(IF(VLOOKUP(S350,'Disaggregation Records'!$D$93:$E$181,2,FALSE)=0,"",VLOOKUP(S350,'Disaggregation Records'!$D$93:$E$181,2,FALSE)),"")</f>
        <v/>
      </c>
      <c r="D350" s="410" t="str">
        <f>IFERROR(IF(VLOOKUP(S350,'Disaggregation Records'!$D$93:$F$181,3,FALSE)=0,"",VLOOKUP(S350,'Disaggregation Records'!$D$93:$F$181,3,FALSE)),"")</f>
        <v/>
      </c>
      <c r="E350" s="326"/>
      <c r="F350" s="326"/>
      <c r="G350" s="327" t="str">
        <f t="shared" si="24"/>
        <v/>
      </c>
      <c r="H350" s="380"/>
      <c r="I350" s="381"/>
      <c r="J350" s="381"/>
      <c r="K350" s="381"/>
      <c r="L350" s="381"/>
      <c r="M350" s="381"/>
      <c r="N350" s="381"/>
      <c r="O350" s="381"/>
      <c r="P350" s="380"/>
      <c r="Q350" s="313"/>
      <c r="R350" s="412">
        <f t="shared" si="25"/>
        <v>3</v>
      </c>
      <c r="S350" s="412" t="str">
        <f t="shared" si="26"/>
        <v/>
      </c>
      <c r="T350" s="412" t="b">
        <f t="shared" si="27"/>
        <v>0</v>
      </c>
      <c r="U350" s="412" t="s">
        <v>1549</v>
      </c>
      <c r="V350" s="58"/>
      <c r="W350" s="164"/>
      <c r="X350" s="164"/>
    </row>
    <row r="351" spans="1:24" x14ac:dyDescent="0.25">
      <c r="A351" s="312">
        <v>3</v>
      </c>
      <c r="B351" s="324" t="str">
        <f>IFERROR(VLOOKUP(A351,'Coverage Indicators - Section D'!$A$10:$Y$42,25,FALSE),"")</f>
        <v/>
      </c>
      <c r="C351" s="410" t="str">
        <f>IFERROR(IF(VLOOKUP(S351,'Disaggregation Records'!$D$93:$E$181,2,FALSE)=0,"",VLOOKUP(S351,'Disaggregation Records'!$D$93:$E$181,2,FALSE)),"")</f>
        <v/>
      </c>
      <c r="D351" s="410" t="str">
        <f>IFERROR(IF(VLOOKUP(S351,'Disaggregation Records'!$D$93:$F$181,3,FALSE)=0,"",VLOOKUP(S351,'Disaggregation Records'!$D$93:$F$181,3,FALSE)),"")</f>
        <v/>
      </c>
      <c r="E351" s="326"/>
      <c r="F351" s="326"/>
      <c r="G351" s="327" t="str">
        <f t="shared" si="24"/>
        <v/>
      </c>
      <c r="H351" s="380"/>
      <c r="I351" s="381"/>
      <c r="J351" s="381"/>
      <c r="K351" s="381"/>
      <c r="L351" s="381"/>
      <c r="M351" s="381"/>
      <c r="N351" s="381"/>
      <c r="O351" s="381"/>
      <c r="P351" s="380"/>
      <c r="Q351" s="313"/>
      <c r="R351" s="412">
        <f t="shared" si="25"/>
        <v>4</v>
      </c>
      <c r="S351" s="412" t="str">
        <f t="shared" si="26"/>
        <v/>
      </c>
      <c r="T351" s="412" t="b">
        <f t="shared" si="27"/>
        <v>0</v>
      </c>
      <c r="U351" s="412" t="s">
        <v>1550</v>
      </c>
      <c r="V351" s="58"/>
      <c r="W351" s="164"/>
      <c r="X351" s="164"/>
    </row>
    <row r="352" spans="1:24" x14ac:dyDescent="0.25">
      <c r="A352" s="312">
        <v>3</v>
      </c>
      <c r="B352" s="324" t="str">
        <f>IFERROR(VLOOKUP(A352,'Coverage Indicators - Section D'!$A$10:$Y$42,25,FALSE),"")</f>
        <v/>
      </c>
      <c r="C352" s="410" t="str">
        <f>IFERROR(IF(VLOOKUP(S352,'Disaggregation Records'!$D$93:$E$181,2,FALSE)=0,"",VLOOKUP(S352,'Disaggregation Records'!$D$93:$E$181,2,FALSE)),"")</f>
        <v/>
      </c>
      <c r="D352" s="410" t="str">
        <f>IFERROR(IF(VLOOKUP(S352,'Disaggregation Records'!$D$93:$F$181,3,FALSE)=0,"",VLOOKUP(S352,'Disaggregation Records'!$D$93:$F$181,3,FALSE)),"")</f>
        <v/>
      </c>
      <c r="E352" s="326"/>
      <c r="F352" s="326"/>
      <c r="G352" s="327" t="str">
        <f t="shared" si="24"/>
        <v/>
      </c>
      <c r="H352" s="380"/>
      <c r="I352" s="381"/>
      <c r="J352" s="381"/>
      <c r="K352" s="381"/>
      <c r="L352" s="381"/>
      <c r="M352" s="381"/>
      <c r="N352" s="381"/>
      <c r="O352" s="381"/>
      <c r="P352" s="380"/>
      <c r="Q352" s="313"/>
      <c r="R352" s="412">
        <f t="shared" si="25"/>
        <v>5</v>
      </c>
      <c r="S352" s="412" t="str">
        <f t="shared" si="26"/>
        <v/>
      </c>
      <c r="T352" s="412" t="b">
        <f t="shared" si="27"/>
        <v>0</v>
      </c>
      <c r="U352" s="412" t="s">
        <v>1551</v>
      </c>
      <c r="V352" s="58"/>
      <c r="W352" s="164"/>
      <c r="X352" s="164"/>
    </row>
    <row r="353" spans="1:24" x14ac:dyDescent="0.25">
      <c r="A353" s="312">
        <v>3</v>
      </c>
      <c r="B353" s="324" t="str">
        <f>IFERROR(VLOOKUP(A353,'Coverage Indicators - Section D'!$A$10:$Y$42,25,FALSE),"")</f>
        <v/>
      </c>
      <c r="C353" s="410" t="str">
        <f>IFERROR(IF(VLOOKUP(S353,'Disaggregation Records'!$D$93:$E$181,2,FALSE)=0,"",VLOOKUP(S353,'Disaggregation Records'!$D$93:$E$181,2,FALSE)),"")</f>
        <v/>
      </c>
      <c r="D353" s="410" t="str">
        <f>IFERROR(IF(VLOOKUP(S353,'Disaggregation Records'!$D$93:$F$181,3,FALSE)=0,"",VLOOKUP(S353,'Disaggregation Records'!$D$93:$F$181,3,FALSE)),"")</f>
        <v/>
      </c>
      <c r="E353" s="326"/>
      <c r="F353" s="326"/>
      <c r="G353" s="327" t="str">
        <f t="shared" si="24"/>
        <v/>
      </c>
      <c r="H353" s="380"/>
      <c r="I353" s="381"/>
      <c r="J353" s="381"/>
      <c r="K353" s="381"/>
      <c r="L353" s="381"/>
      <c r="M353" s="381"/>
      <c r="N353" s="381"/>
      <c r="O353" s="381"/>
      <c r="P353" s="380"/>
      <c r="Q353" s="313"/>
      <c r="R353" s="412">
        <f t="shared" si="25"/>
        <v>6</v>
      </c>
      <c r="S353" s="412" t="str">
        <f t="shared" si="26"/>
        <v/>
      </c>
      <c r="T353" s="412" t="b">
        <f t="shared" si="27"/>
        <v>0</v>
      </c>
      <c r="U353" s="412" t="s">
        <v>1552</v>
      </c>
      <c r="V353" s="58"/>
      <c r="W353" s="164"/>
      <c r="X353" s="164"/>
    </row>
    <row r="354" spans="1:24" x14ac:dyDescent="0.25">
      <c r="A354" s="312">
        <v>3</v>
      </c>
      <c r="B354" s="324" t="str">
        <f>IFERROR(VLOOKUP(A354,'Coverage Indicators - Section D'!$A$10:$Y$42,25,FALSE),"")</f>
        <v/>
      </c>
      <c r="C354" s="410" t="str">
        <f>IFERROR(IF(VLOOKUP(S354,'Disaggregation Records'!$D$93:$E$181,2,FALSE)=0,"",VLOOKUP(S354,'Disaggregation Records'!$D$93:$E$181,2,FALSE)),"")</f>
        <v/>
      </c>
      <c r="D354" s="410" t="str">
        <f>IFERROR(IF(VLOOKUP(S354,'Disaggregation Records'!$D$93:$F$181,3,FALSE)=0,"",VLOOKUP(S354,'Disaggregation Records'!$D$93:$F$181,3,FALSE)),"")</f>
        <v/>
      </c>
      <c r="E354" s="326"/>
      <c r="F354" s="326"/>
      <c r="G354" s="327" t="str">
        <f t="shared" si="24"/>
        <v/>
      </c>
      <c r="H354" s="380"/>
      <c r="I354" s="381"/>
      <c r="J354" s="381"/>
      <c r="K354" s="381"/>
      <c r="L354" s="381"/>
      <c r="M354" s="381"/>
      <c r="N354" s="381"/>
      <c r="O354" s="381"/>
      <c r="P354" s="380"/>
      <c r="Q354" s="313"/>
      <c r="R354" s="412">
        <f t="shared" si="25"/>
        <v>7</v>
      </c>
      <c r="S354" s="412" t="str">
        <f t="shared" si="26"/>
        <v/>
      </c>
      <c r="T354" s="412" t="b">
        <f t="shared" si="27"/>
        <v>0</v>
      </c>
      <c r="U354" s="412" t="s">
        <v>1553</v>
      </c>
      <c r="V354" s="58"/>
      <c r="W354" s="164"/>
      <c r="X354" s="164"/>
    </row>
    <row r="355" spans="1:24" x14ac:dyDescent="0.25">
      <c r="A355" s="312">
        <v>3</v>
      </c>
      <c r="B355" s="324" t="str">
        <f>IFERROR(VLOOKUP(A355,'Coverage Indicators - Section D'!$A$10:$Y$42,25,FALSE),"")</f>
        <v/>
      </c>
      <c r="C355" s="410" t="str">
        <f>IFERROR(IF(VLOOKUP(S355,'Disaggregation Records'!$D$93:$E$181,2,FALSE)=0,"",VLOOKUP(S355,'Disaggregation Records'!$D$93:$E$181,2,FALSE)),"")</f>
        <v/>
      </c>
      <c r="D355" s="410" t="str">
        <f>IFERROR(IF(VLOOKUP(S355,'Disaggregation Records'!$D$93:$F$181,3,FALSE)=0,"",VLOOKUP(S355,'Disaggregation Records'!$D$93:$F$181,3,FALSE)),"")</f>
        <v/>
      </c>
      <c r="E355" s="326"/>
      <c r="F355" s="326"/>
      <c r="G355" s="327" t="str">
        <f t="shared" si="24"/>
        <v/>
      </c>
      <c r="H355" s="380"/>
      <c r="I355" s="381"/>
      <c r="J355" s="381"/>
      <c r="K355" s="381"/>
      <c r="L355" s="381"/>
      <c r="M355" s="381"/>
      <c r="N355" s="381"/>
      <c r="O355" s="381"/>
      <c r="P355" s="380"/>
      <c r="Q355" s="313"/>
      <c r="R355" s="412">
        <f t="shared" si="25"/>
        <v>8</v>
      </c>
      <c r="S355" s="412" t="str">
        <f t="shared" si="26"/>
        <v/>
      </c>
      <c r="T355" s="412" t="b">
        <f t="shared" si="27"/>
        <v>0</v>
      </c>
      <c r="U355" s="412" t="s">
        <v>1554</v>
      </c>
      <c r="V355" s="58"/>
      <c r="W355" s="164"/>
      <c r="X355" s="164"/>
    </row>
    <row r="356" spans="1:24" x14ac:dyDescent="0.25">
      <c r="A356" s="312">
        <v>3</v>
      </c>
      <c r="B356" s="324" t="str">
        <f>IFERROR(VLOOKUP(A356,'Coverage Indicators - Section D'!$A$10:$Y$42,25,FALSE),"")</f>
        <v/>
      </c>
      <c r="C356" s="410" t="str">
        <f>IFERROR(IF(VLOOKUP(S356,'Disaggregation Records'!$D$93:$E$181,2,FALSE)=0,"",VLOOKUP(S356,'Disaggregation Records'!$D$93:$E$181,2,FALSE)),"")</f>
        <v/>
      </c>
      <c r="D356" s="410" t="str">
        <f>IFERROR(IF(VLOOKUP(S356,'Disaggregation Records'!$D$93:$F$181,3,FALSE)=0,"",VLOOKUP(S356,'Disaggregation Records'!$D$93:$F$181,3,FALSE)),"")</f>
        <v/>
      </c>
      <c r="E356" s="326"/>
      <c r="F356" s="326"/>
      <c r="G356" s="327" t="str">
        <f t="shared" si="24"/>
        <v/>
      </c>
      <c r="H356" s="380"/>
      <c r="I356" s="381"/>
      <c r="J356" s="381"/>
      <c r="K356" s="381"/>
      <c r="L356" s="381"/>
      <c r="M356" s="381"/>
      <c r="N356" s="381"/>
      <c r="O356" s="381"/>
      <c r="P356" s="380"/>
      <c r="Q356" s="313"/>
      <c r="R356" s="412">
        <f t="shared" si="25"/>
        <v>9</v>
      </c>
      <c r="S356" s="412" t="str">
        <f t="shared" si="26"/>
        <v/>
      </c>
      <c r="T356" s="412" t="b">
        <f t="shared" si="27"/>
        <v>0</v>
      </c>
      <c r="U356" s="412" t="s">
        <v>1555</v>
      </c>
      <c r="V356" s="58"/>
      <c r="W356" s="164"/>
      <c r="X356" s="164"/>
    </row>
    <row r="357" spans="1:24" x14ac:dyDescent="0.25">
      <c r="A357" s="312">
        <v>4</v>
      </c>
      <c r="B357" s="324" t="str">
        <f>IFERROR(VLOOKUP(A357,'Coverage Indicators - Section D'!$A$10:$Y$42,25,FALSE),"")</f>
        <v/>
      </c>
      <c r="C357" s="410" t="str">
        <f>IFERROR(IF(VLOOKUP(S357,'Disaggregation Records'!$D$93:$E$181,2,FALSE)=0,"",VLOOKUP(S357,'Disaggregation Records'!$D$93:$E$181,2,FALSE)),"")</f>
        <v/>
      </c>
      <c r="D357" s="410" t="str">
        <f>IFERROR(IF(VLOOKUP(S357,'Disaggregation Records'!$D$93:$F$181,3,FALSE)=0,"",VLOOKUP(S357,'Disaggregation Records'!$D$93:$F$181,3,FALSE)),"")</f>
        <v/>
      </c>
      <c r="E357" s="326"/>
      <c r="F357" s="326"/>
      <c r="G357" s="327" t="str">
        <f t="shared" si="24"/>
        <v/>
      </c>
      <c r="H357" s="380"/>
      <c r="I357" s="381"/>
      <c r="J357" s="381"/>
      <c r="K357" s="381"/>
      <c r="L357" s="381"/>
      <c r="M357" s="381"/>
      <c r="N357" s="381"/>
      <c r="O357" s="381"/>
      <c r="P357" s="380"/>
      <c r="Q357" s="313"/>
      <c r="R357" s="412">
        <f t="shared" si="25"/>
        <v>10</v>
      </c>
      <c r="S357" s="412" t="str">
        <f t="shared" si="26"/>
        <v/>
      </c>
      <c r="T357" s="412" t="b">
        <f t="shared" si="27"/>
        <v>0</v>
      </c>
      <c r="U357" s="412" t="s">
        <v>1556</v>
      </c>
      <c r="V357" s="58"/>
      <c r="W357" s="164"/>
      <c r="X357" s="164"/>
    </row>
    <row r="358" spans="1:24" x14ac:dyDescent="0.25">
      <c r="A358" s="312">
        <v>4</v>
      </c>
      <c r="B358" s="324" t="str">
        <f>IFERROR(VLOOKUP(A358,'Coverage Indicators - Section D'!$A$10:$Y$42,25,FALSE),"")</f>
        <v/>
      </c>
      <c r="C358" s="410" t="str">
        <f>IFERROR(IF(VLOOKUP(S358,'Disaggregation Records'!$D$93:$E$181,2,FALSE)=0,"",VLOOKUP(S358,'Disaggregation Records'!$D$93:$E$181,2,FALSE)),"")</f>
        <v/>
      </c>
      <c r="D358" s="410" t="str">
        <f>IFERROR(IF(VLOOKUP(S358,'Disaggregation Records'!$D$93:$F$181,3,FALSE)=0,"",VLOOKUP(S358,'Disaggregation Records'!$D$93:$F$181,3,FALSE)),"")</f>
        <v/>
      </c>
      <c r="E358" s="326"/>
      <c r="F358" s="326"/>
      <c r="G358" s="327" t="str">
        <f t="shared" si="24"/>
        <v/>
      </c>
      <c r="H358" s="380"/>
      <c r="I358" s="381"/>
      <c r="J358" s="381"/>
      <c r="K358" s="381"/>
      <c r="L358" s="381"/>
      <c r="M358" s="381"/>
      <c r="N358" s="381"/>
      <c r="O358" s="381"/>
      <c r="P358" s="380"/>
      <c r="Q358" s="313"/>
      <c r="R358" s="412">
        <f t="shared" si="25"/>
        <v>11</v>
      </c>
      <c r="S358" s="412" t="str">
        <f t="shared" si="26"/>
        <v/>
      </c>
      <c r="T358" s="412" t="b">
        <f t="shared" si="27"/>
        <v>0</v>
      </c>
      <c r="U358" s="412" t="s">
        <v>1557</v>
      </c>
      <c r="V358" s="58"/>
      <c r="W358" s="164"/>
      <c r="X358" s="164"/>
    </row>
    <row r="359" spans="1:24" x14ac:dyDescent="0.25">
      <c r="A359" s="312">
        <v>4</v>
      </c>
      <c r="B359" s="324" t="str">
        <f>IFERROR(VLOOKUP(A359,'Coverage Indicators - Section D'!$A$10:$Y$42,25,FALSE),"")</f>
        <v/>
      </c>
      <c r="C359" s="410" t="str">
        <f>IFERROR(IF(VLOOKUP(S359,'Disaggregation Records'!$D$93:$E$181,2,FALSE)=0,"",VLOOKUP(S359,'Disaggregation Records'!$D$93:$E$181,2,FALSE)),"")</f>
        <v/>
      </c>
      <c r="D359" s="410" t="str">
        <f>IFERROR(IF(VLOOKUP(S359,'Disaggregation Records'!$D$93:$F$181,3,FALSE)=0,"",VLOOKUP(S359,'Disaggregation Records'!$D$93:$F$181,3,FALSE)),"")</f>
        <v/>
      </c>
      <c r="E359" s="326"/>
      <c r="F359" s="326"/>
      <c r="G359" s="327" t="str">
        <f t="shared" si="24"/>
        <v/>
      </c>
      <c r="H359" s="380"/>
      <c r="I359" s="381"/>
      <c r="J359" s="381"/>
      <c r="K359" s="381"/>
      <c r="L359" s="381"/>
      <c r="M359" s="381"/>
      <c r="N359" s="381"/>
      <c r="O359" s="381"/>
      <c r="P359" s="380"/>
      <c r="Q359" s="313"/>
      <c r="R359" s="412">
        <f t="shared" si="25"/>
        <v>12</v>
      </c>
      <c r="S359" s="412" t="str">
        <f t="shared" si="26"/>
        <v/>
      </c>
      <c r="T359" s="412" t="b">
        <f t="shared" si="27"/>
        <v>0</v>
      </c>
      <c r="U359" s="412" t="s">
        <v>1558</v>
      </c>
      <c r="V359" s="58"/>
      <c r="W359" s="164"/>
      <c r="X359" s="164"/>
    </row>
    <row r="360" spans="1:24" x14ac:dyDescent="0.25">
      <c r="A360" s="312">
        <v>4</v>
      </c>
      <c r="B360" s="324" t="str">
        <f>IFERROR(VLOOKUP(A360,'Coverage Indicators - Section D'!$A$10:$Y$42,25,FALSE),"")</f>
        <v/>
      </c>
      <c r="C360" s="410" t="str">
        <f>IFERROR(IF(VLOOKUP(S360,'Disaggregation Records'!$D$93:$E$181,2,FALSE)=0,"",VLOOKUP(S360,'Disaggregation Records'!$D$93:$E$181,2,FALSE)),"")</f>
        <v/>
      </c>
      <c r="D360" s="410" t="str">
        <f>IFERROR(IF(VLOOKUP(S360,'Disaggregation Records'!$D$93:$F$181,3,FALSE)=0,"",VLOOKUP(S360,'Disaggregation Records'!$D$93:$F$181,3,FALSE)),"")</f>
        <v/>
      </c>
      <c r="E360" s="326"/>
      <c r="F360" s="326"/>
      <c r="G360" s="327" t="str">
        <f t="shared" si="24"/>
        <v/>
      </c>
      <c r="H360" s="380"/>
      <c r="I360" s="381"/>
      <c r="J360" s="381"/>
      <c r="K360" s="381"/>
      <c r="L360" s="381"/>
      <c r="M360" s="381"/>
      <c r="N360" s="381"/>
      <c r="O360" s="381"/>
      <c r="P360" s="380"/>
      <c r="Q360" s="313"/>
      <c r="R360" s="412">
        <f t="shared" si="25"/>
        <v>13</v>
      </c>
      <c r="S360" s="412" t="str">
        <f t="shared" si="26"/>
        <v/>
      </c>
      <c r="T360" s="412" t="b">
        <f t="shared" si="27"/>
        <v>0</v>
      </c>
      <c r="U360" s="412" t="s">
        <v>1559</v>
      </c>
      <c r="V360" s="58"/>
      <c r="W360" s="164"/>
      <c r="X360" s="164"/>
    </row>
    <row r="361" spans="1:24" x14ac:dyDescent="0.25">
      <c r="A361" s="312">
        <v>4</v>
      </c>
      <c r="B361" s="324" t="str">
        <f>IFERROR(VLOOKUP(A361,'Coverage Indicators - Section D'!$A$10:$Y$42,25,FALSE),"")</f>
        <v/>
      </c>
      <c r="C361" s="410" t="str">
        <f>IFERROR(IF(VLOOKUP(S361,'Disaggregation Records'!$D$93:$E$181,2,FALSE)=0,"",VLOOKUP(S361,'Disaggregation Records'!$D$93:$E$181,2,FALSE)),"")</f>
        <v/>
      </c>
      <c r="D361" s="410" t="str">
        <f>IFERROR(IF(VLOOKUP(S361,'Disaggregation Records'!$D$93:$F$181,3,FALSE)=0,"",VLOOKUP(S361,'Disaggregation Records'!$D$93:$F$181,3,FALSE)),"")</f>
        <v/>
      </c>
      <c r="E361" s="326"/>
      <c r="F361" s="326"/>
      <c r="G361" s="327" t="str">
        <f t="shared" si="24"/>
        <v/>
      </c>
      <c r="H361" s="380"/>
      <c r="I361" s="381"/>
      <c r="J361" s="381"/>
      <c r="K361" s="381"/>
      <c r="L361" s="381"/>
      <c r="M361" s="381"/>
      <c r="N361" s="381"/>
      <c r="O361" s="381"/>
      <c r="P361" s="380"/>
      <c r="Q361" s="313"/>
      <c r="R361" s="412">
        <f t="shared" si="25"/>
        <v>14</v>
      </c>
      <c r="S361" s="412" t="str">
        <f t="shared" si="26"/>
        <v/>
      </c>
      <c r="T361" s="412" t="b">
        <f t="shared" si="27"/>
        <v>0</v>
      </c>
      <c r="U361" s="412" t="s">
        <v>1560</v>
      </c>
      <c r="V361" s="58"/>
      <c r="W361" s="164"/>
      <c r="X361" s="164"/>
    </row>
    <row r="362" spans="1:24" x14ac:dyDescent="0.25">
      <c r="A362" s="312">
        <v>4</v>
      </c>
      <c r="B362" s="324" t="str">
        <f>IFERROR(VLOOKUP(A362,'Coverage Indicators - Section D'!$A$10:$Y$42,25,FALSE),"")</f>
        <v/>
      </c>
      <c r="C362" s="410" t="str">
        <f>IFERROR(IF(VLOOKUP(S362,'Disaggregation Records'!$D$93:$E$181,2,FALSE)=0,"",VLOOKUP(S362,'Disaggregation Records'!$D$93:$E$181,2,FALSE)),"")</f>
        <v/>
      </c>
      <c r="D362" s="410" t="str">
        <f>IFERROR(IF(VLOOKUP(S362,'Disaggregation Records'!$D$93:$F$181,3,FALSE)=0,"",VLOOKUP(S362,'Disaggregation Records'!$D$93:$F$181,3,FALSE)),"")</f>
        <v/>
      </c>
      <c r="E362" s="326"/>
      <c r="F362" s="326"/>
      <c r="G362" s="327" t="str">
        <f t="shared" si="24"/>
        <v/>
      </c>
      <c r="H362" s="380"/>
      <c r="I362" s="381"/>
      <c r="J362" s="381"/>
      <c r="K362" s="381"/>
      <c r="L362" s="381"/>
      <c r="M362" s="381"/>
      <c r="N362" s="381"/>
      <c r="O362" s="381"/>
      <c r="P362" s="380"/>
      <c r="Q362" s="313"/>
      <c r="R362" s="412">
        <f t="shared" si="25"/>
        <v>15</v>
      </c>
      <c r="S362" s="412" t="str">
        <f t="shared" si="26"/>
        <v/>
      </c>
      <c r="T362" s="412" t="b">
        <f t="shared" si="27"/>
        <v>0</v>
      </c>
      <c r="U362" s="412" t="s">
        <v>1561</v>
      </c>
      <c r="V362" s="58"/>
      <c r="W362" s="164"/>
      <c r="X362" s="164"/>
    </row>
    <row r="363" spans="1:24" x14ac:dyDescent="0.25">
      <c r="A363" s="312">
        <v>4</v>
      </c>
      <c r="B363" s="324" t="str">
        <f>IFERROR(VLOOKUP(A363,'Coverage Indicators - Section D'!$A$10:$Y$42,25,FALSE),"")</f>
        <v/>
      </c>
      <c r="C363" s="410" t="str">
        <f>IFERROR(IF(VLOOKUP(S363,'Disaggregation Records'!$D$93:$E$181,2,FALSE)=0,"",VLOOKUP(S363,'Disaggregation Records'!$D$93:$E$181,2,FALSE)),"")</f>
        <v/>
      </c>
      <c r="D363" s="410" t="str">
        <f>IFERROR(IF(VLOOKUP(S363,'Disaggregation Records'!$D$93:$F$181,3,FALSE)=0,"",VLOOKUP(S363,'Disaggregation Records'!$D$93:$F$181,3,FALSE)),"")</f>
        <v/>
      </c>
      <c r="E363" s="326"/>
      <c r="F363" s="326"/>
      <c r="G363" s="327" t="str">
        <f t="shared" si="24"/>
        <v/>
      </c>
      <c r="H363" s="380"/>
      <c r="I363" s="381"/>
      <c r="J363" s="381"/>
      <c r="K363" s="381"/>
      <c r="L363" s="381"/>
      <c r="M363" s="381"/>
      <c r="N363" s="381"/>
      <c r="O363" s="381"/>
      <c r="P363" s="380"/>
      <c r="Q363" s="313"/>
      <c r="R363" s="412">
        <f t="shared" si="25"/>
        <v>16</v>
      </c>
      <c r="S363" s="412" t="str">
        <f t="shared" si="26"/>
        <v/>
      </c>
      <c r="T363" s="412" t="b">
        <f t="shared" si="27"/>
        <v>0</v>
      </c>
      <c r="U363" s="412" t="s">
        <v>1562</v>
      </c>
      <c r="V363" s="58"/>
      <c r="W363" s="164"/>
      <c r="X363" s="164"/>
    </row>
    <row r="364" spans="1:24" x14ac:dyDescent="0.25">
      <c r="A364" s="312">
        <v>4</v>
      </c>
      <c r="B364" s="324" t="str">
        <f>IFERROR(VLOOKUP(A364,'Coverage Indicators - Section D'!$A$10:$Y$42,25,FALSE),"")</f>
        <v/>
      </c>
      <c r="C364" s="410" t="str">
        <f>IFERROR(IF(VLOOKUP(S364,'Disaggregation Records'!$D$93:$E$181,2,FALSE)=0,"",VLOOKUP(S364,'Disaggregation Records'!$D$93:$E$181,2,FALSE)),"")</f>
        <v/>
      </c>
      <c r="D364" s="410" t="str">
        <f>IFERROR(IF(VLOOKUP(S364,'Disaggregation Records'!$D$93:$F$181,3,FALSE)=0,"",VLOOKUP(S364,'Disaggregation Records'!$D$93:$F$181,3,FALSE)),"")</f>
        <v/>
      </c>
      <c r="E364" s="326"/>
      <c r="F364" s="326"/>
      <c r="G364" s="327" t="str">
        <f t="shared" si="24"/>
        <v/>
      </c>
      <c r="H364" s="380"/>
      <c r="I364" s="381"/>
      <c r="J364" s="381"/>
      <c r="K364" s="381"/>
      <c r="L364" s="381"/>
      <c r="M364" s="381"/>
      <c r="N364" s="381"/>
      <c r="O364" s="381"/>
      <c r="P364" s="380"/>
      <c r="Q364" s="313"/>
      <c r="R364" s="412">
        <f t="shared" si="25"/>
        <v>17</v>
      </c>
      <c r="S364" s="412" t="str">
        <f t="shared" si="26"/>
        <v/>
      </c>
      <c r="T364" s="412" t="b">
        <f t="shared" si="27"/>
        <v>0</v>
      </c>
      <c r="U364" s="412" t="s">
        <v>1563</v>
      </c>
      <c r="V364" s="58"/>
      <c r="W364" s="164"/>
      <c r="X364" s="164"/>
    </row>
    <row r="365" spans="1:24" x14ac:dyDescent="0.25">
      <c r="A365" s="312">
        <v>4</v>
      </c>
      <c r="B365" s="324" t="str">
        <f>IFERROR(VLOOKUP(A365,'Coverage Indicators - Section D'!$A$10:$Y$42,25,FALSE),"")</f>
        <v/>
      </c>
      <c r="C365" s="410" t="str">
        <f>IFERROR(IF(VLOOKUP(S365,'Disaggregation Records'!$D$93:$E$181,2,FALSE)=0,"",VLOOKUP(S365,'Disaggregation Records'!$D$93:$E$181,2,FALSE)),"")</f>
        <v/>
      </c>
      <c r="D365" s="410" t="str">
        <f>IFERROR(IF(VLOOKUP(S365,'Disaggregation Records'!$D$93:$F$181,3,FALSE)=0,"",VLOOKUP(S365,'Disaggregation Records'!$D$93:$F$181,3,FALSE)),"")</f>
        <v/>
      </c>
      <c r="E365" s="326"/>
      <c r="F365" s="326"/>
      <c r="G365" s="327" t="str">
        <f t="shared" si="24"/>
        <v/>
      </c>
      <c r="H365" s="380"/>
      <c r="I365" s="381"/>
      <c r="J365" s="381"/>
      <c r="K365" s="381"/>
      <c r="L365" s="381"/>
      <c r="M365" s="381"/>
      <c r="N365" s="381"/>
      <c r="O365" s="381"/>
      <c r="P365" s="380"/>
      <c r="Q365" s="313"/>
      <c r="R365" s="412">
        <f t="shared" si="25"/>
        <v>18</v>
      </c>
      <c r="S365" s="412" t="str">
        <f t="shared" si="26"/>
        <v/>
      </c>
      <c r="T365" s="412" t="b">
        <f t="shared" si="27"/>
        <v>0</v>
      </c>
      <c r="U365" s="412" t="s">
        <v>1564</v>
      </c>
      <c r="V365" s="58"/>
      <c r="W365" s="164"/>
      <c r="X365" s="164"/>
    </row>
    <row r="366" spans="1:24" x14ac:dyDescent="0.25">
      <c r="A366" s="312">
        <v>4</v>
      </c>
      <c r="B366" s="324" t="str">
        <f>IFERROR(VLOOKUP(A366,'Coverage Indicators - Section D'!$A$10:$Y$42,25,FALSE),"")</f>
        <v/>
      </c>
      <c r="C366" s="410" t="str">
        <f>IFERROR(IF(VLOOKUP(S366,'Disaggregation Records'!$D$93:$E$181,2,FALSE)=0,"",VLOOKUP(S366,'Disaggregation Records'!$D$93:$E$181,2,FALSE)),"")</f>
        <v/>
      </c>
      <c r="D366" s="410" t="str">
        <f>IFERROR(IF(VLOOKUP(S366,'Disaggregation Records'!$D$93:$F$181,3,FALSE)=0,"",VLOOKUP(S366,'Disaggregation Records'!$D$93:$F$181,3,FALSE)),"")</f>
        <v/>
      </c>
      <c r="E366" s="326"/>
      <c r="F366" s="326"/>
      <c r="G366" s="327" t="str">
        <f t="shared" si="24"/>
        <v/>
      </c>
      <c r="H366" s="380"/>
      <c r="I366" s="381"/>
      <c r="J366" s="381"/>
      <c r="K366" s="381"/>
      <c r="L366" s="381"/>
      <c r="M366" s="381"/>
      <c r="N366" s="381"/>
      <c r="O366" s="381"/>
      <c r="P366" s="380"/>
      <c r="Q366" s="313"/>
      <c r="R366" s="412">
        <f t="shared" si="25"/>
        <v>19</v>
      </c>
      <c r="S366" s="412" t="str">
        <f t="shared" si="26"/>
        <v/>
      </c>
      <c r="T366" s="412" t="b">
        <f t="shared" si="27"/>
        <v>0</v>
      </c>
      <c r="U366" s="412" t="s">
        <v>1565</v>
      </c>
      <c r="V366" s="58"/>
      <c r="W366" s="164"/>
      <c r="X366" s="164"/>
    </row>
    <row r="367" spans="1:24" ht="78.75" x14ac:dyDescent="0.25">
      <c r="A367" s="312">
        <v>5</v>
      </c>
      <c r="B367" s="324" t="str">
        <f>IFERROR(VLOOKUP(A367,'Coverage Indicators - Section D'!$A$10:$Y$42,25,FALSE),"")</f>
        <v>TCP-1(M): Number of notified cases of all forms of TB-(i.e. bacteriologically confirmed + clinically diagnosed), includes new and relapse cases</v>
      </c>
      <c r="C367" s="410" t="str">
        <f>IFERROR(IF(VLOOKUP(S367,'Disaggregation Records'!$D$93:$E$181,2,FALSE)=0,"",VLOOKUP(S367,'Disaggregation Records'!$D$93:$E$181,2,FALSE)),"")</f>
        <v>Age</v>
      </c>
      <c r="D367" s="410" t="str">
        <f>IFERROR(IF(VLOOKUP(S367,'Disaggregation Records'!$D$93:$F$181,3,FALSE)=0,"",VLOOKUP(S367,'Disaggregation Records'!$D$93:$F$181,3,FALSE)),"")</f>
        <v>U15</v>
      </c>
      <c r="E367" s="326"/>
      <c r="F367" s="326"/>
      <c r="G367" s="327" t="str">
        <f t="shared" si="24"/>
        <v/>
      </c>
      <c r="H367" s="380"/>
      <c r="I367" s="381"/>
      <c r="J367" s="381"/>
      <c r="K367" s="381"/>
      <c r="L367" s="381"/>
      <c r="M367" s="381"/>
      <c r="N367" s="381"/>
      <c r="O367" s="381"/>
      <c r="P367" s="380"/>
      <c r="Q367" s="313"/>
      <c r="R367" s="412">
        <f t="shared" si="25"/>
        <v>0</v>
      </c>
      <c r="S367" s="412" t="str">
        <f t="shared" si="26"/>
        <v>TCP-1(M): Number of notified cases of all forms of TB-(i.e. bacteriologically confirmed + clinically diagnosed), includes new and relapse cases-0</v>
      </c>
      <c r="T367" s="412" t="b">
        <f t="shared" si="27"/>
        <v>1</v>
      </c>
      <c r="U367" s="412" t="s">
        <v>1566</v>
      </c>
      <c r="V367" s="58"/>
      <c r="W367" s="164"/>
      <c r="X367" s="164"/>
    </row>
    <row r="368" spans="1:24" ht="78.75" x14ac:dyDescent="0.25">
      <c r="A368" s="312">
        <v>5</v>
      </c>
      <c r="B368" s="324" t="str">
        <f>IFERROR(VLOOKUP(A368,'Coverage Indicators - Section D'!$A$10:$Y$42,25,FALSE),"")</f>
        <v>TCP-1(M): Number of notified cases of all forms of TB-(i.e. bacteriologically confirmed + clinically diagnosed), includes new and relapse cases</v>
      </c>
      <c r="C368" s="410" t="str">
        <f>IFERROR(IF(VLOOKUP(S368,'Disaggregation Records'!$D$93:$E$181,2,FALSE)=0,"",VLOOKUP(S368,'Disaggregation Records'!$D$93:$E$181,2,FALSE)),"")</f>
        <v>Age</v>
      </c>
      <c r="D368" s="410" t="str">
        <f>IFERROR(IF(VLOOKUP(S368,'Disaggregation Records'!$D$93:$F$181,3,FALSE)=0,"",VLOOKUP(S368,'Disaggregation Records'!$D$93:$F$181,3,FALSE)),"")</f>
        <v>15+</v>
      </c>
      <c r="E368" s="326"/>
      <c r="F368" s="326"/>
      <c r="G368" s="327" t="str">
        <f t="shared" si="24"/>
        <v/>
      </c>
      <c r="H368" s="380"/>
      <c r="I368" s="381"/>
      <c r="J368" s="381"/>
      <c r="K368" s="381"/>
      <c r="L368" s="381"/>
      <c r="M368" s="381"/>
      <c r="N368" s="381"/>
      <c r="O368" s="381"/>
      <c r="P368" s="380"/>
      <c r="Q368" s="313"/>
      <c r="R368" s="412">
        <f t="shared" si="25"/>
        <v>1</v>
      </c>
      <c r="S368" s="412" t="str">
        <f t="shared" si="26"/>
        <v>TCP-1(M): Number of notified cases of all forms of TB-(i.e. bacteriologically confirmed + clinically diagnosed), includes new and relapse cases-1</v>
      </c>
      <c r="T368" s="412" t="b">
        <f t="shared" si="27"/>
        <v>1</v>
      </c>
      <c r="U368" s="412" t="s">
        <v>1567</v>
      </c>
      <c r="V368" s="58"/>
      <c r="W368" s="164"/>
      <c r="X368" s="164"/>
    </row>
    <row r="369" spans="1:24" ht="78.75" x14ac:dyDescent="0.25">
      <c r="A369" s="312">
        <v>5</v>
      </c>
      <c r="B369" s="324" t="str">
        <f>IFERROR(VLOOKUP(A369,'Coverage Indicators - Section D'!$A$10:$Y$42,25,FALSE),"")</f>
        <v>TCP-1(M): Number of notified cases of all forms of TB-(i.e. bacteriologically confirmed + clinically diagnosed), includes new and relapse cases</v>
      </c>
      <c r="C369" s="410" t="str">
        <f>IFERROR(IF(VLOOKUP(S369,'Disaggregation Records'!$D$93:$E$181,2,FALSE)=0,"",VLOOKUP(S369,'Disaggregation Records'!$D$93:$E$181,2,FALSE)),"")</f>
        <v>Gender</v>
      </c>
      <c r="D369" s="410" t="str">
        <f>IFERROR(IF(VLOOKUP(S369,'Disaggregation Records'!$D$93:$F$181,3,FALSE)=0,"",VLOOKUP(S369,'Disaggregation Records'!$D$93:$F$181,3,FALSE)),"")</f>
        <v>Male</v>
      </c>
      <c r="E369" s="326"/>
      <c r="F369" s="326"/>
      <c r="G369" s="327" t="str">
        <f t="shared" si="24"/>
        <v/>
      </c>
      <c r="H369" s="380"/>
      <c r="I369" s="381"/>
      <c r="J369" s="381"/>
      <c r="K369" s="381"/>
      <c r="L369" s="381"/>
      <c r="M369" s="381"/>
      <c r="N369" s="381"/>
      <c r="O369" s="381"/>
      <c r="P369" s="380"/>
      <c r="Q369" s="313"/>
      <c r="R369" s="412">
        <f t="shared" si="25"/>
        <v>2</v>
      </c>
      <c r="S369" s="412" t="str">
        <f t="shared" si="26"/>
        <v>TCP-1(M): Number of notified cases of all forms of TB-(i.e. bacteriologically confirmed + clinically diagnosed), includes new and relapse cases-2</v>
      </c>
      <c r="T369" s="412" t="b">
        <f t="shared" si="27"/>
        <v>1</v>
      </c>
      <c r="U369" s="412" t="s">
        <v>1568</v>
      </c>
      <c r="V369" s="58"/>
      <c r="W369" s="164"/>
      <c r="X369" s="164"/>
    </row>
    <row r="370" spans="1:24" ht="78.75" x14ac:dyDescent="0.25">
      <c r="A370" s="312">
        <v>5</v>
      </c>
      <c r="B370" s="324" t="str">
        <f>IFERROR(VLOOKUP(A370,'Coverage Indicators - Section D'!$A$10:$Y$42,25,FALSE),"")</f>
        <v>TCP-1(M): Number of notified cases of all forms of TB-(i.e. bacteriologically confirmed + clinically diagnosed), includes new and relapse cases</v>
      </c>
      <c r="C370" s="410" t="str">
        <f>IFERROR(IF(VLOOKUP(S370,'Disaggregation Records'!$D$93:$E$181,2,FALSE)=0,"",VLOOKUP(S370,'Disaggregation Records'!$D$93:$E$181,2,FALSE)),"")</f>
        <v>Gender</v>
      </c>
      <c r="D370" s="410" t="str">
        <f>IFERROR(IF(VLOOKUP(S370,'Disaggregation Records'!$D$93:$F$181,3,FALSE)=0,"",VLOOKUP(S370,'Disaggregation Records'!$D$93:$F$181,3,FALSE)),"")</f>
        <v>Female</v>
      </c>
      <c r="E370" s="326"/>
      <c r="F370" s="326"/>
      <c r="G370" s="327" t="str">
        <f t="shared" si="24"/>
        <v/>
      </c>
      <c r="H370" s="380"/>
      <c r="I370" s="381"/>
      <c r="J370" s="381"/>
      <c r="K370" s="381"/>
      <c r="L370" s="381"/>
      <c r="M370" s="381"/>
      <c r="N370" s="381"/>
      <c r="O370" s="381"/>
      <c r="P370" s="380"/>
      <c r="Q370" s="313"/>
      <c r="R370" s="412">
        <f t="shared" si="25"/>
        <v>3</v>
      </c>
      <c r="S370" s="412" t="str">
        <f t="shared" si="26"/>
        <v>TCP-1(M): Number of notified cases of all forms of TB-(i.e. bacteriologically confirmed + clinically diagnosed), includes new and relapse cases-3</v>
      </c>
      <c r="T370" s="412" t="b">
        <f t="shared" si="27"/>
        <v>1</v>
      </c>
      <c r="U370" s="412" t="s">
        <v>1569</v>
      </c>
      <c r="V370" s="58"/>
      <c r="W370" s="164"/>
      <c r="X370" s="164"/>
    </row>
    <row r="371" spans="1:24" ht="78.75" x14ac:dyDescent="0.25">
      <c r="A371" s="312">
        <v>5</v>
      </c>
      <c r="B371" s="324" t="str">
        <f>IFERROR(VLOOKUP(A371,'Coverage Indicators - Section D'!$A$10:$Y$42,25,FALSE),"")</f>
        <v>TCP-1(M): Number of notified cases of all forms of TB-(i.e. bacteriologically confirmed + clinically diagnosed), includes new and relapse cases</v>
      </c>
      <c r="C371" s="410" t="str">
        <f>IFERROR(IF(VLOOKUP(S371,'Disaggregation Records'!$D$93:$E$181,2,FALSE)=0,"",VLOOKUP(S371,'Disaggregation Records'!$D$93:$E$181,2,FALSE)),"")</f>
        <v>HIV test status</v>
      </c>
      <c r="D371" s="410" t="str">
        <f>IFERROR(IF(VLOOKUP(S371,'Disaggregation Records'!$D$93:$F$181,3,FALSE)=0,"",VLOOKUP(S371,'Disaggregation Records'!$D$93:$F$181,3,FALSE)),"")</f>
        <v>Positive</v>
      </c>
      <c r="E371" s="326"/>
      <c r="F371" s="326"/>
      <c r="G371" s="327" t="str">
        <f t="shared" si="24"/>
        <v/>
      </c>
      <c r="H371" s="380"/>
      <c r="I371" s="381"/>
      <c r="J371" s="381"/>
      <c r="K371" s="381"/>
      <c r="L371" s="381"/>
      <c r="M371" s="381"/>
      <c r="N371" s="381"/>
      <c r="O371" s="381"/>
      <c r="P371" s="380"/>
      <c r="Q371" s="313"/>
      <c r="R371" s="412">
        <f t="shared" si="25"/>
        <v>4</v>
      </c>
      <c r="S371" s="412" t="str">
        <f t="shared" si="26"/>
        <v>TCP-1(M): Number of notified cases of all forms of TB-(i.e. bacteriologically confirmed + clinically diagnosed), includes new and relapse cases-4</v>
      </c>
      <c r="T371" s="412" t="b">
        <f t="shared" si="27"/>
        <v>1</v>
      </c>
      <c r="U371" s="412" t="s">
        <v>1570</v>
      </c>
      <c r="V371" s="58"/>
      <c r="W371" s="164"/>
      <c r="X371" s="164"/>
    </row>
    <row r="372" spans="1:24" ht="78.75" x14ac:dyDescent="0.25">
      <c r="A372" s="312">
        <v>5</v>
      </c>
      <c r="B372" s="324" t="str">
        <f>IFERROR(VLOOKUP(A372,'Coverage Indicators - Section D'!$A$10:$Y$42,25,FALSE),"")</f>
        <v>TCP-1(M): Number of notified cases of all forms of TB-(i.e. bacteriologically confirmed + clinically diagnosed), includes new and relapse cases</v>
      </c>
      <c r="C372" s="410" t="str">
        <f>IFERROR(IF(VLOOKUP(S372,'Disaggregation Records'!$D$93:$E$181,2,FALSE)=0,"",VLOOKUP(S372,'Disaggregation Records'!$D$93:$E$181,2,FALSE)),"")</f>
        <v>HIV test status</v>
      </c>
      <c r="D372" s="410" t="str">
        <f>IFERROR(IF(VLOOKUP(S372,'Disaggregation Records'!$D$93:$F$181,3,FALSE)=0,"",VLOOKUP(S372,'Disaggregation Records'!$D$93:$F$181,3,FALSE)),"")</f>
        <v>Negative</v>
      </c>
      <c r="E372" s="326"/>
      <c r="F372" s="326"/>
      <c r="G372" s="327" t="str">
        <f t="shared" si="24"/>
        <v/>
      </c>
      <c r="H372" s="380"/>
      <c r="I372" s="381"/>
      <c r="J372" s="381"/>
      <c r="K372" s="381"/>
      <c r="L372" s="381"/>
      <c r="M372" s="381"/>
      <c r="N372" s="381"/>
      <c r="O372" s="381"/>
      <c r="P372" s="380"/>
      <c r="Q372" s="313"/>
      <c r="R372" s="412">
        <f t="shared" si="25"/>
        <v>5</v>
      </c>
      <c r="S372" s="412" t="str">
        <f t="shared" si="26"/>
        <v>TCP-1(M): Number of notified cases of all forms of TB-(i.e. bacteriologically confirmed + clinically diagnosed), includes new and relapse cases-5</v>
      </c>
      <c r="T372" s="412" t="b">
        <f t="shared" si="27"/>
        <v>1</v>
      </c>
      <c r="U372" s="412" t="s">
        <v>1571</v>
      </c>
      <c r="V372" s="58"/>
      <c r="W372" s="164"/>
      <c r="X372" s="164"/>
    </row>
    <row r="373" spans="1:24" ht="78.75" x14ac:dyDescent="0.25">
      <c r="A373" s="312">
        <v>5</v>
      </c>
      <c r="B373" s="324" t="str">
        <f>IFERROR(VLOOKUP(A373,'Coverage Indicators - Section D'!$A$10:$Y$42,25,FALSE),"")</f>
        <v>TCP-1(M): Number of notified cases of all forms of TB-(i.e. bacteriologically confirmed + clinically diagnosed), includes new and relapse cases</v>
      </c>
      <c r="C373" s="410" t="str">
        <f>IFERROR(IF(VLOOKUP(S373,'Disaggregation Records'!$D$93:$E$181,2,FALSE)=0,"",VLOOKUP(S373,'Disaggregation Records'!$D$93:$E$181,2,FALSE)),"")</f>
        <v>HIV test status</v>
      </c>
      <c r="D373" s="410" t="str">
        <f>IFERROR(IF(VLOOKUP(S373,'Disaggregation Records'!$D$93:$F$181,3,FALSE)=0,"",VLOOKUP(S373,'Disaggregation Records'!$D$93:$F$181,3,FALSE)),"")</f>
        <v>Not documented</v>
      </c>
      <c r="E373" s="326"/>
      <c r="F373" s="326"/>
      <c r="G373" s="327" t="str">
        <f t="shared" si="24"/>
        <v/>
      </c>
      <c r="H373" s="380"/>
      <c r="I373" s="381"/>
      <c r="J373" s="381"/>
      <c r="K373" s="381"/>
      <c r="L373" s="381"/>
      <c r="M373" s="381"/>
      <c r="N373" s="381"/>
      <c r="O373" s="381"/>
      <c r="P373" s="380"/>
      <c r="Q373" s="313"/>
      <c r="R373" s="412">
        <f t="shared" si="25"/>
        <v>6</v>
      </c>
      <c r="S373" s="412" t="str">
        <f t="shared" si="26"/>
        <v>TCP-1(M): Number of notified cases of all forms of TB-(i.e. bacteriologically confirmed + clinically diagnosed), includes new and relapse cases-6</v>
      </c>
      <c r="T373" s="412" t="b">
        <f t="shared" si="27"/>
        <v>1</v>
      </c>
      <c r="U373" s="412" t="s">
        <v>1572</v>
      </c>
      <c r="V373" s="58"/>
      <c r="W373" s="164"/>
      <c r="X373" s="164"/>
    </row>
    <row r="374" spans="1:24" ht="78.75" x14ac:dyDescent="0.25">
      <c r="A374" s="312">
        <v>5</v>
      </c>
      <c r="B374" s="324" t="str">
        <f>IFERROR(VLOOKUP(A374,'Coverage Indicators - Section D'!$A$10:$Y$42,25,FALSE),"")</f>
        <v>TCP-1(M): Number of notified cases of all forms of TB-(i.e. bacteriologically confirmed + clinically diagnosed), includes new and relapse cases</v>
      </c>
      <c r="C374" s="410" t="str">
        <f>IFERROR(IF(VLOOKUP(S374,'Disaggregation Records'!$D$93:$E$181,2,FALSE)=0,"",VLOOKUP(S374,'Disaggregation Records'!$D$93:$E$181,2,FALSE)),"")</f>
        <v>TB case definition</v>
      </c>
      <c r="D374" s="410" t="str">
        <f>IFERROR(IF(VLOOKUP(S374,'Disaggregation Records'!$D$93:$F$181,3,FALSE)=0,"",VLOOKUP(S374,'Disaggregation Records'!$D$93:$F$181,3,FALSE)),"")</f>
        <v>Bacteriologically confirmed</v>
      </c>
      <c r="E374" s="326"/>
      <c r="F374" s="326"/>
      <c r="G374" s="327" t="str">
        <f t="shared" si="24"/>
        <v/>
      </c>
      <c r="H374" s="380"/>
      <c r="I374" s="381"/>
      <c r="J374" s="381"/>
      <c r="K374" s="381"/>
      <c r="L374" s="381"/>
      <c r="M374" s="381"/>
      <c r="N374" s="381"/>
      <c r="O374" s="381"/>
      <c r="P374" s="380"/>
      <c r="Q374" s="313"/>
      <c r="R374" s="412">
        <f t="shared" si="25"/>
        <v>7</v>
      </c>
      <c r="S374" s="412" t="str">
        <f t="shared" si="26"/>
        <v>TCP-1(M): Number of notified cases of all forms of TB-(i.e. bacteriologically confirmed + clinically diagnosed), includes new and relapse cases-7</v>
      </c>
      <c r="T374" s="412" t="b">
        <f t="shared" si="27"/>
        <v>1</v>
      </c>
      <c r="U374" s="412" t="s">
        <v>1573</v>
      </c>
      <c r="V374" s="58"/>
      <c r="W374" s="164"/>
      <c r="X374" s="164"/>
    </row>
    <row r="375" spans="1:24" ht="78.75" x14ac:dyDescent="0.25">
      <c r="A375" s="312">
        <v>5</v>
      </c>
      <c r="B375" s="324" t="str">
        <f>IFERROR(VLOOKUP(A375,'Coverage Indicators - Section D'!$A$10:$Y$42,25,FALSE),"")</f>
        <v>TCP-1(M): Number of notified cases of all forms of TB-(i.e. bacteriologically confirmed + clinically diagnosed), includes new and relapse cases</v>
      </c>
      <c r="C375" s="410" t="str">
        <f>IFERROR(IF(VLOOKUP(S375,'Disaggregation Records'!$D$93:$E$181,2,FALSE)=0,"",VLOOKUP(S375,'Disaggregation Records'!$D$93:$E$181,2,FALSE)),"")</f>
        <v/>
      </c>
      <c r="D375" s="410" t="str">
        <f>IFERROR(IF(VLOOKUP(S375,'Disaggregation Records'!$D$93:$F$181,3,FALSE)=0,"",VLOOKUP(S375,'Disaggregation Records'!$D$93:$F$181,3,FALSE)),"")</f>
        <v/>
      </c>
      <c r="E375" s="326"/>
      <c r="F375" s="326"/>
      <c r="G375" s="327" t="str">
        <f t="shared" si="24"/>
        <v/>
      </c>
      <c r="H375" s="380"/>
      <c r="I375" s="381"/>
      <c r="J375" s="381"/>
      <c r="K375" s="381"/>
      <c r="L375" s="381"/>
      <c r="M375" s="381"/>
      <c r="N375" s="381"/>
      <c r="O375" s="381"/>
      <c r="P375" s="380"/>
      <c r="Q375" s="313"/>
      <c r="R375" s="412">
        <f t="shared" si="25"/>
        <v>8</v>
      </c>
      <c r="S375" s="412" t="str">
        <f t="shared" si="26"/>
        <v>TCP-1(M): Number of notified cases of all forms of TB-(i.e. bacteriologically confirmed + clinically diagnosed), includes new and relapse cases-8</v>
      </c>
      <c r="T375" s="412" t="b">
        <f t="shared" si="27"/>
        <v>1</v>
      </c>
      <c r="U375" s="412" t="s">
        <v>1574</v>
      </c>
      <c r="V375" s="58"/>
      <c r="W375" s="164"/>
      <c r="X375" s="164"/>
    </row>
    <row r="376" spans="1:24" ht="78.75" x14ac:dyDescent="0.25">
      <c r="A376" s="312">
        <v>5</v>
      </c>
      <c r="B376" s="324" t="str">
        <f>IFERROR(VLOOKUP(A376,'Coverage Indicators - Section D'!$A$10:$Y$42,25,FALSE),"")</f>
        <v>TCP-1(M): Number of notified cases of all forms of TB-(i.e. bacteriologically confirmed + clinically diagnosed), includes new and relapse cases</v>
      </c>
      <c r="C376" s="410" t="str">
        <f>IFERROR(IF(VLOOKUP(S376,'Disaggregation Records'!$D$93:$E$181,2,FALSE)=0,"",VLOOKUP(S376,'Disaggregation Records'!$D$93:$E$181,2,FALSE)),"")</f>
        <v/>
      </c>
      <c r="D376" s="410" t="str">
        <f>IFERROR(IF(VLOOKUP(S376,'Disaggregation Records'!$D$93:$F$181,3,FALSE)=0,"",VLOOKUP(S376,'Disaggregation Records'!$D$93:$F$181,3,FALSE)),"")</f>
        <v/>
      </c>
      <c r="E376" s="326"/>
      <c r="F376" s="326"/>
      <c r="G376" s="327" t="str">
        <f t="shared" si="24"/>
        <v/>
      </c>
      <c r="H376" s="380"/>
      <c r="I376" s="381"/>
      <c r="J376" s="381"/>
      <c r="K376" s="381"/>
      <c r="L376" s="381"/>
      <c r="M376" s="381"/>
      <c r="N376" s="381"/>
      <c r="O376" s="381"/>
      <c r="P376" s="380"/>
      <c r="Q376" s="313"/>
      <c r="R376" s="412">
        <f t="shared" si="25"/>
        <v>9</v>
      </c>
      <c r="S376" s="412" t="str">
        <f t="shared" si="26"/>
        <v>TCP-1(M): Number of notified cases of all forms of TB-(i.e. bacteriologically confirmed + clinically diagnosed), includes new and relapse cases-9</v>
      </c>
      <c r="T376" s="412" t="b">
        <f t="shared" si="27"/>
        <v>1</v>
      </c>
      <c r="U376" s="412" t="s">
        <v>1575</v>
      </c>
      <c r="V376" s="58"/>
      <c r="W376" s="164"/>
      <c r="X376" s="164"/>
    </row>
    <row r="377" spans="1:24" ht="94.5" x14ac:dyDescent="0.25">
      <c r="A377" s="312">
        <v>6</v>
      </c>
      <c r="B377" s="324" t="str">
        <f>IFERROR(VLOOKUP(A377,'Coverage Indicators - Section D'!$A$10:$Y$42,25,FALSE),"")</f>
        <v>TCP-2(M): Treatment success rate- all forms:  Percentage of TB cases, all forms, bacteriologically confirmed plus clinically diagnosed, successfully treated (cured plus treatment completed) among all TB</v>
      </c>
      <c r="C377" s="410" t="str">
        <f>IFERROR(IF(VLOOKUP(S377,'Disaggregation Records'!$D$93:$E$181,2,FALSE)=0,"",VLOOKUP(S377,'Disaggregation Records'!$D$93:$E$181,2,FALSE)),"")</f>
        <v>Age</v>
      </c>
      <c r="D377" s="410" t="str">
        <f>IFERROR(IF(VLOOKUP(S377,'Disaggregation Records'!$D$93:$F$181,3,FALSE)=0,"",VLOOKUP(S377,'Disaggregation Records'!$D$93:$F$181,3,FALSE)),"")</f>
        <v>U15</v>
      </c>
      <c r="E377" s="326"/>
      <c r="F377" s="326"/>
      <c r="G377" s="327" t="str">
        <f t="shared" si="24"/>
        <v/>
      </c>
      <c r="H377" s="380"/>
      <c r="I377" s="381"/>
      <c r="J377" s="381"/>
      <c r="K377" s="381"/>
      <c r="L377" s="381"/>
      <c r="M377" s="381"/>
      <c r="N377" s="381"/>
      <c r="O377" s="381"/>
      <c r="P377" s="380"/>
      <c r="Q377" s="313"/>
      <c r="R377" s="412">
        <f t="shared" si="25"/>
        <v>0</v>
      </c>
      <c r="S377" s="412" t="str">
        <f t="shared" si="26"/>
        <v>TCP-2(M): Treatment success rate- all forms:  Percentage of TB cases, all forms, bacteriologically confirmed plus clinically diagnosed, successfully treated (cured plus treatment completed) among all TB-0</v>
      </c>
      <c r="T377" s="412" t="b">
        <f t="shared" si="27"/>
        <v>1</v>
      </c>
      <c r="U377" s="412" t="s">
        <v>1576</v>
      </c>
      <c r="V377" s="58"/>
      <c r="W377" s="164"/>
      <c r="X377" s="164"/>
    </row>
    <row r="378" spans="1:24" ht="94.5" x14ac:dyDescent="0.25">
      <c r="A378" s="312">
        <v>6</v>
      </c>
      <c r="B378" s="324" t="str">
        <f>IFERROR(VLOOKUP(A378,'Coverage Indicators - Section D'!$A$10:$Y$42,25,FALSE),"")</f>
        <v>TCP-2(M): Treatment success rate- all forms:  Percentage of TB cases, all forms, bacteriologically confirmed plus clinically diagnosed, successfully treated (cured plus treatment completed) among all TB</v>
      </c>
      <c r="C378" s="410" t="str">
        <f>IFERROR(IF(VLOOKUP(S378,'Disaggregation Records'!$D$93:$E$181,2,FALSE)=0,"",VLOOKUP(S378,'Disaggregation Records'!$D$93:$E$181,2,FALSE)),"")</f>
        <v>Age</v>
      </c>
      <c r="D378" s="410" t="str">
        <f>IFERROR(IF(VLOOKUP(S378,'Disaggregation Records'!$D$93:$F$181,3,FALSE)=0,"",VLOOKUP(S378,'Disaggregation Records'!$D$93:$F$181,3,FALSE)),"")</f>
        <v>15+</v>
      </c>
      <c r="E378" s="326"/>
      <c r="F378" s="326"/>
      <c r="G378" s="327" t="str">
        <f t="shared" si="24"/>
        <v/>
      </c>
      <c r="H378" s="380"/>
      <c r="I378" s="381"/>
      <c r="J378" s="381"/>
      <c r="K378" s="381"/>
      <c r="L378" s="381"/>
      <c r="M378" s="381"/>
      <c r="N378" s="381"/>
      <c r="O378" s="381"/>
      <c r="P378" s="380"/>
      <c r="Q378" s="313"/>
      <c r="R378" s="412">
        <f t="shared" si="25"/>
        <v>1</v>
      </c>
      <c r="S378" s="412" t="str">
        <f t="shared" si="26"/>
        <v>TCP-2(M): Treatment success rate- all forms:  Percentage of TB cases, all forms, bacteriologically confirmed plus clinically diagnosed, successfully treated (cured plus treatment completed) among all TB-1</v>
      </c>
      <c r="T378" s="412" t="b">
        <f t="shared" si="27"/>
        <v>1</v>
      </c>
      <c r="U378" s="412" t="s">
        <v>1577</v>
      </c>
      <c r="V378" s="58"/>
      <c r="W378" s="164"/>
      <c r="X378" s="164"/>
    </row>
    <row r="379" spans="1:24" ht="94.5" x14ac:dyDescent="0.25">
      <c r="A379" s="312">
        <v>6</v>
      </c>
      <c r="B379" s="324" t="str">
        <f>IFERROR(VLOOKUP(A379,'Coverage Indicators - Section D'!$A$10:$Y$42,25,FALSE),"")</f>
        <v>TCP-2(M): Treatment success rate- all forms:  Percentage of TB cases, all forms, bacteriologically confirmed plus clinically diagnosed, successfully treated (cured plus treatment completed) among all TB</v>
      </c>
      <c r="C379" s="410" t="str">
        <f>IFERROR(IF(VLOOKUP(S379,'Disaggregation Records'!$D$93:$E$181,2,FALSE)=0,"",VLOOKUP(S379,'Disaggregation Records'!$D$93:$E$181,2,FALSE)),"")</f>
        <v>Gender</v>
      </c>
      <c r="D379" s="410" t="str">
        <f>IFERROR(IF(VLOOKUP(S379,'Disaggregation Records'!$D$93:$F$181,3,FALSE)=0,"",VLOOKUP(S379,'Disaggregation Records'!$D$93:$F$181,3,FALSE)),"")</f>
        <v>Male</v>
      </c>
      <c r="E379" s="326"/>
      <c r="F379" s="326"/>
      <c r="G379" s="327" t="str">
        <f t="shared" si="24"/>
        <v/>
      </c>
      <c r="H379" s="380"/>
      <c r="I379" s="381"/>
      <c r="J379" s="381"/>
      <c r="K379" s="381"/>
      <c r="L379" s="381"/>
      <c r="M379" s="381"/>
      <c r="N379" s="381"/>
      <c r="O379" s="381"/>
      <c r="P379" s="380"/>
      <c r="Q379" s="313"/>
      <c r="R379" s="412">
        <f t="shared" si="25"/>
        <v>2</v>
      </c>
      <c r="S379" s="412" t="str">
        <f t="shared" si="26"/>
        <v>TCP-2(M): Treatment success rate- all forms:  Percentage of TB cases, all forms, bacteriologically confirmed plus clinically diagnosed, successfully treated (cured plus treatment completed) among all TB-2</v>
      </c>
      <c r="T379" s="412" t="b">
        <f t="shared" si="27"/>
        <v>1</v>
      </c>
      <c r="U379" s="412" t="s">
        <v>1578</v>
      </c>
      <c r="V379" s="58"/>
      <c r="W379" s="164"/>
      <c r="X379" s="164"/>
    </row>
    <row r="380" spans="1:24" ht="94.5" x14ac:dyDescent="0.25">
      <c r="A380" s="312">
        <v>6</v>
      </c>
      <c r="B380" s="324" t="str">
        <f>IFERROR(VLOOKUP(A380,'Coverage Indicators - Section D'!$A$10:$Y$42,25,FALSE),"")</f>
        <v>TCP-2(M): Treatment success rate- all forms:  Percentage of TB cases, all forms, bacteriologically confirmed plus clinically diagnosed, successfully treated (cured plus treatment completed) among all TB</v>
      </c>
      <c r="C380" s="410" t="str">
        <f>IFERROR(IF(VLOOKUP(S380,'Disaggregation Records'!$D$93:$E$181,2,FALSE)=0,"",VLOOKUP(S380,'Disaggregation Records'!$D$93:$E$181,2,FALSE)),"")</f>
        <v>Gender</v>
      </c>
      <c r="D380" s="410" t="str">
        <f>IFERROR(IF(VLOOKUP(S380,'Disaggregation Records'!$D$93:$F$181,3,FALSE)=0,"",VLOOKUP(S380,'Disaggregation Records'!$D$93:$F$181,3,FALSE)),"")</f>
        <v>Female</v>
      </c>
      <c r="E380" s="326"/>
      <c r="F380" s="326"/>
      <c r="G380" s="327" t="str">
        <f t="shared" si="24"/>
        <v/>
      </c>
      <c r="H380" s="380"/>
      <c r="I380" s="381"/>
      <c r="J380" s="381"/>
      <c r="K380" s="381"/>
      <c r="L380" s="381"/>
      <c r="M380" s="381"/>
      <c r="N380" s="381"/>
      <c r="O380" s="381"/>
      <c r="P380" s="380"/>
      <c r="Q380" s="313"/>
      <c r="R380" s="412">
        <f t="shared" si="25"/>
        <v>3</v>
      </c>
      <c r="S380" s="412" t="str">
        <f t="shared" si="26"/>
        <v>TCP-2(M): Treatment success rate- all forms:  Percentage of TB cases, all forms, bacteriologically confirmed plus clinically diagnosed, successfully treated (cured plus treatment completed) among all TB-3</v>
      </c>
      <c r="T380" s="412" t="b">
        <f t="shared" si="27"/>
        <v>1</v>
      </c>
      <c r="U380" s="412" t="s">
        <v>1579</v>
      </c>
      <c r="V380" s="58"/>
      <c r="W380" s="164"/>
      <c r="X380" s="164"/>
    </row>
    <row r="381" spans="1:24" ht="94.5" x14ac:dyDescent="0.25">
      <c r="A381" s="312">
        <v>6</v>
      </c>
      <c r="B381" s="324" t="str">
        <f>IFERROR(VLOOKUP(A381,'Coverage Indicators - Section D'!$A$10:$Y$42,25,FALSE),"")</f>
        <v>TCP-2(M): Treatment success rate- all forms:  Percentage of TB cases, all forms, bacteriologically confirmed plus clinically diagnosed, successfully treated (cured plus treatment completed) among all TB</v>
      </c>
      <c r="C381" s="410" t="str">
        <f>IFERROR(IF(VLOOKUP(S381,'Disaggregation Records'!$D$93:$E$181,2,FALSE)=0,"",VLOOKUP(S381,'Disaggregation Records'!$D$93:$E$181,2,FALSE)),"")</f>
        <v>HIV test status</v>
      </c>
      <c r="D381" s="410" t="str">
        <f>IFERROR(IF(VLOOKUP(S381,'Disaggregation Records'!$D$93:$F$181,3,FALSE)=0,"",VLOOKUP(S381,'Disaggregation Records'!$D$93:$F$181,3,FALSE)),"")</f>
        <v>Positive</v>
      </c>
      <c r="E381" s="326"/>
      <c r="F381" s="326"/>
      <c r="G381" s="327" t="str">
        <f t="shared" si="24"/>
        <v/>
      </c>
      <c r="H381" s="380"/>
      <c r="I381" s="381"/>
      <c r="J381" s="381"/>
      <c r="K381" s="381"/>
      <c r="L381" s="381"/>
      <c r="M381" s="381"/>
      <c r="N381" s="381"/>
      <c r="O381" s="381"/>
      <c r="P381" s="380"/>
      <c r="Q381" s="313"/>
      <c r="R381" s="412">
        <f t="shared" si="25"/>
        <v>4</v>
      </c>
      <c r="S381" s="412" t="str">
        <f t="shared" si="26"/>
        <v>TCP-2(M): Treatment success rate- all forms:  Percentage of TB cases, all forms, bacteriologically confirmed plus clinically diagnosed, successfully treated (cured plus treatment completed) among all TB-4</v>
      </c>
      <c r="T381" s="412" t="b">
        <f t="shared" si="27"/>
        <v>1</v>
      </c>
      <c r="U381" s="412" t="s">
        <v>1580</v>
      </c>
      <c r="V381" s="58"/>
      <c r="W381" s="164"/>
      <c r="X381" s="164"/>
    </row>
    <row r="382" spans="1:24" ht="94.5" x14ac:dyDescent="0.25">
      <c r="A382" s="312">
        <v>6</v>
      </c>
      <c r="B382" s="324" t="str">
        <f>IFERROR(VLOOKUP(A382,'Coverage Indicators - Section D'!$A$10:$Y$42,25,FALSE),"")</f>
        <v>TCP-2(M): Treatment success rate- all forms:  Percentage of TB cases, all forms, bacteriologically confirmed plus clinically diagnosed, successfully treated (cured plus treatment completed) among all TB</v>
      </c>
      <c r="C382" s="410" t="str">
        <f>IFERROR(IF(VLOOKUP(S382,'Disaggregation Records'!$D$93:$E$181,2,FALSE)=0,"",VLOOKUP(S382,'Disaggregation Records'!$D$93:$E$181,2,FALSE)),"")</f>
        <v>HIV test status</v>
      </c>
      <c r="D382" s="410" t="str">
        <f>IFERROR(IF(VLOOKUP(S382,'Disaggregation Records'!$D$93:$F$181,3,FALSE)=0,"",VLOOKUP(S382,'Disaggregation Records'!$D$93:$F$181,3,FALSE)),"")</f>
        <v>Negative</v>
      </c>
      <c r="E382" s="326"/>
      <c r="F382" s="326"/>
      <c r="G382" s="327" t="str">
        <f t="shared" si="24"/>
        <v/>
      </c>
      <c r="H382" s="380"/>
      <c r="I382" s="381"/>
      <c r="J382" s="381"/>
      <c r="K382" s="381"/>
      <c r="L382" s="381"/>
      <c r="M382" s="381"/>
      <c r="N382" s="381"/>
      <c r="O382" s="381"/>
      <c r="P382" s="380"/>
      <c r="Q382" s="313"/>
      <c r="R382" s="412">
        <f t="shared" si="25"/>
        <v>5</v>
      </c>
      <c r="S382" s="412" t="str">
        <f t="shared" si="26"/>
        <v>TCP-2(M): Treatment success rate- all forms:  Percentage of TB cases, all forms, bacteriologically confirmed plus clinically diagnosed, successfully treated (cured plus treatment completed) among all TB-5</v>
      </c>
      <c r="T382" s="412" t="b">
        <f t="shared" si="27"/>
        <v>1</v>
      </c>
      <c r="U382" s="412" t="s">
        <v>1581</v>
      </c>
      <c r="V382" s="58"/>
      <c r="W382" s="164"/>
      <c r="X382" s="164"/>
    </row>
    <row r="383" spans="1:24" ht="94.5" x14ac:dyDescent="0.25">
      <c r="A383" s="312">
        <v>6</v>
      </c>
      <c r="B383" s="324" t="str">
        <f>IFERROR(VLOOKUP(A383,'Coverage Indicators - Section D'!$A$10:$Y$42,25,FALSE),"")</f>
        <v>TCP-2(M): Treatment success rate- all forms:  Percentage of TB cases, all forms, bacteriologically confirmed plus clinically diagnosed, successfully treated (cured plus treatment completed) among all TB</v>
      </c>
      <c r="C383" s="410" t="str">
        <f>IFERROR(IF(VLOOKUP(S383,'Disaggregation Records'!$D$93:$E$181,2,FALSE)=0,"",VLOOKUP(S383,'Disaggregation Records'!$D$93:$E$181,2,FALSE)),"")</f>
        <v>HIV test status</v>
      </c>
      <c r="D383" s="410" t="str">
        <f>IFERROR(IF(VLOOKUP(S383,'Disaggregation Records'!$D$93:$F$181,3,FALSE)=0,"",VLOOKUP(S383,'Disaggregation Records'!$D$93:$F$181,3,FALSE)),"")</f>
        <v>Not documented</v>
      </c>
      <c r="E383" s="326"/>
      <c r="F383" s="326"/>
      <c r="G383" s="327" t="str">
        <f t="shared" si="24"/>
        <v/>
      </c>
      <c r="H383" s="380"/>
      <c r="I383" s="381"/>
      <c r="J383" s="381"/>
      <c r="K383" s="381"/>
      <c r="L383" s="381"/>
      <c r="M383" s="381"/>
      <c r="N383" s="381"/>
      <c r="O383" s="381"/>
      <c r="P383" s="380"/>
      <c r="Q383" s="313"/>
      <c r="R383" s="412">
        <f t="shared" si="25"/>
        <v>6</v>
      </c>
      <c r="S383" s="412" t="str">
        <f t="shared" si="26"/>
        <v>TCP-2(M): Treatment success rate- all forms:  Percentage of TB cases, all forms, bacteriologically confirmed plus clinically diagnosed, successfully treated (cured plus treatment completed) among all TB-6</v>
      </c>
      <c r="T383" s="412" t="b">
        <f t="shared" si="27"/>
        <v>1</v>
      </c>
      <c r="U383" s="412" t="s">
        <v>1582</v>
      </c>
      <c r="V383" s="58"/>
      <c r="W383" s="164"/>
      <c r="X383" s="164"/>
    </row>
    <row r="384" spans="1:24" ht="94.5" x14ac:dyDescent="0.25">
      <c r="A384" s="312">
        <v>6</v>
      </c>
      <c r="B384" s="324" t="str">
        <f>IFERROR(VLOOKUP(A384,'Coverage Indicators - Section D'!$A$10:$Y$42,25,FALSE),"")</f>
        <v>TCP-2(M): Treatment success rate- all forms:  Percentage of TB cases, all forms, bacteriologically confirmed plus clinically diagnosed, successfully treated (cured plus treatment completed) among all TB</v>
      </c>
      <c r="C384" s="410" t="str">
        <f>IFERROR(IF(VLOOKUP(S384,'Disaggregation Records'!$D$93:$E$181,2,FALSE)=0,"",VLOOKUP(S384,'Disaggregation Records'!$D$93:$E$181,2,FALSE)),"")</f>
        <v/>
      </c>
      <c r="D384" s="410" t="str">
        <f>IFERROR(IF(VLOOKUP(S384,'Disaggregation Records'!$D$93:$F$181,3,FALSE)=0,"",VLOOKUP(S384,'Disaggregation Records'!$D$93:$F$181,3,FALSE)),"")</f>
        <v/>
      </c>
      <c r="E384" s="326"/>
      <c r="F384" s="326"/>
      <c r="G384" s="327" t="str">
        <f t="shared" si="24"/>
        <v/>
      </c>
      <c r="H384" s="380"/>
      <c r="I384" s="381"/>
      <c r="J384" s="381"/>
      <c r="K384" s="381"/>
      <c r="L384" s="381"/>
      <c r="M384" s="381"/>
      <c r="N384" s="381"/>
      <c r="O384" s="381"/>
      <c r="P384" s="380"/>
      <c r="Q384" s="313"/>
      <c r="R384" s="412">
        <f t="shared" si="25"/>
        <v>7</v>
      </c>
      <c r="S384" s="412" t="str">
        <f t="shared" si="26"/>
        <v>TCP-2(M): Treatment success rate- all forms:  Percentage of TB cases, all forms, bacteriologically confirmed plus clinically diagnosed, successfully treated (cured plus treatment completed) among all TB-7</v>
      </c>
      <c r="T384" s="412" t="b">
        <f t="shared" si="27"/>
        <v>1</v>
      </c>
      <c r="U384" s="412" t="s">
        <v>1583</v>
      </c>
      <c r="V384" s="58"/>
      <c r="W384" s="164"/>
      <c r="X384" s="164"/>
    </row>
    <row r="385" spans="1:24" ht="94.5" x14ac:dyDescent="0.25">
      <c r="A385" s="312">
        <v>6</v>
      </c>
      <c r="B385" s="324" t="str">
        <f>IFERROR(VLOOKUP(A385,'Coverage Indicators - Section D'!$A$10:$Y$42,25,FALSE),"")</f>
        <v>TCP-2(M): Treatment success rate- all forms:  Percentage of TB cases, all forms, bacteriologically confirmed plus clinically diagnosed, successfully treated (cured plus treatment completed) among all TB</v>
      </c>
      <c r="C385" s="410" t="str">
        <f>IFERROR(IF(VLOOKUP(S385,'Disaggregation Records'!$D$93:$E$181,2,FALSE)=0,"",VLOOKUP(S385,'Disaggregation Records'!$D$93:$E$181,2,FALSE)),"")</f>
        <v/>
      </c>
      <c r="D385" s="410" t="str">
        <f>IFERROR(IF(VLOOKUP(S385,'Disaggregation Records'!$D$93:$F$181,3,FALSE)=0,"",VLOOKUP(S385,'Disaggregation Records'!$D$93:$F$181,3,FALSE)),"")</f>
        <v/>
      </c>
      <c r="E385" s="326"/>
      <c r="F385" s="326"/>
      <c r="G385" s="327" t="str">
        <f t="shared" si="24"/>
        <v/>
      </c>
      <c r="H385" s="380"/>
      <c r="I385" s="381"/>
      <c r="J385" s="381"/>
      <c r="K385" s="381"/>
      <c r="L385" s="381"/>
      <c r="M385" s="381"/>
      <c r="N385" s="381"/>
      <c r="O385" s="381"/>
      <c r="P385" s="380"/>
      <c r="Q385" s="313"/>
      <c r="R385" s="412">
        <f t="shared" si="25"/>
        <v>8</v>
      </c>
      <c r="S385" s="412" t="str">
        <f t="shared" si="26"/>
        <v>TCP-2(M): Treatment success rate- all forms:  Percentage of TB cases, all forms, bacteriologically confirmed plus clinically diagnosed, successfully treated (cured plus treatment completed) among all TB-8</v>
      </c>
      <c r="T385" s="412" t="b">
        <f t="shared" si="27"/>
        <v>1</v>
      </c>
      <c r="U385" s="412" t="s">
        <v>1584</v>
      </c>
      <c r="V385" s="58"/>
      <c r="W385" s="164"/>
      <c r="X385" s="164"/>
    </row>
    <row r="386" spans="1:24" ht="94.5" x14ac:dyDescent="0.25">
      <c r="A386" s="312">
        <v>6</v>
      </c>
      <c r="B386" s="324" t="str">
        <f>IFERROR(VLOOKUP(A386,'Coverage Indicators - Section D'!$A$10:$Y$42,25,FALSE),"")</f>
        <v>TCP-2(M): Treatment success rate- all forms:  Percentage of TB cases, all forms, bacteriologically confirmed plus clinically diagnosed, successfully treated (cured plus treatment completed) among all TB</v>
      </c>
      <c r="C386" s="410" t="str">
        <f>IFERROR(IF(VLOOKUP(S386,'Disaggregation Records'!$D$93:$E$181,2,FALSE)=0,"",VLOOKUP(S386,'Disaggregation Records'!$D$93:$E$181,2,FALSE)),"")</f>
        <v/>
      </c>
      <c r="D386" s="410" t="str">
        <f>IFERROR(IF(VLOOKUP(S386,'Disaggregation Records'!$D$93:$F$181,3,FALSE)=0,"",VLOOKUP(S386,'Disaggregation Records'!$D$93:$F$181,3,FALSE)),"")</f>
        <v/>
      </c>
      <c r="E386" s="326"/>
      <c r="F386" s="326"/>
      <c r="G386" s="327" t="str">
        <f t="shared" si="24"/>
        <v/>
      </c>
      <c r="H386" s="380"/>
      <c r="I386" s="381"/>
      <c r="J386" s="381"/>
      <c r="K386" s="381"/>
      <c r="L386" s="381"/>
      <c r="M386" s="381"/>
      <c r="N386" s="381"/>
      <c r="O386" s="381"/>
      <c r="P386" s="380"/>
      <c r="Q386" s="313"/>
      <c r="R386" s="412">
        <f t="shared" si="25"/>
        <v>9</v>
      </c>
      <c r="S386" s="412" t="str">
        <f t="shared" si="26"/>
        <v>TCP-2(M): Treatment success rate- all forms:  Percentage of TB cases, all forms, bacteriologically confirmed plus clinically diagnosed, successfully treated (cured plus treatment completed) among all TB-9</v>
      </c>
      <c r="T386" s="412" t="b">
        <f t="shared" si="27"/>
        <v>1</v>
      </c>
      <c r="U386" s="412" t="s">
        <v>1585</v>
      </c>
      <c r="V386" s="58"/>
      <c r="W386" s="164"/>
      <c r="X386" s="164"/>
    </row>
    <row r="387" spans="1:24" x14ac:dyDescent="0.25">
      <c r="A387" s="312">
        <v>7</v>
      </c>
      <c r="B387" s="324" t="str">
        <f>IFERROR(VLOOKUP(A387,'Coverage Indicators - Section D'!$A$10:$Y$42,25,FALSE),"")</f>
        <v/>
      </c>
      <c r="C387" s="410" t="str">
        <f>IFERROR(IF(VLOOKUP(S387,'Disaggregation Records'!$D$93:$E$181,2,FALSE)=0,"",VLOOKUP(S387,'Disaggregation Records'!$D$93:$E$181,2,FALSE)),"")</f>
        <v/>
      </c>
      <c r="D387" s="410" t="str">
        <f>IFERROR(IF(VLOOKUP(S387,'Disaggregation Records'!$D$93:$F$181,3,FALSE)=0,"",VLOOKUP(S387,'Disaggregation Records'!$D$93:$F$181,3,FALSE)),"")</f>
        <v/>
      </c>
      <c r="E387" s="326"/>
      <c r="F387" s="326"/>
      <c r="G387" s="327" t="str">
        <f t="shared" si="24"/>
        <v/>
      </c>
      <c r="H387" s="380"/>
      <c r="I387" s="381"/>
      <c r="J387" s="381"/>
      <c r="K387" s="381"/>
      <c r="L387" s="381"/>
      <c r="M387" s="381"/>
      <c r="N387" s="381"/>
      <c r="O387" s="381"/>
      <c r="P387" s="380"/>
      <c r="Q387" s="313"/>
      <c r="R387" s="412">
        <f t="shared" si="25"/>
        <v>0</v>
      </c>
      <c r="S387" s="412" t="str">
        <f t="shared" si="26"/>
        <v/>
      </c>
      <c r="T387" s="412" t="b">
        <f t="shared" si="27"/>
        <v>0</v>
      </c>
      <c r="U387" s="412" t="s">
        <v>1586</v>
      </c>
      <c r="V387" s="58"/>
      <c r="W387" s="164"/>
      <c r="X387" s="164"/>
    </row>
    <row r="388" spans="1:24" x14ac:dyDescent="0.25">
      <c r="A388" s="312">
        <v>7</v>
      </c>
      <c r="B388" s="324" t="str">
        <f>IFERROR(VLOOKUP(A388,'Coverage Indicators - Section D'!$A$10:$Y$42,25,FALSE),"")</f>
        <v/>
      </c>
      <c r="C388" s="410" t="str">
        <f>IFERROR(IF(VLOOKUP(S388,'Disaggregation Records'!$D$93:$E$181,2,FALSE)=0,"",VLOOKUP(S388,'Disaggregation Records'!$D$93:$E$181,2,FALSE)),"")</f>
        <v/>
      </c>
      <c r="D388" s="410" t="str">
        <f>IFERROR(IF(VLOOKUP(S388,'Disaggregation Records'!$D$93:$F$181,3,FALSE)=0,"",VLOOKUP(S388,'Disaggregation Records'!$D$93:$F$181,3,FALSE)),"")</f>
        <v/>
      </c>
      <c r="E388" s="326"/>
      <c r="F388" s="326"/>
      <c r="G388" s="327" t="str">
        <f t="shared" si="24"/>
        <v/>
      </c>
      <c r="H388" s="380"/>
      <c r="I388" s="381"/>
      <c r="J388" s="381"/>
      <c r="K388" s="381"/>
      <c r="L388" s="381"/>
      <c r="M388" s="381"/>
      <c r="N388" s="381"/>
      <c r="O388" s="381"/>
      <c r="P388" s="380"/>
      <c r="Q388" s="313"/>
      <c r="R388" s="412">
        <f t="shared" si="25"/>
        <v>1</v>
      </c>
      <c r="S388" s="412" t="str">
        <f t="shared" si="26"/>
        <v/>
      </c>
      <c r="T388" s="412" t="b">
        <f t="shared" si="27"/>
        <v>0</v>
      </c>
      <c r="U388" s="412" t="s">
        <v>1587</v>
      </c>
      <c r="V388" s="58"/>
      <c r="W388" s="164"/>
      <c r="X388" s="164"/>
    </row>
    <row r="389" spans="1:24" x14ac:dyDescent="0.25">
      <c r="A389" s="312">
        <v>7</v>
      </c>
      <c r="B389" s="324" t="str">
        <f>IFERROR(VLOOKUP(A389,'Coverage Indicators - Section D'!$A$10:$Y$42,25,FALSE),"")</f>
        <v/>
      </c>
      <c r="C389" s="410" t="str">
        <f>IFERROR(IF(VLOOKUP(S389,'Disaggregation Records'!$D$93:$E$181,2,FALSE)=0,"",VLOOKUP(S389,'Disaggregation Records'!$D$93:$E$181,2,FALSE)),"")</f>
        <v/>
      </c>
      <c r="D389" s="410" t="str">
        <f>IFERROR(IF(VLOOKUP(S389,'Disaggregation Records'!$D$93:$F$181,3,FALSE)=0,"",VLOOKUP(S389,'Disaggregation Records'!$D$93:$F$181,3,FALSE)),"")</f>
        <v/>
      </c>
      <c r="E389" s="326"/>
      <c r="F389" s="326"/>
      <c r="G389" s="327" t="str">
        <f t="shared" si="24"/>
        <v/>
      </c>
      <c r="H389" s="380"/>
      <c r="I389" s="381"/>
      <c r="J389" s="381"/>
      <c r="K389" s="381"/>
      <c r="L389" s="381"/>
      <c r="M389" s="381"/>
      <c r="N389" s="381"/>
      <c r="O389" s="381"/>
      <c r="P389" s="380"/>
      <c r="Q389" s="313"/>
      <c r="R389" s="412">
        <f t="shared" si="25"/>
        <v>2</v>
      </c>
      <c r="S389" s="412" t="str">
        <f t="shared" si="26"/>
        <v/>
      </c>
      <c r="T389" s="412" t="b">
        <f t="shared" si="27"/>
        <v>0</v>
      </c>
      <c r="U389" s="412" t="s">
        <v>1588</v>
      </c>
      <c r="V389" s="58"/>
      <c r="W389" s="164"/>
      <c r="X389" s="164"/>
    </row>
    <row r="390" spans="1:24" x14ac:dyDescent="0.25">
      <c r="A390" s="312">
        <v>7</v>
      </c>
      <c r="B390" s="324" t="str">
        <f>IFERROR(VLOOKUP(A390,'Coverage Indicators - Section D'!$A$10:$Y$42,25,FALSE),"")</f>
        <v/>
      </c>
      <c r="C390" s="410" t="str">
        <f>IFERROR(IF(VLOOKUP(S390,'Disaggregation Records'!$D$93:$E$181,2,FALSE)=0,"",VLOOKUP(S390,'Disaggregation Records'!$D$93:$E$181,2,FALSE)),"")</f>
        <v/>
      </c>
      <c r="D390" s="410" t="str">
        <f>IFERROR(IF(VLOOKUP(S390,'Disaggregation Records'!$D$93:$F$181,3,FALSE)=0,"",VLOOKUP(S390,'Disaggregation Records'!$D$93:$F$181,3,FALSE)),"")</f>
        <v/>
      </c>
      <c r="E390" s="326"/>
      <c r="F390" s="326"/>
      <c r="G390" s="327" t="str">
        <f t="shared" si="24"/>
        <v/>
      </c>
      <c r="H390" s="380"/>
      <c r="I390" s="381"/>
      <c r="J390" s="381"/>
      <c r="K390" s="381"/>
      <c r="L390" s="381"/>
      <c r="M390" s="381"/>
      <c r="N390" s="381"/>
      <c r="O390" s="381"/>
      <c r="P390" s="380"/>
      <c r="Q390" s="313"/>
      <c r="R390" s="412">
        <f t="shared" si="25"/>
        <v>3</v>
      </c>
      <c r="S390" s="412" t="str">
        <f t="shared" si="26"/>
        <v/>
      </c>
      <c r="T390" s="412" t="b">
        <f t="shared" si="27"/>
        <v>0</v>
      </c>
      <c r="U390" s="412" t="s">
        <v>1589</v>
      </c>
      <c r="V390" s="58"/>
      <c r="W390" s="164"/>
      <c r="X390" s="164"/>
    </row>
    <row r="391" spans="1:24" x14ac:dyDescent="0.25">
      <c r="A391" s="312">
        <v>7</v>
      </c>
      <c r="B391" s="324" t="str">
        <f>IFERROR(VLOOKUP(A391,'Coverage Indicators - Section D'!$A$10:$Y$42,25,FALSE),"")</f>
        <v/>
      </c>
      <c r="C391" s="410" t="str">
        <f>IFERROR(IF(VLOOKUP(S391,'Disaggregation Records'!$D$93:$E$181,2,FALSE)=0,"",VLOOKUP(S391,'Disaggregation Records'!$D$93:$E$181,2,FALSE)),"")</f>
        <v/>
      </c>
      <c r="D391" s="410" t="str">
        <f>IFERROR(IF(VLOOKUP(S391,'Disaggregation Records'!$D$93:$F$181,3,FALSE)=0,"",VLOOKUP(S391,'Disaggregation Records'!$D$93:$F$181,3,FALSE)),"")</f>
        <v/>
      </c>
      <c r="E391" s="326"/>
      <c r="F391" s="326"/>
      <c r="G391" s="327" t="str">
        <f t="shared" ref="G391:G454" si="28">IFERROR(IF(F391&lt;&gt;"",(E391/F391)*100,""),"")</f>
        <v/>
      </c>
      <c r="H391" s="380"/>
      <c r="I391" s="381"/>
      <c r="J391" s="381"/>
      <c r="K391" s="381"/>
      <c r="L391" s="381"/>
      <c r="M391" s="381"/>
      <c r="N391" s="381"/>
      <c r="O391" s="381"/>
      <c r="P391" s="380"/>
      <c r="Q391" s="313"/>
      <c r="R391" s="412">
        <f t="shared" ref="R391:R454" si="29">IF(B391=B390,R390+1,0)</f>
        <v>4</v>
      </c>
      <c r="S391" s="412" t="str">
        <f t="shared" ref="S391:S454" si="30">IF(B391&lt;&gt;"",B391&amp;"-"&amp;R391,"")</f>
        <v/>
      </c>
      <c r="T391" s="412" t="b">
        <f t="shared" ref="T391:T454" si="31">IFERROR(IF(B391&lt;&gt;"",TRUE,FALSE),"")</f>
        <v>0</v>
      </c>
      <c r="U391" s="412" t="s">
        <v>1590</v>
      </c>
      <c r="V391" s="58"/>
      <c r="W391" s="164"/>
      <c r="X391" s="164"/>
    </row>
    <row r="392" spans="1:24" x14ac:dyDescent="0.25">
      <c r="A392" s="312">
        <v>7</v>
      </c>
      <c r="B392" s="324" t="str">
        <f>IFERROR(VLOOKUP(A392,'Coverage Indicators - Section D'!$A$10:$Y$42,25,FALSE),"")</f>
        <v/>
      </c>
      <c r="C392" s="410" t="str">
        <f>IFERROR(IF(VLOOKUP(S392,'Disaggregation Records'!$D$93:$E$181,2,FALSE)=0,"",VLOOKUP(S392,'Disaggregation Records'!$D$93:$E$181,2,FALSE)),"")</f>
        <v/>
      </c>
      <c r="D392" s="410" t="str">
        <f>IFERROR(IF(VLOOKUP(S392,'Disaggregation Records'!$D$93:$F$181,3,FALSE)=0,"",VLOOKUP(S392,'Disaggregation Records'!$D$93:$F$181,3,FALSE)),"")</f>
        <v/>
      </c>
      <c r="E392" s="326"/>
      <c r="F392" s="326"/>
      <c r="G392" s="327" t="str">
        <f t="shared" si="28"/>
        <v/>
      </c>
      <c r="H392" s="380"/>
      <c r="I392" s="381"/>
      <c r="J392" s="381"/>
      <c r="K392" s="381"/>
      <c r="L392" s="381"/>
      <c r="M392" s="381"/>
      <c r="N392" s="381"/>
      <c r="O392" s="381"/>
      <c r="P392" s="380"/>
      <c r="Q392" s="313"/>
      <c r="R392" s="412">
        <f t="shared" si="29"/>
        <v>5</v>
      </c>
      <c r="S392" s="412" t="str">
        <f t="shared" si="30"/>
        <v/>
      </c>
      <c r="T392" s="412" t="b">
        <f t="shared" si="31"/>
        <v>0</v>
      </c>
      <c r="U392" s="412" t="s">
        <v>1591</v>
      </c>
      <c r="V392" s="58"/>
      <c r="W392" s="164"/>
      <c r="X392" s="164"/>
    </row>
    <row r="393" spans="1:24" x14ac:dyDescent="0.25">
      <c r="A393" s="312">
        <v>7</v>
      </c>
      <c r="B393" s="324" t="str">
        <f>IFERROR(VLOOKUP(A393,'Coverage Indicators - Section D'!$A$10:$Y$42,25,FALSE),"")</f>
        <v/>
      </c>
      <c r="C393" s="410" t="str">
        <f>IFERROR(IF(VLOOKUP(S393,'Disaggregation Records'!$D$93:$E$181,2,FALSE)=0,"",VLOOKUP(S393,'Disaggregation Records'!$D$93:$E$181,2,FALSE)),"")</f>
        <v/>
      </c>
      <c r="D393" s="410" t="str">
        <f>IFERROR(IF(VLOOKUP(S393,'Disaggregation Records'!$D$93:$F$181,3,FALSE)=0,"",VLOOKUP(S393,'Disaggregation Records'!$D$93:$F$181,3,FALSE)),"")</f>
        <v/>
      </c>
      <c r="E393" s="326"/>
      <c r="F393" s="326"/>
      <c r="G393" s="327" t="str">
        <f t="shared" si="28"/>
        <v/>
      </c>
      <c r="H393" s="380"/>
      <c r="I393" s="381"/>
      <c r="J393" s="381"/>
      <c r="K393" s="381"/>
      <c r="L393" s="381"/>
      <c r="M393" s="381"/>
      <c r="N393" s="381"/>
      <c r="O393" s="381"/>
      <c r="P393" s="380"/>
      <c r="Q393" s="313"/>
      <c r="R393" s="412">
        <f t="shared" si="29"/>
        <v>6</v>
      </c>
      <c r="S393" s="412" t="str">
        <f t="shared" si="30"/>
        <v/>
      </c>
      <c r="T393" s="412" t="b">
        <f t="shared" si="31"/>
        <v>0</v>
      </c>
      <c r="U393" s="412" t="s">
        <v>1592</v>
      </c>
      <c r="V393" s="58"/>
      <c r="W393" s="164"/>
      <c r="X393" s="164"/>
    </row>
    <row r="394" spans="1:24" x14ac:dyDescent="0.25">
      <c r="A394" s="312">
        <v>7</v>
      </c>
      <c r="B394" s="324" t="str">
        <f>IFERROR(VLOOKUP(A394,'Coverage Indicators - Section D'!$A$10:$Y$42,25,FALSE),"")</f>
        <v/>
      </c>
      <c r="C394" s="410" t="str">
        <f>IFERROR(IF(VLOOKUP(S394,'Disaggregation Records'!$D$93:$E$181,2,FALSE)=0,"",VLOOKUP(S394,'Disaggregation Records'!$D$93:$E$181,2,FALSE)),"")</f>
        <v/>
      </c>
      <c r="D394" s="410" t="str">
        <f>IFERROR(IF(VLOOKUP(S394,'Disaggregation Records'!$D$93:$F$181,3,FALSE)=0,"",VLOOKUP(S394,'Disaggregation Records'!$D$93:$F$181,3,FALSE)),"")</f>
        <v/>
      </c>
      <c r="E394" s="326"/>
      <c r="F394" s="326"/>
      <c r="G394" s="327" t="str">
        <f t="shared" si="28"/>
        <v/>
      </c>
      <c r="H394" s="380"/>
      <c r="I394" s="381"/>
      <c r="J394" s="381"/>
      <c r="K394" s="381"/>
      <c r="L394" s="381"/>
      <c r="M394" s="381"/>
      <c r="N394" s="381"/>
      <c r="O394" s="381"/>
      <c r="P394" s="380"/>
      <c r="Q394" s="313"/>
      <c r="R394" s="412">
        <f t="shared" si="29"/>
        <v>7</v>
      </c>
      <c r="S394" s="412" t="str">
        <f t="shared" si="30"/>
        <v/>
      </c>
      <c r="T394" s="412" t="b">
        <f t="shared" si="31"/>
        <v>0</v>
      </c>
      <c r="U394" s="412" t="s">
        <v>1593</v>
      </c>
      <c r="V394" s="58"/>
      <c r="W394" s="164"/>
      <c r="X394" s="164"/>
    </row>
    <row r="395" spans="1:24" x14ac:dyDescent="0.25">
      <c r="A395" s="312">
        <v>7</v>
      </c>
      <c r="B395" s="324" t="str">
        <f>IFERROR(VLOOKUP(A395,'Coverage Indicators - Section D'!$A$10:$Y$42,25,FALSE),"")</f>
        <v/>
      </c>
      <c r="C395" s="410" t="str">
        <f>IFERROR(IF(VLOOKUP(S395,'Disaggregation Records'!$D$93:$E$181,2,FALSE)=0,"",VLOOKUP(S395,'Disaggregation Records'!$D$93:$E$181,2,FALSE)),"")</f>
        <v/>
      </c>
      <c r="D395" s="410" t="str">
        <f>IFERROR(IF(VLOOKUP(S395,'Disaggregation Records'!$D$93:$F$181,3,FALSE)=0,"",VLOOKUP(S395,'Disaggregation Records'!$D$93:$F$181,3,FALSE)),"")</f>
        <v/>
      </c>
      <c r="E395" s="326"/>
      <c r="F395" s="326"/>
      <c r="G395" s="327" t="str">
        <f t="shared" si="28"/>
        <v/>
      </c>
      <c r="H395" s="380"/>
      <c r="I395" s="381"/>
      <c r="J395" s="381"/>
      <c r="K395" s="381"/>
      <c r="L395" s="381"/>
      <c r="M395" s="381"/>
      <c r="N395" s="381"/>
      <c r="O395" s="381"/>
      <c r="P395" s="380"/>
      <c r="Q395" s="313"/>
      <c r="R395" s="412">
        <f t="shared" si="29"/>
        <v>8</v>
      </c>
      <c r="S395" s="412" t="str">
        <f t="shared" si="30"/>
        <v/>
      </c>
      <c r="T395" s="412" t="b">
        <f t="shared" si="31"/>
        <v>0</v>
      </c>
      <c r="U395" s="412" t="s">
        <v>1594</v>
      </c>
      <c r="V395" s="58"/>
      <c r="W395" s="164"/>
      <c r="X395" s="164"/>
    </row>
    <row r="396" spans="1:24" x14ac:dyDescent="0.25">
      <c r="A396" s="312">
        <v>7</v>
      </c>
      <c r="B396" s="324" t="str">
        <f>IFERROR(VLOOKUP(A396,'Coverage Indicators - Section D'!$A$10:$Y$42,25,FALSE),"")</f>
        <v/>
      </c>
      <c r="C396" s="410" t="str">
        <f>IFERROR(IF(VLOOKUP(S396,'Disaggregation Records'!$D$93:$E$181,2,FALSE)=0,"",VLOOKUP(S396,'Disaggregation Records'!$D$93:$E$181,2,FALSE)),"")</f>
        <v/>
      </c>
      <c r="D396" s="410" t="str">
        <f>IFERROR(IF(VLOOKUP(S396,'Disaggregation Records'!$D$93:$F$181,3,FALSE)=0,"",VLOOKUP(S396,'Disaggregation Records'!$D$93:$F$181,3,FALSE)),"")</f>
        <v/>
      </c>
      <c r="E396" s="326"/>
      <c r="F396" s="326"/>
      <c r="G396" s="327" t="str">
        <f t="shared" si="28"/>
        <v/>
      </c>
      <c r="H396" s="380"/>
      <c r="I396" s="381"/>
      <c r="J396" s="381"/>
      <c r="K396" s="381"/>
      <c r="L396" s="381"/>
      <c r="M396" s="381"/>
      <c r="N396" s="381"/>
      <c r="O396" s="381"/>
      <c r="P396" s="380"/>
      <c r="Q396" s="313"/>
      <c r="R396" s="412">
        <f t="shared" si="29"/>
        <v>9</v>
      </c>
      <c r="S396" s="412" t="str">
        <f t="shared" si="30"/>
        <v/>
      </c>
      <c r="T396" s="412" t="b">
        <f t="shared" si="31"/>
        <v>0</v>
      </c>
      <c r="U396" s="412" t="s">
        <v>1595</v>
      </c>
      <c r="V396" s="58"/>
      <c r="W396" s="164"/>
      <c r="X396" s="164"/>
    </row>
    <row r="397" spans="1:24" x14ac:dyDescent="0.25">
      <c r="A397" s="312">
        <v>8</v>
      </c>
      <c r="B397" s="324" t="str">
        <f>IFERROR(VLOOKUP(A397,'Coverage Indicators - Section D'!$A$10:$Y$42,25,FALSE),"")</f>
        <v/>
      </c>
      <c r="C397" s="410" t="str">
        <f>IFERROR(IF(VLOOKUP(S397,'Disaggregation Records'!$D$93:$E$181,2,FALSE)=0,"",VLOOKUP(S397,'Disaggregation Records'!$D$93:$E$181,2,FALSE)),"")</f>
        <v/>
      </c>
      <c r="D397" s="410" t="str">
        <f>IFERROR(IF(VLOOKUP(S397,'Disaggregation Records'!$D$93:$F$181,3,FALSE)=0,"",VLOOKUP(S397,'Disaggregation Records'!$D$93:$F$181,3,FALSE)),"")</f>
        <v/>
      </c>
      <c r="E397" s="326"/>
      <c r="F397" s="326"/>
      <c r="G397" s="327" t="str">
        <f t="shared" si="28"/>
        <v/>
      </c>
      <c r="H397" s="380"/>
      <c r="I397" s="381"/>
      <c r="J397" s="381"/>
      <c r="K397" s="381"/>
      <c r="L397" s="381"/>
      <c r="M397" s="381"/>
      <c r="N397" s="381"/>
      <c r="O397" s="381"/>
      <c r="P397" s="380"/>
      <c r="Q397" s="313"/>
      <c r="R397" s="412">
        <f t="shared" si="29"/>
        <v>10</v>
      </c>
      <c r="S397" s="412" t="str">
        <f t="shared" si="30"/>
        <v/>
      </c>
      <c r="T397" s="412" t="b">
        <f t="shared" si="31"/>
        <v>0</v>
      </c>
      <c r="U397" s="412" t="s">
        <v>1596</v>
      </c>
      <c r="V397" s="58"/>
      <c r="W397" s="164"/>
      <c r="X397" s="164"/>
    </row>
    <row r="398" spans="1:24" x14ac:dyDescent="0.25">
      <c r="A398" s="312">
        <v>8</v>
      </c>
      <c r="B398" s="324" t="str">
        <f>IFERROR(VLOOKUP(A398,'Coverage Indicators - Section D'!$A$10:$Y$42,25,FALSE),"")</f>
        <v/>
      </c>
      <c r="C398" s="410" t="str">
        <f>IFERROR(IF(VLOOKUP(S398,'Disaggregation Records'!$D$93:$E$181,2,FALSE)=0,"",VLOOKUP(S398,'Disaggregation Records'!$D$93:$E$181,2,FALSE)),"")</f>
        <v/>
      </c>
      <c r="D398" s="410" t="str">
        <f>IFERROR(IF(VLOOKUP(S398,'Disaggregation Records'!$D$93:$F$181,3,FALSE)=0,"",VLOOKUP(S398,'Disaggregation Records'!$D$93:$F$181,3,FALSE)),"")</f>
        <v/>
      </c>
      <c r="E398" s="326"/>
      <c r="F398" s="326"/>
      <c r="G398" s="327" t="str">
        <f t="shared" si="28"/>
        <v/>
      </c>
      <c r="H398" s="380"/>
      <c r="I398" s="381"/>
      <c r="J398" s="381"/>
      <c r="K398" s="381"/>
      <c r="L398" s="381"/>
      <c r="M398" s="381"/>
      <c r="N398" s="381"/>
      <c r="O398" s="381"/>
      <c r="P398" s="380"/>
      <c r="Q398" s="313"/>
      <c r="R398" s="412">
        <f t="shared" si="29"/>
        <v>11</v>
      </c>
      <c r="S398" s="412" t="str">
        <f t="shared" si="30"/>
        <v/>
      </c>
      <c r="T398" s="412" t="b">
        <f t="shared" si="31"/>
        <v>0</v>
      </c>
      <c r="U398" s="412" t="s">
        <v>1597</v>
      </c>
      <c r="V398" s="58"/>
      <c r="W398" s="164"/>
      <c r="X398" s="164"/>
    </row>
    <row r="399" spans="1:24" x14ac:dyDescent="0.25">
      <c r="A399" s="312">
        <v>8</v>
      </c>
      <c r="B399" s="324" t="str">
        <f>IFERROR(VLOOKUP(A399,'Coverage Indicators - Section D'!$A$10:$Y$42,25,FALSE),"")</f>
        <v/>
      </c>
      <c r="C399" s="410" t="str">
        <f>IFERROR(IF(VLOOKUP(S399,'Disaggregation Records'!$D$93:$E$181,2,FALSE)=0,"",VLOOKUP(S399,'Disaggregation Records'!$D$93:$E$181,2,FALSE)),"")</f>
        <v/>
      </c>
      <c r="D399" s="410" t="str">
        <f>IFERROR(IF(VLOOKUP(S399,'Disaggregation Records'!$D$93:$F$181,3,FALSE)=0,"",VLOOKUP(S399,'Disaggregation Records'!$D$93:$F$181,3,FALSE)),"")</f>
        <v/>
      </c>
      <c r="E399" s="326"/>
      <c r="F399" s="326"/>
      <c r="G399" s="327" t="str">
        <f t="shared" si="28"/>
        <v/>
      </c>
      <c r="H399" s="380"/>
      <c r="I399" s="381"/>
      <c r="J399" s="381"/>
      <c r="K399" s="381"/>
      <c r="L399" s="381"/>
      <c r="M399" s="381"/>
      <c r="N399" s="381"/>
      <c r="O399" s="381"/>
      <c r="P399" s="380"/>
      <c r="Q399" s="313"/>
      <c r="R399" s="412">
        <f t="shared" si="29"/>
        <v>12</v>
      </c>
      <c r="S399" s="412" t="str">
        <f t="shared" si="30"/>
        <v/>
      </c>
      <c r="T399" s="412" t="b">
        <f t="shared" si="31"/>
        <v>0</v>
      </c>
      <c r="U399" s="412" t="s">
        <v>1598</v>
      </c>
      <c r="V399" s="58"/>
      <c r="W399" s="164"/>
      <c r="X399" s="164"/>
    </row>
    <row r="400" spans="1:24" x14ac:dyDescent="0.25">
      <c r="A400" s="312">
        <v>8</v>
      </c>
      <c r="B400" s="324" t="str">
        <f>IFERROR(VLOOKUP(A400,'Coverage Indicators - Section D'!$A$10:$Y$42,25,FALSE),"")</f>
        <v/>
      </c>
      <c r="C400" s="410" t="str">
        <f>IFERROR(IF(VLOOKUP(S400,'Disaggregation Records'!$D$93:$E$181,2,FALSE)=0,"",VLOOKUP(S400,'Disaggregation Records'!$D$93:$E$181,2,FALSE)),"")</f>
        <v/>
      </c>
      <c r="D400" s="410" t="str">
        <f>IFERROR(IF(VLOOKUP(S400,'Disaggregation Records'!$D$93:$F$181,3,FALSE)=0,"",VLOOKUP(S400,'Disaggregation Records'!$D$93:$F$181,3,FALSE)),"")</f>
        <v/>
      </c>
      <c r="E400" s="326"/>
      <c r="F400" s="326"/>
      <c r="G400" s="327" t="str">
        <f t="shared" si="28"/>
        <v/>
      </c>
      <c r="H400" s="380"/>
      <c r="I400" s="381"/>
      <c r="J400" s="381"/>
      <c r="K400" s="381"/>
      <c r="L400" s="381"/>
      <c r="M400" s="381"/>
      <c r="N400" s="381"/>
      <c r="O400" s="381"/>
      <c r="P400" s="380"/>
      <c r="Q400" s="313"/>
      <c r="R400" s="412">
        <f t="shared" si="29"/>
        <v>13</v>
      </c>
      <c r="S400" s="412" t="str">
        <f t="shared" si="30"/>
        <v/>
      </c>
      <c r="T400" s="412" t="b">
        <f t="shared" si="31"/>
        <v>0</v>
      </c>
      <c r="U400" s="412" t="s">
        <v>1599</v>
      </c>
      <c r="V400" s="58"/>
      <c r="W400" s="164"/>
      <c r="X400" s="164"/>
    </row>
    <row r="401" spans="1:24" x14ac:dyDescent="0.25">
      <c r="A401" s="312">
        <v>8</v>
      </c>
      <c r="B401" s="324" t="str">
        <f>IFERROR(VLOOKUP(A401,'Coverage Indicators - Section D'!$A$10:$Y$42,25,FALSE),"")</f>
        <v/>
      </c>
      <c r="C401" s="410" t="str">
        <f>IFERROR(IF(VLOOKUP(S401,'Disaggregation Records'!$D$93:$E$181,2,FALSE)=0,"",VLOOKUP(S401,'Disaggregation Records'!$D$93:$E$181,2,FALSE)),"")</f>
        <v/>
      </c>
      <c r="D401" s="410" t="str">
        <f>IFERROR(IF(VLOOKUP(S401,'Disaggregation Records'!$D$93:$F$181,3,FALSE)=0,"",VLOOKUP(S401,'Disaggregation Records'!$D$93:$F$181,3,FALSE)),"")</f>
        <v/>
      </c>
      <c r="E401" s="326"/>
      <c r="F401" s="326"/>
      <c r="G401" s="327" t="str">
        <f t="shared" si="28"/>
        <v/>
      </c>
      <c r="H401" s="380"/>
      <c r="I401" s="381"/>
      <c r="J401" s="381"/>
      <c r="K401" s="381"/>
      <c r="L401" s="381"/>
      <c r="M401" s="381"/>
      <c r="N401" s="381"/>
      <c r="O401" s="381"/>
      <c r="P401" s="380"/>
      <c r="Q401" s="313"/>
      <c r="R401" s="412">
        <f t="shared" si="29"/>
        <v>14</v>
      </c>
      <c r="S401" s="412" t="str">
        <f t="shared" si="30"/>
        <v/>
      </c>
      <c r="T401" s="412" t="b">
        <f t="shared" si="31"/>
        <v>0</v>
      </c>
      <c r="U401" s="412" t="s">
        <v>1600</v>
      </c>
      <c r="V401" s="58"/>
      <c r="W401" s="164"/>
      <c r="X401" s="164"/>
    </row>
    <row r="402" spans="1:24" x14ac:dyDescent="0.25">
      <c r="A402" s="312">
        <v>8</v>
      </c>
      <c r="B402" s="324" t="str">
        <f>IFERROR(VLOOKUP(A402,'Coverage Indicators - Section D'!$A$10:$Y$42,25,FALSE),"")</f>
        <v/>
      </c>
      <c r="C402" s="410" t="str">
        <f>IFERROR(IF(VLOOKUP(S402,'Disaggregation Records'!$D$93:$E$181,2,FALSE)=0,"",VLOOKUP(S402,'Disaggregation Records'!$D$93:$E$181,2,FALSE)),"")</f>
        <v/>
      </c>
      <c r="D402" s="410" t="str">
        <f>IFERROR(IF(VLOOKUP(S402,'Disaggregation Records'!$D$93:$F$181,3,FALSE)=0,"",VLOOKUP(S402,'Disaggregation Records'!$D$93:$F$181,3,FALSE)),"")</f>
        <v/>
      </c>
      <c r="E402" s="326"/>
      <c r="F402" s="326"/>
      <c r="G402" s="327" t="str">
        <f t="shared" si="28"/>
        <v/>
      </c>
      <c r="H402" s="380"/>
      <c r="I402" s="381"/>
      <c r="J402" s="381"/>
      <c r="K402" s="381"/>
      <c r="L402" s="381"/>
      <c r="M402" s="381"/>
      <c r="N402" s="381"/>
      <c r="O402" s="381"/>
      <c r="P402" s="380"/>
      <c r="Q402" s="313"/>
      <c r="R402" s="412">
        <f t="shared" si="29"/>
        <v>15</v>
      </c>
      <c r="S402" s="412" t="str">
        <f t="shared" si="30"/>
        <v/>
      </c>
      <c r="T402" s="412" t="b">
        <f t="shared" si="31"/>
        <v>0</v>
      </c>
      <c r="U402" s="412" t="s">
        <v>1601</v>
      </c>
      <c r="V402" s="58"/>
      <c r="W402" s="164"/>
      <c r="X402" s="164"/>
    </row>
    <row r="403" spans="1:24" x14ac:dyDescent="0.25">
      <c r="A403" s="312">
        <v>8</v>
      </c>
      <c r="B403" s="324" t="str">
        <f>IFERROR(VLOOKUP(A403,'Coverage Indicators - Section D'!$A$10:$Y$42,25,FALSE),"")</f>
        <v/>
      </c>
      <c r="C403" s="410" t="str">
        <f>IFERROR(IF(VLOOKUP(S403,'Disaggregation Records'!$D$93:$E$181,2,FALSE)=0,"",VLOOKUP(S403,'Disaggregation Records'!$D$93:$E$181,2,FALSE)),"")</f>
        <v/>
      </c>
      <c r="D403" s="410" t="str">
        <f>IFERROR(IF(VLOOKUP(S403,'Disaggregation Records'!$D$93:$F$181,3,FALSE)=0,"",VLOOKUP(S403,'Disaggregation Records'!$D$93:$F$181,3,FALSE)),"")</f>
        <v/>
      </c>
      <c r="E403" s="326"/>
      <c r="F403" s="326"/>
      <c r="G403" s="327" t="str">
        <f t="shared" si="28"/>
        <v/>
      </c>
      <c r="H403" s="380"/>
      <c r="I403" s="381"/>
      <c r="J403" s="381"/>
      <c r="K403" s="381"/>
      <c r="L403" s="381"/>
      <c r="M403" s="381"/>
      <c r="N403" s="381"/>
      <c r="O403" s="381"/>
      <c r="P403" s="380"/>
      <c r="Q403" s="313"/>
      <c r="R403" s="412">
        <f t="shared" si="29"/>
        <v>16</v>
      </c>
      <c r="S403" s="412" t="str">
        <f t="shared" si="30"/>
        <v/>
      </c>
      <c r="T403" s="412" t="b">
        <f t="shared" si="31"/>
        <v>0</v>
      </c>
      <c r="U403" s="412" t="s">
        <v>1602</v>
      </c>
      <c r="V403" s="58"/>
      <c r="W403" s="164"/>
      <c r="X403" s="164"/>
    </row>
    <row r="404" spans="1:24" x14ac:dyDescent="0.25">
      <c r="A404" s="312">
        <v>8</v>
      </c>
      <c r="B404" s="324" t="str">
        <f>IFERROR(VLOOKUP(A404,'Coverage Indicators - Section D'!$A$10:$Y$42,25,FALSE),"")</f>
        <v/>
      </c>
      <c r="C404" s="410" t="str">
        <f>IFERROR(IF(VLOOKUP(S404,'Disaggregation Records'!$D$93:$E$181,2,FALSE)=0,"",VLOOKUP(S404,'Disaggregation Records'!$D$93:$E$181,2,FALSE)),"")</f>
        <v/>
      </c>
      <c r="D404" s="410" t="str">
        <f>IFERROR(IF(VLOOKUP(S404,'Disaggregation Records'!$D$93:$F$181,3,FALSE)=0,"",VLOOKUP(S404,'Disaggregation Records'!$D$93:$F$181,3,FALSE)),"")</f>
        <v/>
      </c>
      <c r="E404" s="326"/>
      <c r="F404" s="326"/>
      <c r="G404" s="327" t="str">
        <f t="shared" si="28"/>
        <v/>
      </c>
      <c r="H404" s="380"/>
      <c r="I404" s="381"/>
      <c r="J404" s="381"/>
      <c r="K404" s="381"/>
      <c r="L404" s="381"/>
      <c r="M404" s="381"/>
      <c r="N404" s="381"/>
      <c r="O404" s="381"/>
      <c r="P404" s="380"/>
      <c r="Q404" s="313"/>
      <c r="R404" s="412">
        <f t="shared" si="29"/>
        <v>17</v>
      </c>
      <c r="S404" s="412" t="str">
        <f t="shared" si="30"/>
        <v/>
      </c>
      <c r="T404" s="412" t="b">
        <f t="shared" si="31"/>
        <v>0</v>
      </c>
      <c r="U404" s="412" t="s">
        <v>1603</v>
      </c>
      <c r="V404" s="58"/>
      <c r="W404" s="164"/>
      <c r="X404" s="164"/>
    </row>
    <row r="405" spans="1:24" x14ac:dyDescent="0.25">
      <c r="A405" s="312">
        <v>8</v>
      </c>
      <c r="B405" s="324" t="str">
        <f>IFERROR(VLOOKUP(A405,'Coverage Indicators - Section D'!$A$10:$Y$42,25,FALSE),"")</f>
        <v/>
      </c>
      <c r="C405" s="410" t="str">
        <f>IFERROR(IF(VLOOKUP(S405,'Disaggregation Records'!$D$93:$E$181,2,FALSE)=0,"",VLOOKUP(S405,'Disaggregation Records'!$D$93:$E$181,2,FALSE)),"")</f>
        <v/>
      </c>
      <c r="D405" s="410" t="str">
        <f>IFERROR(IF(VLOOKUP(S405,'Disaggregation Records'!$D$93:$F$181,3,FALSE)=0,"",VLOOKUP(S405,'Disaggregation Records'!$D$93:$F$181,3,FALSE)),"")</f>
        <v/>
      </c>
      <c r="E405" s="326"/>
      <c r="F405" s="326"/>
      <c r="G405" s="327" t="str">
        <f t="shared" si="28"/>
        <v/>
      </c>
      <c r="H405" s="380"/>
      <c r="I405" s="381"/>
      <c r="J405" s="381"/>
      <c r="K405" s="381"/>
      <c r="L405" s="381"/>
      <c r="M405" s="381"/>
      <c r="N405" s="381"/>
      <c r="O405" s="381"/>
      <c r="P405" s="380"/>
      <c r="Q405" s="313"/>
      <c r="R405" s="412">
        <f t="shared" si="29"/>
        <v>18</v>
      </c>
      <c r="S405" s="412" t="str">
        <f t="shared" si="30"/>
        <v/>
      </c>
      <c r="T405" s="412" t="b">
        <f t="shared" si="31"/>
        <v>0</v>
      </c>
      <c r="U405" s="412" t="s">
        <v>1604</v>
      </c>
      <c r="V405" s="58"/>
      <c r="W405" s="164"/>
      <c r="X405" s="164"/>
    </row>
    <row r="406" spans="1:24" x14ac:dyDescent="0.25">
      <c r="A406" s="312">
        <v>8</v>
      </c>
      <c r="B406" s="324" t="str">
        <f>IFERROR(VLOOKUP(A406,'Coverage Indicators - Section D'!$A$10:$Y$42,25,FALSE),"")</f>
        <v/>
      </c>
      <c r="C406" s="410" t="str">
        <f>IFERROR(IF(VLOOKUP(S406,'Disaggregation Records'!$D$93:$E$181,2,FALSE)=0,"",VLOOKUP(S406,'Disaggregation Records'!$D$93:$E$181,2,FALSE)),"")</f>
        <v/>
      </c>
      <c r="D406" s="410" t="str">
        <f>IFERROR(IF(VLOOKUP(S406,'Disaggregation Records'!$D$93:$F$181,3,FALSE)=0,"",VLOOKUP(S406,'Disaggregation Records'!$D$93:$F$181,3,FALSE)),"")</f>
        <v/>
      </c>
      <c r="E406" s="326"/>
      <c r="F406" s="326"/>
      <c r="G406" s="327" t="str">
        <f t="shared" si="28"/>
        <v/>
      </c>
      <c r="H406" s="380"/>
      <c r="I406" s="381"/>
      <c r="J406" s="381"/>
      <c r="K406" s="381"/>
      <c r="L406" s="381"/>
      <c r="M406" s="381"/>
      <c r="N406" s="381"/>
      <c r="O406" s="381"/>
      <c r="P406" s="380"/>
      <c r="Q406" s="313"/>
      <c r="R406" s="412">
        <f t="shared" si="29"/>
        <v>19</v>
      </c>
      <c r="S406" s="412" t="str">
        <f t="shared" si="30"/>
        <v/>
      </c>
      <c r="T406" s="412" t="b">
        <f t="shared" si="31"/>
        <v>0</v>
      </c>
      <c r="U406" s="412" t="s">
        <v>1605</v>
      </c>
      <c r="V406" s="58"/>
      <c r="W406" s="164"/>
      <c r="X406" s="164"/>
    </row>
    <row r="407" spans="1:24" x14ac:dyDescent="0.25">
      <c r="A407" s="312">
        <v>9</v>
      </c>
      <c r="B407" s="324" t="str">
        <f>IFERROR(VLOOKUP(A407,'Coverage Indicators - Section D'!$A$10:$Y$42,25,FALSE),"")</f>
        <v/>
      </c>
      <c r="C407" s="410" t="str">
        <f>IFERROR(IF(VLOOKUP(S407,'Disaggregation Records'!$D$93:$E$181,2,FALSE)=0,"",VLOOKUP(S407,'Disaggregation Records'!$D$93:$E$181,2,FALSE)),"")</f>
        <v/>
      </c>
      <c r="D407" s="410" t="str">
        <f>IFERROR(IF(VLOOKUP(S407,'Disaggregation Records'!$D$93:$F$181,3,FALSE)=0,"",VLOOKUP(S407,'Disaggregation Records'!$D$93:$F$181,3,FALSE)),"")</f>
        <v/>
      </c>
      <c r="E407" s="326"/>
      <c r="F407" s="326"/>
      <c r="G407" s="327" t="str">
        <f t="shared" si="28"/>
        <v/>
      </c>
      <c r="H407" s="380"/>
      <c r="I407" s="381"/>
      <c r="J407" s="381"/>
      <c r="K407" s="381"/>
      <c r="L407" s="381"/>
      <c r="M407" s="381"/>
      <c r="N407" s="381"/>
      <c r="O407" s="381"/>
      <c r="P407" s="380"/>
      <c r="Q407" s="313"/>
      <c r="R407" s="412">
        <f t="shared" si="29"/>
        <v>20</v>
      </c>
      <c r="S407" s="412" t="str">
        <f t="shared" si="30"/>
        <v/>
      </c>
      <c r="T407" s="412" t="b">
        <f t="shared" si="31"/>
        <v>0</v>
      </c>
      <c r="U407" s="412" t="s">
        <v>1606</v>
      </c>
      <c r="V407" s="58"/>
      <c r="W407" s="164"/>
      <c r="X407" s="164"/>
    </row>
    <row r="408" spans="1:24" x14ac:dyDescent="0.25">
      <c r="A408" s="312">
        <v>9</v>
      </c>
      <c r="B408" s="324" t="str">
        <f>IFERROR(VLOOKUP(A408,'Coverage Indicators - Section D'!$A$10:$Y$42,25,FALSE),"")</f>
        <v/>
      </c>
      <c r="C408" s="410" t="str">
        <f>IFERROR(IF(VLOOKUP(S408,'Disaggregation Records'!$D$93:$E$181,2,FALSE)=0,"",VLOOKUP(S408,'Disaggregation Records'!$D$93:$E$181,2,FALSE)),"")</f>
        <v/>
      </c>
      <c r="D408" s="410" t="str">
        <f>IFERROR(IF(VLOOKUP(S408,'Disaggregation Records'!$D$93:$F$181,3,FALSE)=0,"",VLOOKUP(S408,'Disaggregation Records'!$D$93:$F$181,3,FALSE)),"")</f>
        <v/>
      </c>
      <c r="E408" s="326"/>
      <c r="F408" s="326"/>
      <c r="G408" s="327" t="str">
        <f t="shared" si="28"/>
        <v/>
      </c>
      <c r="H408" s="380"/>
      <c r="I408" s="381"/>
      <c r="J408" s="381"/>
      <c r="K408" s="381"/>
      <c r="L408" s="381"/>
      <c r="M408" s="381"/>
      <c r="N408" s="381"/>
      <c r="O408" s="381"/>
      <c r="P408" s="380"/>
      <c r="Q408" s="313"/>
      <c r="R408" s="412">
        <f t="shared" si="29"/>
        <v>21</v>
      </c>
      <c r="S408" s="412" t="str">
        <f t="shared" si="30"/>
        <v/>
      </c>
      <c r="T408" s="412" t="b">
        <f t="shared" si="31"/>
        <v>0</v>
      </c>
      <c r="U408" s="412" t="s">
        <v>1607</v>
      </c>
      <c r="V408" s="58"/>
      <c r="W408" s="164"/>
      <c r="X408" s="164"/>
    </row>
    <row r="409" spans="1:24" x14ac:dyDescent="0.25">
      <c r="A409" s="312">
        <v>9</v>
      </c>
      <c r="B409" s="324" t="str">
        <f>IFERROR(VLOOKUP(A409,'Coverage Indicators - Section D'!$A$10:$Y$42,25,FALSE),"")</f>
        <v/>
      </c>
      <c r="C409" s="410" t="str">
        <f>IFERROR(IF(VLOOKUP(S409,'Disaggregation Records'!$D$93:$E$181,2,FALSE)=0,"",VLOOKUP(S409,'Disaggregation Records'!$D$93:$E$181,2,FALSE)),"")</f>
        <v/>
      </c>
      <c r="D409" s="410" t="str">
        <f>IFERROR(IF(VLOOKUP(S409,'Disaggregation Records'!$D$93:$F$181,3,FALSE)=0,"",VLOOKUP(S409,'Disaggregation Records'!$D$93:$F$181,3,FALSE)),"")</f>
        <v/>
      </c>
      <c r="E409" s="326"/>
      <c r="F409" s="326"/>
      <c r="G409" s="327" t="str">
        <f t="shared" si="28"/>
        <v/>
      </c>
      <c r="H409" s="380"/>
      <c r="I409" s="381"/>
      <c r="J409" s="381"/>
      <c r="K409" s="381"/>
      <c r="L409" s="381"/>
      <c r="M409" s="381"/>
      <c r="N409" s="381"/>
      <c r="O409" s="381"/>
      <c r="P409" s="380"/>
      <c r="Q409" s="313"/>
      <c r="R409" s="412">
        <f t="shared" si="29"/>
        <v>22</v>
      </c>
      <c r="S409" s="412" t="str">
        <f t="shared" si="30"/>
        <v/>
      </c>
      <c r="T409" s="412" t="b">
        <f t="shared" si="31"/>
        <v>0</v>
      </c>
      <c r="U409" s="412" t="s">
        <v>1608</v>
      </c>
      <c r="V409" s="58"/>
      <c r="W409" s="164"/>
      <c r="X409" s="164"/>
    </row>
    <row r="410" spans="1:24" x14ac:dyDescent="0.25">
      <c r="A410" s="312">
        <v>9</v>
      </c>
      <c r="B410" s="324" t="str">
        <f>IFERROR(VLOOKUP(A410,'Coverage Indicators - Section D'!$A$10:$Y$42,25,FALSE),"")</f>
        <v/>
      </c>
      <c r="C410" s="410" t="str">
        <f>IFERROR(IF(VLOOKUP(S410,'Disaggregation Records'!$D$93:$E$181,2,FALSE)=0,"",VLOOKUP(S410,'Disaggregation Records'!$D$93:$E$181,2,FALSE)),"")</f>
        <v/>
      </c>
      <c r="D410" s="410" t="str">
        <f>IFERROR(IF(VLOOKUP(S410,'Disaggregation Records'!$D$93:$F$181,3,FALSE)=0,"",VLOOKUP(S410,'Disaggregation Records'!$D$93:$F$181,3,FALSE)),"")</f>
        <v/>
      </c>
      <c r="E410" s="326"/>
      <c r="F410" s="326"/>
      <c r="G410" s="327" t="str">
        <f t="shared" si="28"/>
        <v/>
      </c>
      <c r="H410" s="380"/>
      <c r="I410" s="381"/>
      <c r="J410" s="381"/>
      <c r="K410" s="381"/>
      <c r="L410" s="381"/>
      <c r="M410" s="381"/>
      <c r="N410" s="381"/>
      <c r="O410" s="381"/>
      <c r="P410" s="380"/>
      <c r="Q410" s="313"/>
      <c r="R410" s="412">
        <f t="shared" si="29"/>
        <v>23</v>
      </c>
      <c r="S410" s="412" t="str">
        <f t="shared" si="30"/>
        <v/>
      </c>
      <c r="T410" s="412" t="b">
        <f t="shared" si="31"/>
        <v>0</v>
      </c>
      <c r="U410" s="412" t="s">
        <v>1609</v>
      </c>
      <c r="V410" s="58"/>
      <c r="W410" s="164"/>
      <c r="X410" s="164"/>
    </row>
    <row r="411" spans="1:24" x14ac:dyDescent="0.25">
      <c r="A411" s="312">
        <v>9</v>
      </c>
      <c r="B411" s="324" t="str">
        <f>IFERROR(VLOOKUP(A411,'Coverage Indicators - Section D'!$A$10:$Y$42,25,FALSE),"")</f>
        <v/>
      </c>
      <c r="C411" s="410" t="str">
        <f>IFERROR(IF(VLOOKUP(S411,'Disaggregation Records'!$D$93:$E$181,2,FALSE)=0,"",VLOOKUP(S411,'Disaggregation Records'!$D$93:$E$181,2,FALSE)),"")</f>
        <v/>
      </c>
      <c r="D411" s="410" t="str">
        <f>IFERROR(IF(VLOOKUP(S411,'Disaggregation Records'!$D$93:$F$181,3,FALSE)=0,"",VLOOKUP(S411,'Disaggregation Records'!$D$93:$F$181,3,FALSE)),"")</f>
        <v/>
      </c>
      <c r="E411" s="326"/>
      <c r="F411" s="326"/>
      <c r="G411" s="327" t="str">
        <f t="shared" si="28"/>
        <v/>
      </c>
      <c r="H411" s="380"/>
      <c r="I411" s="381"/>
      <c r="J411" s="381"/>
      <c r="K411" s="381"/>
      <c r="L411" s="381"/>
      <c r="M411" s="381"/>
      <c r="N411" s="381"/>
      <c r="O411" s="381"/>
      <c r="P411" s="380"/>
      <c r="Q411" s="313"/>
      <c r="R411" s="412">
        <f t="shared" si="29"/>
        <v>24</v>
      </c>
      <c r="S411" s="412" t="str">
        <f t="shared" si="30"/>
        <v/>
      </c>
      <c r="T411" s="412" t="b">
        <f t="shared" si="31"/>
        <v>0</v>
      </c>
      <c r="U411" s="412" t="s">
        <v>1610</v>
      </c>
      <c r="V411" s="58"/>
      <c r="W411" s="164"/>
      <c r="X411" s="164"/>
    </row>
    <row r="412" spans="1:24" x14ac:dyDescent="0.25">
      <c r="A412" s="312">
        <v>9</v>
      </c>
      <c r="B412" s="324" t="str">
        <f>IFERROR(VLOOKUP(A412,'Coverage Indicators - Section D'!$A$10:$Y$42,25,FALSE),"")</f>
        <v/>
      </c>
      <c r="C412" s="410" t="str">
        <f>IFERROR(IF(VLOOKUP(S412,'Disaggregation Records'!$D$93:$E$181,2,FALSE)=0,"",VLOOKUP(S412,'Disaggregation Records'!$D$93:$E$181,2,FALSE)),"")</f>
        <v/>
      </c>
      <c r="D412" s="410" t="str">
        <f>IFERROR(IF(VLOOKUP(S412,'Disaggregation Records'!$D$93:$F$181,3,FALSE)=0,"",VLOOKUP(S412,'Disaggregation Records'!$D$93:$F$181,3,FALSE)),"")</f>
        <v/>
      </c>
      <c r="E412" s="326"/>
      <c r="F412" s="326"/>
      <c r="G412" s="327" t="str">
        <f t="shared" si="28"/>
        <v/>
      </c>
      <c r="H412" s="380"/>
      <c r="I412" s="381"/>
      <c r="J412" s="381"/>
      <c r="K412" s="381"/>
      <c r="L412" s="381"/>
      <c r="M412" s="381"/>
      <c r="N412" s="381"/>
      <c r="O412" s="381"/>
      <c r="P412" s="380"/>
      <c r="Q412" s="313"/>
      <c r="R412" s="412">
        <f t="shared" si="29"/>
        <v>25</v>
      </c>
      <c r="S412" s="412" t="str">
        <f t="shared" si="30"/>
        <v/>
      </c>
      <c r="T412" s="412" t="b">
        <f t="shared" si="31"/>
        <v>0</v>
      </c>
      <c r="U412" s="412" t="s">
        <v>1611</v>
      </c>
      <c r="V412" s="58"/>
      <c r="W412" s="164"/>
      <c r="X412" s="164"/>
    </row>
    <row r="413" spans="1:24" x14ac:dyDescent="0.25">
      <c r="A413" s="312">
        <v>9</v>
      </c>
      <c r="B413" s="324" t="str">
        <f>IFERROR(VLOOKUP(A413,'Coverage Indicators - Section D'!$A$10:$Y$42,25,FALSE),"")</f>
        <v/>
      </c>
      <c r="C413" s="410" t="str">
        <f>IFERROR(IF(VLOOKUP(S413,'Disaggregation Records'!$D$93:$E$181,2,FALSE)=0,"",VLOOKUP(S413,'Disaggregation Records'!$D$93:$E$181,2,FALSE)),"")</f>
        <v/>
      </c>
      <c r="D413" s="410" t="str">
        <f>IFERROR(IF(VLOOKUP(S413,'Disaggregation Records'!$D$93:$F$181,3,FALSE)=0,"",VLOOKUP(S413,'Disaggregation Records'!$D$93:$F$181,3,FALSE)),"")</f>
        <v/>
      </c>
      <c r="E413" s="326"/>
      <c r="F413" s="326"/>
      <c r="G413" s="327" t="str">
        <f t="shared" si="28"/>
        <v/>
      </c>
      <c r="H413" s="380"/>
      <c r="I413" s="381"/>
      <c r="J413" s="381"/>
      <c r="K413" s="381"/>
      <c r="L413" s="381"/>
      <c r="M413" s="381"/>
      <c r="N413" s="381"/>
      <c r="O413" s="381"/>
      <c r="P413" s="380"/>
      <c r="Q413" s="313"/>
      <c r="R413" s="412">
        <f t="shared" si="29"/>
        <v>26</v>
      </c>
      <c r="S413" s="412" t="str">
        <f t="shared" si="30"/>
        <v/>
      </c>
      <c r="T413" s="412" t="b">
        <f t="shared" si="31"/>
        <v>0</v>
      </c>
      <c r="U413" s="412" t="s">
        <v>1612</v>
      </c>
      <c r="V413" s="58"/>
      <c r="W413" s="164"/>
      <c r="X413" s="164"/>
    </row>
    <row r="414" spans="1:24" x14ac:dyDescent="0.25">
      <c r="A414" s="312">
        <v>9</v>
      </c>
      <c r="B414" s="324" t="str">
        <f>IFERROR(VLOOKUP(A414,'Coverage Indicators - Section D'!$A$10:$Y$42,25,FALSE),"")</f>
        <v/>
      </c>
      <c r="C414" s="410" t="str">
        <f>IFERROR(IF(VLOOKUP(S414,'Disaggregation Records'!$D$93:$E$181,2,FALSE)=0,"",VLOOKUP(S414,'Disaggregation Records'!$D$93:$E$181,2,FALSE)),"")</f>
        <v/>
      </c>
      <c r="D414" s="410" t="str">
        <f>IFERROR(IF(VLOOKUP(S414,'Disaggregation Records'!$D$93:$F$181,3,FALSE)=0,"",VLOOKUP(S414,'Disaggregation Records'!$D$93:$F$181,3,FALSE)),"")</f>
        <v/>
      </c>
      <c r="E414" s="326"/>
      <c r="F414" s="326"/>
      <c r="G414" s="327" t="str">
        <f t="shared" si="28"/>
        <v/>
      </c>
      <c r="H414" s="380"/>
      <c r="I414" s="381"/>
      <c r="J414" s="381"/>
      <c r="K414" s="381"/>
      <c r="L414" s="381"/>
      <c r="M414" s="381"/>
      <c r="N414" s="381"/>
      <c r="O414" s="381"/>
      <c r="P414" s="380"/>
      <c r="Q414" s="313"/>
      <c r="R414" s="412">
        <f t="shared" si="29"/>
        <v>27</v>
      </c>
      <c r="S414" s="412" t="str">
        <f t="shared" si="30"/>
        <v/>
      </c>
      <c r="T414" s="412" t="b">
        <f t="shared" si="31"/>
        <v>0</v>
      </c>
      <c r="U414" s="412" t="s">
        <v>1613</v>
      </c>
      <c r="V414" s="58"/>
      <c r="W414" s="164"/>
      <c r="X414" s="164"/>
    </row>
    <row r="415" spans="1:24" x14ac:dyDescent="0.25">
      <c r="A415" s="312">
        <v>9</v>
      </c>
      <c r="B415" s="324" t="str">
        <f>IFERROR(VLOOKUP(A415,'Coverage Indicators - Section D'!$A$10:$Y$42,25,FALSE),"")</f>
        <v/>
      </c>
      <c r="C415" s="410" t="str">
        <f>IFERROR(IF(VLOOKUP(S415,'Disaggregation Records'!$D$93:$E$181,2,FALSE)=0,"",VLOOKUP(S415,'Disaggregation Records'!$D$93:$E$181,2,FALSE)),"")</f>
        <v/>
      </c>
      <c r="D415" s="410" t="str">
        <f>IFERROR(IF(VLOOKUP(S415,'Disaggregation Records'!$D$93:$F$181,3,FALSE)=0,"",VLOOKUP(S415,'Disaggregation Records'!$D$93:$F$181,3,FALSE)),"")</f>
        <v/>
      </c>
      <c r="E415" s="326"/>
      <c r="F415" s="326"/>
      <c r="G415" s="327" t="str">
        <f t="shared" si="28"/>
        <v/>
      </c>
      <c r="H415" s="380"/>
      <c r="I415" s="381"/>
      <c r="J415" s="381"/>
      <c r="K415" s="381"/>
      <c r="L415" s="381"/>
      <c r="M415" s="381"/>
      <c r="N415" s="381"/>
      <c r="O415" s="381"/>
      <c r="P415" s="380"/>
      <c r="Q415" s="313"/>
      <c r="R415" s="412">
        <f t="shared" si="29"/>
        <v>28</v>
      </c>
      <c r="S415" s="412" t="str">
        <f t="shared" si="30"/>
        <v/>
      </c>
      <c r="T415" s="412" t="b">
        <f t="shared" si="31"/>
        <v>0</v>
      </c>
      <c r="U415" s="412" t="s">
        <v>1614</v>
      </c>
      <c r="V415" s="58"/>
      <c r="W415" s="164"/>
      <c r="X415" s="164"/>
    </row>
    <row r="416" spans="1:24" x14ac:dyDescent="0.25">
      <c r="A416" s="312">
        <v>9</v>
      </c>
      <c r="B416" s="324" t="str">
        <f>IFERROR(VLOOKUP(A416,'Coverage Indicators - Section D'!$A$10:$Y$42,25,FALSE),"")</f>
        <v/>
      </c>
      <c r="C416" s="410" t="str">
        <f>IFERROR(IF(VLOOKUP(S416,'Disaggregation Records'!$D$93:$E$181,2,FALSE)=0,"",VLOOKUP(S416,'Disaggregation Records'!$D$93:$E$181,2,FALSE)),"")</f>
        <v/>
      </c>
      <c r="D416" s="410" t="str">
        <f>IFERROR(IF(VLOOKUP(S416,'Disaggregation Records'!$D$93:$F$181,3,FALSE)=0,"",VLOOKUP(S416,'Disaggregation Records'!$D$93:$F$181,3,FALSE)),"")</f>
        <v/>
      </c>
      <c r="E416" s="326"/>
      <c r="F416" s="326"/>
      <c r="G416" s="327" t="str">
        <f t="shared" si="28"/>
        <v/>
      </c>
      <c r="H416" s="380"/>
      <c r="I416" s="381"/>
      <c r="J416" s="381"/>
      <c r="K416" s="381"/>
      <c r="L416" s="381"/>
      <c r="M416" s="381"/>
      <c r="N416" s="381"/>
      <c r="O416" s="381"/>
      <c r="P416" s="380"/>
      <c r="Q416" s="313"/>
      <c r="R416" s="412">
        <f t="shared" si="29"/>
        <v>29</v>
      </c>
      <c r="S416" s="412" t="str">
        <f t="shared" si="30"/>
        <v/>
      </c>
      <c r="T416" s="412" t="b">
        <f t="shared" si="31"/>
        <v>0</v>
      </c>
      <c r="U416" s="412" t="s">
        <v>1615</v>
      </c>
      <c r="V416" s="58"/>
      <c r="W416" s="164"/>
      <c r="X416" s="164"/>
    </row>
    <row r="417" spans="1:24" x14ac:dyDescent="0.25">
      <c r="A417" s="312">
        <v>10</v>
      </c>
      <c r="B417" s="324" t="str">
        <f>IFERROR(VLOOKUP(A417,'Coverage Indicators - Section D'!$A$10:$Y$42,25,FALSE),"")</f>
        <v/>
      </c>
      <c r="C417" s="410" t="str">
        <f>IFERROR(IF(VLOOKUP(S417,'Disaggregation Records'!$D$93:$E$181,2,FALSE)=0,"",VLOOKUP(S417,'Disaggregation Records'!$D$93:$E$181,2,FALSE)),"")</f>
        <v/>
      </c>
      <c r="D417" s="410" t="str">
        <f>IFERROR(IF(VLOOKUP(S417,'Disaggregation Records'!$D$93:$F$181,3,FALSE)=0,"",VLOOKUP(S417,'Disaggregation Records'!$D$93:$F$181,3,FALSE)),"")</f>
        <v/>
      </c>
      <c r="E417" s="326"/>
      <c r="F417" s="326"/>
      <c r="G417" s="327" t="str">
        <f t="shared" si="28"/>
        <v/>
      </c>
      <c r="H417" s="380"/>
      <c r="I417" s="381"/>
      <c r="J417" s="381"/>
      <c r="K417" s="381"/>
      <c r="L417" s="381"/>
      <c r="M417" s="381"/>
      <c r="N417" s="381"/>
      <c r="O417" s="381"/>
      <c r="P417" s="380"/>
      <c r="Q417" s="313"/>
      <c r="R417" s="412">
        <f t="shared" si="29"/>
        <v>30</v>
      </c>
      <c r="S417" s="412" t="str">
        <f t="shared" si="30"/>
        <v/>
      </c>
      <c r="T417" s="412" t="b">
        <f t="shared" si="31"/>
        <v>0</v>
      </c>
      <c r="U417" s="412" t="s">
        <v>1616</v>
      </c>
      <c r="V417" s="58"/>
      <c r="W417" s="164"/>
      <c r="X417" s="164"/>
    </row>
    <row r="418" spans="1:24" x14ac:dyDescent="0.25">
      <c r="A418" s="312">
        <v>10</v>
      </c>
      <c r="B418" s="324" t="str">
        <f>IFERROR(VLOOKUP(A418,'Coverage Indicators - Section D'!$A$10:$Y$42,25,FALSE),"")</f>
        <v/>
      </c>
      <c r="C418" s="410" t="str">
        <f>IFERROR(IF(VLOOKUP(S418,'Disaggregation Records'!$D$93:$E$181,2,FALSE)=0,"",VLOOKUP(S418,'Disaggregation Records'!$D$93:$E$181,2,FALSE)),"")</f>
        <v/>
      </c>
      <c r="D418" s="410" t="str">
        <f>IFERROR(IF(VLOOKUP(S418,'Disaggregation Records'!$D$93:$F$181,3,FALSE)=0,"",VLOOKUP(S418,'Disaggregation Records'!$D$93:$F$181,3,FALSE)),"")</f>
        <v/>
      </c>
      <c r="E418" s="326"/>
      <c r="F418" s="326"/>
      <c r="G418" s="327" t="str">
        <f t="shared" si="28"/>
        <v/>
      </c>
      <c r="H418" s="380"/>
      <c r="I418" s="381"/>
      <c r="J418" s="381"/>
      <c r="K418" s="381"/>
      <c r="L418" s="381"/>
      <c r="M418" s="381"/>
      <c r="N418" s="381"/>
      <c r="O418" s="381"/>
      <c r="P418" s="380"/>
      <c r="Q418" s="313"/>
      <c r="R418" s="412">
        <f t="shared" si="29"/>
        <v>31</v>
      </c>
      <c r="S418" s="412" t="str">
        <f t="shared" si="30"/>
        <v/>
      </c>
      <c r="T418" s="412" t="b">
        <f t="shared" si="31"/>
        <v>0</v>
      </c>
      <c r="U418" s="412" t="s">
        <v>1617</v>
      </c>
      <c r="V418" s="58"/>
      <c r="W418" s="164"/>
      <c r="X418" s="164"/>
    </row>
    <row r="419" spans="1:24" x14ac:dyDescent="0.25">
      <c r="A419" s="312">
        <v>10</v>
      </c>
      <c r="B419" s="324" t="str">
        <f>IFERROR(VLOOKUP(A419,'Coverage Indicators - Section D'!$A$10:$Y$42,25,FALSE),"")</f>
        <v/>
      </c>
      <c r="C419" s="410" t="str">
        <f>IFERROR(IF(VLOOKUP(S419,'Disaggregation Records'!$D$93:$E$181,2,FALSE)=0,"",VLOOKUP(S419,'Disaggregation Records'!$D$93:$E$181,2,FALSE)),"")</f>
        <v/>
      </c>
      <c r="D419" s="410" t="str">
        <f>IFERROR(IF(VLOOKUP(S419,'Disaggregation Records'!$D$93:$F$181,3,FALSE)=0,"",VLOOKUP(S419,'Disaggregation Records'!$D$93:$F$181,3,FALSE)),"")</f>
        <v/>
      </c>
      <c r="E419" s="326"/>
      <c r="F419" s="326"/>
      <c r="G419" s="327" t="str">
        <f t="shared" si="28"/>
        <v/>
      </c>
      <c r="H419" s="380"/>
      <c r="I419" s="381"/>
      <c r="J419" s="381"/>
      <c r="K419" s="381"/>
      <c r="L419" s="381"/>
      <c r="M419" s="381"/>
      <c r="N419" s="381"/>
      <c r="O419" s="381"/>
      <c r="P419" s="380"/>
      <c r="Q419" s="313"/>
      <c r="R419" s="412">
        <f t="shared" si="29"/>
        <v>32</v>
      </c>
      <c r="S419" s="412" t="str">
        <f t="shared" si="30"/>
        <v/>
      </c>
      <c r="T419" s="412" t="b">
        <f t="shared" si="31"/>
        <v>0</v>
      </c>
      <c r="U419" s="412" t="s">
        <v>1618</v>
      </c>
      <c r="V419" s="58"/>
      <c r="W419" s="164"/>
      <c r="X419" s="164"/>
    </row>
    <row r="420" spans="1:24" x14ac:dyDescent="0.25">
      <c r="A420" s="312">
        <v>10</v>
      </c>
      <c r="B420" s="324" t="str">
        <f>IFERROR(VLOOKUP(A420,'Coverage Indicators - Section D'!$A$10:$Y$42,25,FALSE),"")</f>
        <v/>
      </c>
      <c r="C420" s="410" t="str">
        <f>IFERROR(IF(VLOOKUP(S420,'Disaggregation Records'!$D$93:$E$181,2,FALSE)=0,"",VLOOKUP(S420,'Disaggregation Records'!$D$93:$E$181,2,FALSE)),"")</f>
        <v/>
      </c>
      <c r="D420" s="410" t="str">
        <f>IFERROR(IF(VLOOKUP(S420,'Disaggregation Records'!$D$93:$F$181,3,FALSE)=0,"",VLOOKUP(S420,'Disaggregation Records'!$D$93:$F$181,3,FALSE)),"")</f>
        <v/>
      </c>
      <c r="E420" s="326"/>
      <c r="F420" s="326"/>
      <c r="G420" s="327" t="str">
        <f t="shared" si="28"/>
        <v/>
      </c>
      <c r="H420" s="380"/>
      <c r="I420" s="381"/>
      <c r="J420" s="381"/>
      <c r="K420" s="381"/>
      <c r="L420" s="381"/>
      <c r="M420" s="381"/>
      <c r="N420" s="381"/>
      <c r="O420" s="381"/>
      <c r="P420" s="380"/>
      <c r="Q420" s="313"/>
      <c r="R420" s="412">
        <f t="shared" si="29"/>
        <v>33</v>
      </c>
      <c r="S420" s="412" t="str">
        <f t="shared" si="30"/>
        <v/>
      </c>
      <c r="T420" s="412" t="b">
        <f t="shared" si="31"/>
        <v>0</v>
      </c>
      <c r="U420" s="412" t="s">
        <v>1619</v>
      </c>
      <c r="V420" s="58"/>
      <c r="W420" s="164"/>
      <c r="X420" s="164"/>
    </row>
    <row r="421" spans="1:24" x14ac:dyDescent="0.25">
      <c r="A421" s="312">
        <v>10</v>
      </c>
      <c r="B421" s="324" t="str">
        <f>IFERROR(VLOOKUP(A421,'Coverage Indicators - Section D'!$A$10:$Y$42,25,FALSE),"")</f>
        <v/>
      </c>
      <c r="C421" s="410" t="str">
        <f>IFERROR(IF(VLOOKUP(S421,'Disaggregation Records'!$D$93:$E$181,2,FALSE)=0,"",VLOOKUP(S421,'Disaggregation Records'!$D$93:$E$181,2,FALSE)),"")</f>
        <v/>
      </c>
      <c r="D421" s="410" t="str">
        <f>IFERROR(IF(VLOOKUP(S421,'Disaggregation Records'!$D$93:$F$181,3,FALSE)=0,"",VLOOKUP(S421,'Disaggregation Records'!$D$93:$F$181,3,FALSE)),"")</f>
        <v/>
      </c>
      <c r="E421" s="326"/>
      <c r="F421" s="326"/>
      <c r="G421" s="327" t="str">
        <f t="shared" si="28"/>
        <v/>
      </c>
      <c r="H421" s="380"/>
      <c r="I421" s="381"/>
      <c r="J421" s="381"/>
      <c r="K421" s="381"/>
      <c r="L421" s="381"/>
      <c r="M421" s="381"/>
      <c r="N421" s="381"/>
      <c r="O421" s="381"/>
      <c r="P421" s="380"/>
      <c r="Q421" s="313"/>
      <c r="R421" s="412">
        <f t="shared" si="29"/>
        <v>34</v>
      </c>
      <c r="S421" s="412" t="str">
        <f t="shared" si="30"/>
        <v/>
      </c>
      <c r="T421" s="412" t="b">
        <f t="shared" si="31"/>
        <v>0</v>
      </c>
      <c r="U421" s="412" t="s">
        <v>1620</v>
      </c>
      <c r="V421" s="58"/>
      <c r="W421" s="164"/>
      <c r="X421" s="164"/>
    </row>
    <row r="422" spans="1:24" x14ac:dyDescent="0.25">
      <c r="A422" s="312">
        <v>10</v>
      </c>
      <c r="B422" s="324" t="str">
        <f>IFERROR(VLOOKUP(A422,'Coverage Indicators - Section D'!$A$10:$Y$42,25,FALSE),"")</f>
        <v/>
      </c>
      <c r="C422" s="410" t="str">
        <f>IFERROR(IF(VLOOKUP(S422,'Disaggregation Records'!$D$93:$E$181,2,FALSE)=0,"",VLOOKUP(S422,'Disaggregation Records'!$D$93:$E$181,2,FALSE)),"")</f>
        <v/>
      </c>
      <c r="D422" s="410" t="str">
        <f>IFERROR(IF(VLOOKUP(S422,'Disaggregation Records'!$D$93:$F$181,3,FALSE)=0,"",VLOOKUP(S422,'Disaggregation Records'!$D$93:$F$181,3,FALSE)),"")</f>
        <v/>
      </c>
      <c r="E422" s="326"/>
      <c r="F422" s="326"/>
      <c r="G422" s="327" t="str">
        <f t="shared" si="28"/>
        <v/>
      </c>
      <c r="H422" s="380"/>
      <c r="I422" s="381"/>
      <c r="J422" s="381"/>
      <c r="K422" s="381"/>
      <c r="L422" s="381"/>
      <c r="M422" s="381"/>
      <c r="N422" s="381"/>
      <c r="O422" s="381"/>
      <c r="P422" s="380"/>
      <c r="Q422" s="313"/>
      <c r="R422" s="412">
        <f t="shared" si="29"/>
        <v>35</v>
      </c>
      <c r="S422" s="412" t="str">
        <f t="shared" si="30"/>
        <v/>
      </c>
      <c r="T422" s="412" t="b">
        <f t="shared" si="31"/>
        <v>0</v>
      </c>
      <c r="U422" s="412" t="s">
        <v>1621</v>
      </c>
      <c r="V422" s="58"/>
      <c r="W422" s="164"/>
      <c r="X422" s="164"/>
    </row>
    <row r="423" spans="1:24" x14ac:dyDescent="0.25">
      <c r="A423" s="312">
        <v>10</v>
      </c>
      <c r="B423" s="324" t="str">
        <f>IFERROR(VLOOKUP(A423,'Coverage Indicators - Section D'!$A$10:$Y$42,25,FALSE),"")</f>
        <v/>
      </c>
      <c r="C423" s="410" t="str">
        <f>IFERROR(IF(VLOOKUP(S423,'Disaggregation Records'!$D$93:$E$181,2,FALSE)=0,"",VLOOKUP(S423,'Disaggregation Records'!$D$93:$E$181,2,FALSE)),"")</f>
        <v/>
      </c>
      <c r="D423" s="410" t="str">
        <f>IFERROR(IF(VLOOKUP(S423,'Disaggregation Records'!$D$93:$F$181,3,FALSE)=0,"",VLOOKUP(S423,'Disaggregation Records'!$D$93:$F$181,3,FALSE)),"")</f>
        <v/>
      </c>
      <c r="E423" s="326"/>
      <c r="F423" s="326"/>
      <c r="G423" s="327" t="str">
        <f t="shared" si="28"/>
        <v/>
      </c>
      <c r="H423" s="380"/>
      <c r="I423" s="381"/>
      <c r="J423" s="381"/>
      <c r="K423" s="381"/>
      <c r="L423" s="381"/>
      <c r="M423" s="381"/>
      <c r="N423" s="381"/>
      <c r="O423" s="381"/>
      <c r="P423" s="380"/>
      <c r="Q423" s="313"/>
      <c r="R423" s="412">
        <f t="shared" si="29"/>
        <v>36</v>
      </c>
      <c r="S423" s="412" t="str">
        <f t="shared" si="30"/>
        <v/>
      </c>
      <c r="T423" s="412" t="b">
        <f t="shared" si="31"/>
        <v>0</v>
      </c>
      <c r="U423" s="412" t="s">
        <v>1622</v>
      </c>
      <c r="V423" s="58"/>
      <c r="W423" s="164"/>
      <c r="X423" s="164"/>
    </row>
    <row r="424" spans="1:24" x14ac:dyDescent="0.25">
      <c r="A424" s="312">
        <v>10</v>
      </c>
      <c r="B424" s="324" t="str">
        <f>IFERROR(VLOOKUP(A424,'Coverage Indicators - Section D'!$A$10:$Y$42,25,FALSE),"")</f>
        <v/>
      </c>
      <c r="C424" s="410" t="str">
        <f>IFERROR(IF(VLOOKUP(S424,'Disaggregation Records'!$D$93:$E$181,2,FALSE)=0,"",VLOOKUP(S424,'Disaggregation Records'!$D$93:$E$181,2,FALSE)),"")</f>
        <v/>
      </c>
      <c r="D424" s="410" t="str">
        <f>IFERROR(IF(VLOOKUP(S424,'Disaggregation Records'!$D$93:$F$181,3,FALSE)=0,"",VLOOKUP(S424,'Disaggregation Records'!$D$93:$F$181,3,FALSE)),"")</f>
        <v/>
      </c>
      <c r="E424" s="326"/>
      <c r="F424" s="326"/>
      <c r="G424" s="327" t="str">
        <f t="shared" si="28"/>
        <v/>
      </c>
      <c r="H424" s="380"/>
      <c r="I424" s="381"/>
      <c r="J424" s="381"/>
      <c r="K424" s="381"/>
      <c r="L424" s="381"/>
      <c r="M424" s="381"/>
      <c r="N424" s="381"/>
      <c r="O424" s="381"/>
      <c r="P424" s="380"/>
      <c r="Q424" s="313"/>
      <c r="R424" s="412">
        <f t="shared" si="29"/>
        <v>37</v>
      </c>
      <c r="S424" s="412" t="str">
        <f t="shared" si="30"/>
        <v/>
      </c>
      <c r="T424" s="412" t="b">
        <f t="shared" si="31"/>
        <v>0</v>
      </c>
      <c r="U424" s="412" t="s">
        <v>1623</v>
      </c>
      <c r="V424" s="58"/>
      <c r="W424" s="164"/>
      <c r="X424" s="164"/>
    </row>
    <row r="425" spans="1:24" x14ac:dyDescent="0.25">
      <c r="A425" s="312">
        <v>10</v>
      </c>
      <c r="B425" s="324" t="str">
        <f>IFERROR(VLOOKUP(A425,'Coverage Indicators - Section D'!$A$10:$Y$42,25,FALSE),"")</f>
        <v/>
      </c>
      <c r="C425" s="410" t="str">
        <f>IFERROR(IF(VLOOKUP(S425,'Disaggregation Records'!$D$93:$E$181,2,FALSE)=0,"",VLOOKUP(S425,'Disaggregation Records'!$D$93:$E$181,2,FALSE)),"")</f>
        <v/>
      </c>
      <c r="D425" s="410" t="str">
        <f>IFERROR(IF(VLOOKUP(S425,'Disaggregation Records'!$D$93:$F$181,3,FALSE)=0,"",VLOOKUP(S425,'Disaggregation Records'!$D$93:$F$181,3,FALSE)),"")</f>
        <v/>
      </c>
      <c r="E425" s="326"/>
      <c r="F425" s="326"/>
      <c r="G425" s="327" t="str">
        <f t="shared" si="28"/>
        <v/>
      </c>
      <c r="H425" s="380"/>
      <c r="I425" s="381"/>
      <c r="J425" s="381"/>
      <c r="K425" s="381"/>
      <c r="L425" s="381"/>
      <c r="M425" s="381"/>
      <c r="N425" s="381"/>
      <c r="O425" s="381"/>
      <c r="P425" s="380"/>
      <c r="Q425" s="313"/>
      <c r="R425" s="412">
        <f t="shared" si="29"/>
        <v>38</v>
      </c>
      <c r="S425" s="412" t="str">
        <f t="shared" si="30"/>
        <v/>
      </c>
      <c r="T425" s="412" t="b">
        <f t="shared" si="31"/>
        <v>0</v>
      </c>
      <c r="U425" s="412" t="s">
        <v>1624</v>
      </c>
      <c r="V425" s="58"/>
      <c r="W425" s="164"/>
      <c r="X425" s="164"/>
    </row>
    <row r="426" spans="1:24" x14ac:dyDescent="0.25">
      <c r="A426" s="312">
        <v>10</v>
      </c>
      <c r="B426" s="324" t="str">
        <f>IFERROR(VLOOKUP(A426,'Coverage Indicators - Section D'!$A$10:$Y$42,25,FALSE),"")</f>
        <v/>
      </c>
      <c r="C426" s="410" t="str">
        <f>IFERROR(IF(VLOOKUP(S426,'Disaggregation Records'!$D$93:$E$181,2,FALSE)=0,"",VLOOKUP(S426,'Disaggregation Records'!$D$93:$E$181,2,FALSE)),"")</f>
        <v/>
      </c>
      <c r="D426" s="410" t="str">
        <f>IFERROR(IF(VLOOKUP(S426,'Disaggregation Records'!$D$93:$F$181,3,FALSE)=0,"",VLOOKUP(S426,'Disaggregation Records'!$D$93:$F$181,3,FALSE)),"")</f>
        <v/>
      </c>
      <c r="E426" s="326"/>
      <c r="F426" s="326"/>
      <c r="G426" s="327" t="str">
        <f t="shared" si="28"/>
        <v/>
      </c>
      <c r="H426" s="380"/>
      <c r="I426" s="381"/>
      <c r="J426" s="381"/>
      <c r="K426" s="381"/>
      <c r="L426" s="381"/>
      <c r="M426" s="381"/>
      <c r="N426" s="381"/>
      <c r="O426" s="381"/>
      <c r="P426" s="380"/>
      <c r="Q426" s="313"/>
      <c r="R426" s="412">
        <f t="shared" si="29"/>
        <v>39</v>
      </c>
      <c r="S426" s="412" t="str">
        <f t="shared" si="30"/>
        <v/>
      </c>
      <c r="T426" s="412" t="b">
        <f t="shared" si="31"/>
        <v>0</v>
      </c>
      <c r="U426" s="412" t="s">
        <v>1625</v>
      </c>
      <c r="V426" s="58"/>
      <c r="W426" s="164"/>
      <c r="X426" s="164"/>
    </row>
    <row r="427" spans="1:24" x14ac:dyDescent="0.25">
      <c r="A427" s="312">
        <v>11</v>
      </c>
      <c r="B427" s="324" t="str">
        <f>IFERROR(VLOOKUP(A427,'Coverage Indicators - Section D'!$A$10:$Y$42,25,FALSE),"")</f>
        <v/>
      </c>
      <c r="C427" s="410" t="str">
        <f>IFERROR(IF(VLOOKUP(S427,'Disaggregation Records'!$D$93:$E$181,2,FALSE)=0,"",VLOOKUP(S427,'Disaggregation Records'!$D$93:$E$181,2,FALSE)),"")</f>
        <v/>
      </c>
      <c r="D427" s="410" t="str">
        <f>IFERROR(IF(VLOOKUP(S427,'Disaggregation Records'!$D$93:$F$181,3,FALSE)=0,"",VLOOKUP(S427,'Disaggregation Records'!$D$93:$F$181,3,FALSE)),"")</f>
        <v/>
      </c>
      <c r="E427" s="326"/>
      <c r="F427" s="326"/>
      <c r="G427" s="327" t="str">
        <f t="shared" si="28"/>
        <v/>
      </c>
      <c r="H427" s="380"/>
      <c r="I427" s="381"/>
      <c r="J427" s="381"/>
      <c r="K427" s="381"/>
      <c r="L427" s="381"/>
      <c r="M427" s="381"/>
      <c r="N427" s="381"/>
      <c r="O427" s="381"/>
      <c r="P427" s="380"/>
      <c r="Q427" s="313"/>
      <c r="R427" s="412">
        <f t="shared" si="29"/>
        <v>40</v>
      </c>
      <c r="S427" s="412" t="str">
        <f t="shared" si="30"/>
        <v/>
      </c>
      <c r="T427" s="412" t="b">
        <f t="shared" si="31"/>
        <v>0</v>
      </c>
      <c r="U427" s="412" t="s">
        <v>1626</v>
      </c>
      <c r="V427" s="58"/>
      <c r="W427" s="164"/>
      <c r="X427" s="164"/>
    </row>
    <row r="428" spans="1:24" x14ac:dyDescent="0.25">
      <c r="A428" s="312">
        <v>11</v>
      </c>
      <c r="B428" s="324" t="str">
        <f>IFERROR(VLOOKUP(A428,'Coverage Indicators - Section D'!$A$10:$Y$42,25,FALSE),"")</f>
        <v/>
      </c>
      <c r="C428" s="410" t="str">
        <f>IFERROR(IF(VLOOKUP(S428,'Disaggregation Records'!$D$93:$E$181,2,FALSE)=0,"",VLOOKUP(S428,'Disaggregation Records'!$D$93:$E$181,2,FALSE)),"")</f>
        <v/>
      </c>
      <c r="D428" s="410" t="str">
        <f>IFERROR(IF(VLOOKUP(S428,'Disaggregation Records'!$D$93:$F$181,3,FALSE)=0,"",VLOOKUP(S428,'Disaggregation Records'!$D$93:$F$181,3,FALSE)),"")</f>
        <v/>
      </c>
      <c r="E428" s="326"/>
      <c r="F428" s="326"/>
      <c r="G428" s="327" t="str">
        <f t="shared" si="28"/>
        <v/>
      </c>
      <c r="H428" s="380"/>
      <c r="I428" s="381"/>
      <c r="J428" s="381"/>
      <c r="K428" s="381"/>
      <c r="L428" s="381"/>
      <c r="M428" s="381"/>
      <c r="N428" s="381"/>
      <c r="O428" s="381"/>
      <c r="P428" s="380"/>
      <c r="Q428" s="313"/>
      <c r="R428" s="412">
        <f t="shared" si="29"/>
        <v>41</v>
      </c>
      <c r="S428" s="412" t="str">
        <f t="shared" si="30"/>
        <v/>
      </c>
      <c r="T428" s="412" t="b">
        <f t="shared" si="31"/>
        <v>0</v>
      </c>
      <c r="U428" s="412" t="s">
        <v>1627</v>
      </c>
      <c r="V428" s="58"/>
      <c r="W428" s="164"/>
      <c r="X428" s="164"/>
    </row>
    <row r="429" spans="1:24" x14ac:dyDescent="0.25">
      <c r="A429" s="312">
        <v>11</v>
      </c>
      <c r="B429" s="324" t="str">
        <f>IFERROR(VLOOKUP(A429,'Coverage Indicators - Section D'!$A$10:$Y$42,25,FALSE),"")</f>
        <v/>
      </c>
      <c r="C429" s="410" t="str">
        <f>IFERROR(IF(VLOOKUP(S429,'Disaggregation Records'!$D$93:$E$181,2,FALSE)=0,"",VLOOKUP(S429,'Disaggregation Records'!$D$93:$E$181,2,FALSE)),"")</f>
        <v/>
      </c>
      <c r="D429" s="410" t="str">
        <f>IFERROR(IF(VLOOKUP(S429,'Disaggregation Records'!$D$93:$F$181,3,FALSE)=0,"",VLOOKUP(S429,'Disaggregation Records'!$D$93:$F$181,3,FALSE)),"")</f>
        <v/>
      </c>
      <c r="E429" s="326"/>
      <c r="F429" s="326"/>
      <c r="G429" s="327" t="str">
        <f t="shared" si="28"/>
        <v/>
      </c>
      <c r="H429" s="380"/>
      <c r="I429" s="381"/>
      <c r="J429" s="381"/>
      <c r="K429" s="381"/>
      <c r="L429" s="381"/>
      <c r="M429" s="381"/>
      <c r="N429" s="381"/>
      <c r="O429" s="381"/>
      <c r="P429" s="380"/>
      <c r="Q429" s="313"/>
      <c r="R429" s="412">
        <f t="shared" si="29"/>
        <v>42</v>
      </c>
      <c r="S429" s="412" t="str">
        <f t="shared" si="30"/>
        <v/>
      </c>
      <c r="T429" s="412" t="b">
        <f t="shared" si="31"/>
        <v>0</v>
      </c>
      <c r="U429" s="412" t="s">
        <v>1628</v>
      </c>
      <c r="V429" s="58"/>
      <c r="W429" s="164"/>
      <c r="X429" s="164"/>
    </row>
    <row r="430" spans="1:24" x14ac:dyDescent="0.25">
      <c r="A430" s="312">
        <v>11</v>
      </c>
      <c r="B430" s="324" t="str">
        <f>IFERROR(VLOOKUP(A430,'Coverage Indicators - Section D'!$A$10:$Y$42,25,FALSE),"")</f>
        <v/>
      </c>
      <c r="C430" s="410" t="str">
        <f>IFERROR(IF(VLOOKUP(S430,'Disaggregation Records'!$D$93:$E$181,2,FALSE)=0,"",VLOOKUP(S430,'Disaggregation Records'!$D$93:$E$181,2,FALSE)),"")</f>
        <v/>
      </c>
      <c r="D430" s="410" t="str">
        <f>IFERROR(IF(VLOOKUP(S430,'Disaggregation Records'!$D$93:$F$181,3,FALSE)=0,"",VLOOKUP(S430,'Disaggregation Records'!$D$93:$F$181,3,FALSE)),"")</f>
        <v/>
      </c>
      <c r="E430" s="326"/>
      <c r="F430" s="326"/>
      <c r="G430" s="327" t="str">
        <f t="shared" si="28"/>
        <v/>
      </c>
      <c r="H430" s="380"/>
      <c r="I430" s="381"/>
      <c r="J430" s="381"/>
      <c r="K430" s="381"/>
      <c r="L430" s="381"/>
      <c r="M430" s="381"/>
      <c r="N430" s="381"/>
      <c r="O430" s="381"/>
      <c r="P430" s="380"/>
      <c r="Q430" s="313"/>
      <c r="R430" s="412">
        <f t="shared" si="29"/>
        <v>43</v>
      </c>
      <c r="S430" s="412" t="str">
        <f t="shared" si="30"/>
        <v/>
      </c>
      <c r="T430" s="412" t="b">
        <f t="shared" si="31"/>
        <v>0</v>
      </c>
      <c r="U430" s="412" t="s">
        <v>1629</v>
      </c>
      <c r="V430" s="58"/>
      <c r="W430" s="164"/>
      <c r="X430" s="164"/>
    </row>
    <row r="431" spans="1:24" x14ac:dyDescent="0.25">
      <c r="A431" s="312">
        <v>11</v>
      </c>
      <c r="B431" s="324" t="str">
        <f>IFERROR(VLOOKUP(A431,'Coverage Indicators - Section D'!$A$10:$Y$42,25,FALSE),"")</f>
        <v/>
      </c>
      <c r="C431" s="410" t="str">
        <f>IFERROR(IF(VLOOKUP(S431,'Disaggregation Records'!$D$93:$E$181,2,FALSE)=0,"",VLOOKUP(S431,'Disaggregation Records'!$D$93:$E$181,2,FALSE)),"")</f>
        <v/>
      </c>
      <c r="D431" s="410" t="str">
        <f>IFERROR(IF(VLOOKUP(S431,'Disaggregation Records'!$D$93:$F$181,3,FALSE)=0,"",VLOOKUP(S431,'Disaggregation Records'!$D$93:$F$181,3,FALSE)),"")</f>
        <v/>
      </c>
      <c r="E431" s="326"/>
      <c r="F431" s="326"/>
      <c r="G431" s="327" t="str">
        <f t="shared" si="28"/>
        <v/>
      </c>
      <c r="H431" s="380"/>
      <c r="I431" s="381"/>
      <c r="J431" s="381"/>
      <c r="K431" s="381"/>
      <c r="L431" s="381"/>
      <c r="M431" s="381"/>
      <c r="N431" s="381"/>
      <c r="O431" s="381"/>
      <c r="P431" s="380"/>
      <c r="Q431" s="313"/>
      <c r="R431" s="412">
        <f t="shared" si="29"/>
        <v>44</v>
      </c>
      <c r="S431" s="412" t="str">
        <f t="shared" si="30"/>
        <v/>
      </c>
      <c r="T431" s="412" t="b">
        <f t="shared" si="31"/>
        <v>0</v>
      </c>
      <c r="U431" s="412" t="s">
        <v>1630</v>
      </c>
      <c r="V431" s="58"/>
      <c r="W431" s="164"/>
      <c r="X431" s="164"/>
    </row>
    <row r="432" spans="1:24" x14ac:dyDescent="0.25">
      <c r="A432" s="312">
        <v>11</v>
      </c>
      <c r="B432" s="324" t="str">
        <f>IFERROR(VLOOKUP(A432,'Coverage Indicators - Section D'!$A$10:$Y$42,25,FALSE),"")</f>
        <v/>
      </c>
      <c r="C432" s="410" t="str">
        <f>IFERROR(IF(VLOOKUP(S432,'Disaggregation Records'!$D$93:$E$181,2,FALSE)=0,"",VLOOKUP(S432,'Disaggregation Records'!$D$93:$E$181,2,FALSE)),"")</f>
        <v/>
      </c>
      <c r="D432" s="410" t="str">
        <f>IFERROR(IF(VLOOKUP(S432,'Disaggregation Records'!$D$93:$F$181,3,FALSE)=0,"",VLOOKUP(S432,'Disaggregation Records'!$D$93:$F$181,3,FALSE)),"")</f>
        <v/>
      </c>
      <c r="E432" s="326"/>
      <c r="F432" s="326"/>
      <c r="G432" s="327" t="str">
        <f t="shared" si="28"/>
        <v/>
      </c>
      <c r="H432" s="380"/>
      <c r="I432" s="381"/>
      <c r="J432" s="381"/>
      <c r="K432" s="381"/>
      <c r="L432" s="381"/>
      <c r="M432" s="381"/>
      <c r="N432" s="381"/>
      <c r="O432" s="381"/>
      <c r="P432" s="380"/>
      <c r="Q432" s="313"/>
      <c r="R432" s="412">
        <f t="shared" si="29"/>
        <v>45</v>
      </c>
      <c r="S432" s="412" t="str">
        <f t="shared" si="30"/>
        <v/>
      </c>
      <c r="T432" s="412" t="b">
        <f t="shared" si="31"/>
        <v>0</v>
      </c>
      <c r="U432" s="412" t="s">
        <v>1631</v>
      </c>
      <c r="V432" s="58"/>
      <c r="W432" s="164"/>
      <c r="X432" s="164"/>
    </row>
    <row r="433" spans="1:24" x14ac:dyDescent="0.25">
      <c r="A433" s="312">
        <v>11</v>
      </c>
      <c r="B433" s="324" t="str">
        <f>IFERROR(VLOOKUP(A433,'Coverage Indicators - Section D'!$A$10:$Y$42,25,FALSE),"")</f>
        <v/>
      </c>
      <c r="C433" s="410" t="str">
        <f>IFERROR(IF(VLOOKUP(S433,'Disaggregation Records'!$D$93:$E$181,2,FALSE)=0,"",VLOOKUP(S433,'Disaggregation Records'!$D$93:$E$181,2,FALSE)),"")</f>
        <v/>
      </c>
      <c r="D433" s="410" t="str">
        <f>IFERROR(IF(VLOOKUP(S433,'Disaggregation Records'!$D$93:$F$181,3,FALSE)=0,"",VLOOKUP(S433,'Disaggregation Records'!$D$93:$F$181,3,FALSE)),"")</f>
        <v/>
      </c>
      <c r="E433" s="326"/>
      <c r="F433" s="326"/>
      <c r="G433" s="327" t="str">
        <f t="shared" si="28"/>
        <v/>
      </c>
      <c r="H433" s="380"/>
      <c r="I433" s="381"/>
      <c r="J433" s="381"/>
      <c r="K433" s="381"/>
      <c r="L433" s="381"/>
      <c r="M433" s="381"/>
      <c r="N433" s="381"/>
      <c r="O433" s="381"/>
      <c r="P433" s="380"/>
      <c r="Q433" s="313"/>
      <c r="R433" s="412">
        <f t="shared" si="29"/>
        <v>46</v>
      </c>
      <c r="S433" s="412" t="str">
        <f t="shared" si="30"/>
        <v/>
      </c>
      <c r="T433" s="412" t="b">
        <f t="shared" si="31"/>
        <v>0</v>
      </c>
      <c r="U433" s="412" t="s">
        <v>1632</v>
      </c>
      <c r="V433" s="58"/>
      <c r="W433" s="164"/>
      <c r="X433" s="164"/>
    </row>
    <row r="434" spans="1:24" x14ac:dyDescent="0.25">
      <c r="A434" s="312">
        <v>11</v>
      </c>
      <c r="B434" s="324" t="str">
        <f>IFERROR(VLOOKUP(A434,'Coverage Indicators - Section D'!$A$10:$Y$42,25,FALSE),"")</f>
        <v/>
      </c>
      <c r="C434" s="410" t="str">
        <f>IFERROR(IF(VLOOKUP(S434,'Disaggregation Records'!$D$93:$E$181,2,FALSE)=0,"",VLOOKUP(S434,'Disaggregation Records'!$D$93:$E$181,2,FALSE)),"")</f>
        <v/>
      </c>
      <c r="D434" s="410" t="str">
        <f>IFERROR(IF(VLOOKUP(S434,'Disaggregation Records'!$D$93:$F$181,3,FALSE)=0,"",VLOOKUP(S434,'Disaggregation Records'!$D$93:$F$181,3,FALSE)),"")</f>
        <v/>
      </c>
      <c r="E434" s="326"/>
      <c r="F434" s="326"/>
      <c r="G434" s="327" t="str">
        <f t="shared" si="28"/>
        <v/>
      </c>
      <c r="H434" s="380"/>
      <c r="I434" s="381"/>
      <c r="J434" s="381"/>
      <c r="K434" s="381"/>
      <c r="L434" s="381"/>
      <c r="M434" s="381"/>
      <c r="N434" s="381"/>
      <c r="O434" s="381"/>
      <c r="P434" s="380"/>
      <c r="Q434" s="313"/>
      <c r="R434" s="412">
        <f t="shared" si="29"/>
        <v>47</v>
      </c>
      <c r="S434" s="412" t="str">
        <f t="shared" si="30"/>
        <v/>
      </c>
      <c r="T434" s="412" t="b">
        <f t="shared" si="31"/>
        <v>0</v>
      </c>
      <c r="U434" s="412" t="s">
        <v>1633</v>
      </c>
      <c r="V434" s="58"/>
      <c r="W434" s="164"/>
      <c r="X434" s="164"/>
    </row>
    <row r="435" spans="1:24" x14ac:dyDescent="0.25">
      <c r="A435" s="312">
        <v>11</v>
      </c>
      <c r="B435" s="324" t="str">
        <f>IFERROR(VLOOKUP(A435,'Coverage Indicators - Section D'!$A$10:$Y$42,25,FALSE),"")</f>
        <v/>
      </c>
      <c r="C435" s="410" t="str">
        <f>IFERROR(IF(VLOOKUP(S435,'Disaggregation Records'!$D$93:$E$181,2,FALSE)=0,"",VLOOKUP(S435,'Disaggregation Records'!$D$93:$E$181,2,FALSE)),"")</f>
        <v/>
      </c>
      <c r="D435" s="410" t="str">
        <f>IFERROR(IF(VLOOKUP(S435,'Disaggregation Records'!$D$93:$F$181,3,FALSE)=0,"",VLOOKUP(S435,'Disaggregation Records'!$D$93:$F$181,3,FALSE)),"")</f>
        <v/>
      </c>
      <c r="E435" s="326"/>
      <c r="F435" s="326"/>
      <c r="G435" s="327" t="str">
        <f t="shared" si="28"/>
        <v/>
      </c>
      <c r="H435" s="380"/>
      <c r="I435" s="381"/>
      <c r="J435" s="381"/>
      <c r="K435" s="381"/>
      <c r="L435" s="381"/>
      <c r="M435" s="381"/>
      <c r="N435" s="381"/>
      <c r="O435" s="381"/>
      <c r="P435" s="380"/>
      <c r="Q435" s="313"/>
      <c r="R435" s="412">
        <f t="shared" si="29"/>
        <v>48</v>
      </c>
      <c r="S435" s="412" t="str">
        <f t="shared" si="30"/>
        <v/>
      </c>
      <c r="T435" s="412" t="b">
        <f t="shared" si="31"/>
        <v>0</v>
      </c>
      <c r="U435" s="412" t="s">
        <v>1634</v>
      </c>
      <c r="V435" s="58"/>
      <c r="W435" s="164"/>
      <c r="X435" s="164"/>
    </row>
    <row r="436" spans="1:24" x14ac:dyDescent="0.25">
      <c r="A436" s="312">
        <v>11</v>
      </c>
      <c r="B436" s="324" t="str">
        <f>IFERROR(VLOOKUP(A436,'Coverage Indicators - Section D'!$A$10:$Y$42,25,FALSE),"")</f>
        <v/>
      </c>
      <c r="C436" s="410" t="str">
        <f>IFERROR(IF(VLOOKUP(S436,'Disaggregation Records'!$D$93:$E$181,2,FALSE)=0,"",VLOOKUP(S436,'Disaggregation Records'!$D$93:$E$181,2,FALSE)),"")</f>
        <v/>
      </c>
      <c r="D436" s="410" t="str">
        <f>IFERROR(IF(VLOOKUP(S436,'Disaggregation Records'!$D$93:$F$181,3,FALSE)=0,"",VLOOKUP(S436,'Disaggregation Records'!$D$93:$F$181,3,FALSE)),"")</f>
        <v/>
      </c>
      <c r="E436" s="326"/>
      <c r="F436" s="326"/>
      <c r="G436" s="327" t="str">
        <f t="shared" si="28"/>
        <v/>
      </c>
      <c r="H436" s="380"/>
      <c r="I436" s="381"/>
      <c r="J436" s="381"/>
      <c r="K436" s="381"/>
      <c r="L436" s="381"/>
      <c r="M436" s="381"/>
      <c r="N436" s="381"/>
      <c r="O436" s="381"/>
      <c r="P436" s="380"/>
      <c r="Q436" s="313"/>
      <c r="R436" s="412">
        <f t="shared" si="29"/>
        <v>49</v>
      </c>
      <c r="S436" s="412" t="str">
        <f t="shared" si="30"/>
        <v/>
      </c>
      <c r="T436" s="412" t="b">
        <f t="shared" si="31"/>
        <v>0</v>
      </c>
      <c r="U436" s="412" t="s">
        <v>1635</v>
      </c>
      <c r="V436" s="58"/>
      <c r="W436" s="164"/>
      <c r="X436" s="164"/>
    </row>
    <row r="437" spans="1:24" x14ac:dyDescent="0.25">
      <c r="A437" s="312">
        <v>12</v>
      </c>
      <c r="B437" s="324" t="str">
        <f>IFERROR(VLOOKUP(A437,'Coverage Indicators - Section D'!$A$10:$Y$42,25,FALSE),"")</f>
        <v/>
      </c>
      <c r="C437" s="410" t="str">
        <f>IFERROR(IF(VLOOKUP(S437,'Disaggregation Records'!$D$93:$E$181,2,FALSE)=0,"",VLOOKUP(S437,'Disaggregation Records'!$D$93:$E$181,2,FALSE)),"")</f>
        <v/>
      </c>
      <c r="D437" s="410" t="str">
        <f>IFERROR(IF(VLOOKUP(S437,'Disaggregation Records'!$D$93:$F$181,3,FALSE)=0,"",VLOOKUP(S437,'Disaggregation Records'!$D$93:$F$181,3,FALSE)),"")</f>
        <v/>
      </c>
      <c r="E437" s="326"/>
      <c r="F437" s="326"/>
      <c r="G437" s="327" t="str">
        <f t="shared" si="28"/>
        <v/>
      </c>
      <c r="H437" s="380"/>
      <c r="I437" s="381"/>
      <c r="J437" s="381"/>
      <c r="K437" s="381"/>
      <c r="L437" s="381"/>
      <c r="M437" s="381"/>
      <c r="N437" s="381"/>
      <c r="O437" s="381"/>
      <c r="P437" s="380"/>
      <c r="Q437" s="313"/>
      <c r="R437" s="412">
        <f t="shared" si="29"/>
        <v>50</v>
      </c>
      <c r="S437" s="412" t="str">
        <f t="shared" si="30"/>
        <v/>
      </c>
      <c r="T437" s="412" t="b">
        <f t="shared" si="31"/>
        <v>0</v>
      </c>
      <c r="U437" s="412" t="s">
        <v>1636</v>
      </c>
      <c r="V437" s="58"/>
      <c r="W437" s="164"/>
      <c r="X437" s="164"/>
    </row>
    <row r="438" spans="1:24" x14ac:dyDescent="0.25">
      <c r="A438" s="312">
        <v>12</v>
      </c>
      <c r="B438" s="324" t="str">
        <f>IFERROR(VLOOKUP(A438,'Coverage Indicators - Section D'!$A$10:$Y$42,25,FALSE),"")</f>
        <v/>
      </c>
      <c r="C438" s="410" t="str">
        <f>IFERROR(IF(VLOOKUP(S438,'Disaggregation Records'!$D$93:$E$181,2,FALSE)=0,"",VLOOKUP(S438,'Disaggregation Records'!$D$93:$E$181,2,FALSE)),"")</f>
        <v/>
      </c>
      <c r="D438" s="410" t="str">
        <f>IFERROR(IF(VLOOKUP(S438,'Disaggregation Records'!$D$93:$F$181,3,FALSE)=0,"",VLOOKUP(S438,'Disaggregation Records'!$D$93:$F$181,3,FALSE)),"")</f>
        <v/>
      </c>
      <c r="E438" s="326"/>
      <c r="F438" s="326"/>
      <c r="G438" s="327" t="str">
        <f t="shared" si="28"/>
        <v/>
      </c>
      <c r="H438" s="380"/>
      <c r="I438" s="381"/>
      <c r="J438" s="381"/>
      <c r="K438" s="381"/>
      <c r="L438" s="381"/>
      <c r="M438" s="381"/>
      <c r="N438" s="381"/>
      <c r="O438" s="381"/>
      <c r="P438" s="380"/>
      <c r="Q438" s="313"/>
      <c r="R438" s="412">
        <f t="shared" si="29"/>
        <v>51</v>
      </c>
      <c r="S438" s="412" t="str">
        <f t="shared" si="30"/>
        <v/>
      </c>
      <c r="T438" s="412" t="b">
        <f t="shared" si="31"/>
        <v>0</v>
      </c>
      <c r="U438" s="412" t="s">
        <v>1637</v>
      </c>
      <c r="V438" s="58"/>
      <c r="W438" s="164"/>
      <c r="X438" s="164"/>
    </row>
    <row r="439" spans="1:24" x14ac:dyDescent="0.25">
      <c r="A439" s="312">
        <v>12</v>
      </c>
      <c r="B439" s="324" t="str">
        <f>IFERROR(VLOOKUP(A439,'Coverage Indicators - Section D'!$A$10:$Y$42,25,FALSE),"")</f>
        <v/>
      </c>
      <c r="C439" s="410" t="str">
        <f>IFERROR(IF(VLOOKUP(S439,'Disaggregation Records'!$D$93:$E$181,2,FALSE)=0,"",VLOOKUP(S439,'Disaggregation Records'!$D$93:$E$181,2,FALSE)),"")</f>
        <v/>
      </c>
      <c r="D439" s="410" t="str">
        <f>IFERROR(IF(VLOOKUP(S439,'Disaggregation Records'!$D$93:$F$181,3,FALSE)=0,"",VLOOKUP(S439,'Disaggregation Records'!$D$93:$F$181,3,FALSE)),"")</f>
        <v/>
      </c>
      <c r="E439" s="326"/>
      <c r="F439" s="326"/>
      <c r="G439" s="327" t="str">
        <f t="shared" si="28"/>
        <v/>
      </c>
      <c r="H439" s="380"/>
      <c r="I439" s="381"/>
      <c r="J439" s="381"/>
      <c r="K439" s="381"/>
      <c r="L439" s="381"/>
      <c r="M439" s="381"/>
      <c r="N439" s="381"/>
      <c r="O439" s="381"/>
      <c r="P439" s="380"/>
      <c r="Q439" s="313"/>
      <c r="R439" s="412">
        <f t="shared" si="29"/>
        <v>52</v>
      </c>
      <c r="S439" s="412" t="str">
        <f t="shared" si="30"/>
        <v/>
      </c>
      <c r="T439" s="412" t="b">
        <f t="shared" si="31"/>
        <v>0</v>
      </c>
      <c r="U439" s="412" t="s">
        <v>1638</v>
      </c>
      <c r="V439" s="58"/>
      <c r="W439" s="164"/>
      <c r="X439" s="164"/>
    </row>
    <row r="440" spans="1:24" x14ac:dyDescent="0.25">
      <c r="A440" s="312">
        <v>12</v>
      </c>
      <c r="B440" s="324" t="str">
        <f>IFERROR(VLOOKUP(A440,'Coverage Indicators - Section D'!$A$10:$Y$42,25,FALSE),"")</f>
        <v/>
      </c>
      <c r="C440" s="410" t="str">
        <f>IFERROR(IF(VLOOKUP(S440,'Disaggregation Records'!$D$93:$E$181,2,FALSE)=0,"",VLOOKUP(S440,'Disaggregation Records'!$D$93:$E$181,2,FALSE)),"")</f>
        <v/>
      </c>
      <c r="D440" s="410" t="str">
        <f>IFERROR(IF(VLOOKUP(S440,'Disaggregation Records'!$D$93:$F$181,3,FALSE)=0,"",VLOOKUP(S440,'Disaggregation Records'!$D$93:$F$181,3,FALSE)),"")</f>
        <v/>
      </c>
      <c r="E440" s="326"/>
      <c r="F440" s="326"/>
      <c r="G440" s="327" t="str">
        <f t="shared" si="28"/>
        <v/>
      </c>
      <c r="H440" s="380"/>
      <c r="I440" s="381"/>
      <c r="J440" s="381"/>
      <c r="K440" s="381"/>
      <c r="L440" s="381"/>
      <c r="M440" s="381"/>
      <c r="N440" s="381"/>
      <c r="O440" s="381"/>
      <c r="P440" s="380"/>
      <c r="Q440" s="313"/>
      <c r="R440" s="412">
        <f t="shared" si="29"/>
        <v>53</v>
      </c>
      <c r="S440" s="412" t="str">
        <f t="shared" si="30"/>
        <v/>
      </c>
      <c r="T440" s="412" t="b">
        <f t="shared" si="31"/>
        <v>0</v>
      </c>
      <c r="U440" s="412" t="s">
        <v>1639</v>
      </c>
      <c r="V440" s="58"/>
      <c r="W440" s="164"/>
      <c r="X440" s="164"/>
    </row>
    <row r="441" spans="1:24" x14ac:dyDescent="0.25">
      <c r="A441" s="312">
        <v>12</v>
      </c>
      <c r="B441" s="324" t="str">
        <f>IFERROR(VLOOKUP(A441,'Coverage Indicators - Section D'!$A$10:$Y$42,25,FALSE),"")</f>
        <v/>
      </c>
      <c r="C441" s="410" t="str">
        <f>IFERROR(IF(VLOOKUP(S441,'Disaggregation Records'!$D$93:$E$181,2,FALSE)=0,"",VLOOKUP(S441,'Disaggregation Records'!$D$93:$E$181,2,FALSE)),"")</f>
        <v/>
      </c>
      <c r="D441" s="410" t="str">
        <f>IFERROR(IF(VLOOKUP(S441,'Disaggregation Records'!$D$93:$F$181,3,FALSE)=0,"",VLOOKUP(S441,'Disaggregation Records'!$D$93:$F$181,3,FALSE)),"")</f>
        <v/>
      </c>
      <c r="E441" s="326"/>
      <c r="F441" s="326"/>
      <c r="G441" s="327" t="str">
        <f t="shared" si="28"/>
        <v/>
      </c>
      <c r="H441" s="380"/>
      <c r="I441" s="381"/>
      <c r="J441" s="381"/>
      <c r="K441" s="381"/>
      <c r="L441" s="381"/>
      <c r="M441" s="381"/>
      <c r="N441" s="381"/>
      <c r="O441" s="381"/>
      <c r="P441" s="380"/>
      <c r="Q441" s="313"/>
      <c r="R441" s="412">
        <f t="shared" si="29"/>
        <v>54</v>
      </c>
      <c r="S441" s="412" t="str">
        <f t="shared" si="30"/>
        <v/>
      </c>
      <c r="T441" s="412" t="b">
        <f t="shared" si="31"/>
        <v>0</v>
      </c>
      <c r="U441" s="412" t="s">
        <v>1640</v>
      </c>
      <c r="V441" s="58"/>
      <c r="W441" s="164"/>
      <c r="X441" s="164"/>
    </row>
    <row r="442" spans="1:24" x14ac:dyDescent="0.25">
      <c r="A442" s="312">
        <v>12</v>
      </c>
      <c r="B442" s="324" t="str">
        <f>IFERROR(VLOOKUP(A442,'Coverage Indicators - Section D'!$A$10:$Y$42,25,FALSE),"")</f>
        <v/>
      </c>
      <c r="C442" s="410" t="str">
        <f>IFERROR(IF(VLOOKUP(S442,'Disaggregation Records'!$D$93:$E$181,2,FALSE)=0,"",VLOOKUP(S442,'Disaggregation Records'!$D$93:$E$181,2,FALSE)),"")</f>
        <v/>
      </c>
      <c r="D442" s="410" t="str">
        <f>IFERROR(IF(VLOOKUP(S442,'Disaggregation Records'!$D$93:$F$181,3,FALSE)=0,"",VLOOKUP(S442,'Disaggregation Records'!$D$93:$F$181,3,FALSE)),"")</f>
        <v/>
      </c>
      <c r="E442" s="326"/>
      <c r="F442" s="326"/>
      <c r="G442" s="327" t="str">
        <f t="shared" si="28"/>
        <v/>
      </c>
      <c r="H442" s="380"/>
      <c r="I442" s="381"/>
      <c r="J442" s="381"/>
      <c r="K442" s="381"/>
      <c r="L442" s="381"/>
      <c r="M442" s="381"/>
      <c r="N442" s="381"/>
      <c r="O442" s="381"/>
      <c r="P442" s="380"/>
      <c r="Q442" s="313"/>
      <c r="R442" s="412">
        <f t="shared" si="29"/>
        <v>55</v>
      </c>
      <c r="S442" s="412" t="str">
        <f t="shared" si="30"/>
        <v/>
      </c>
      <c r="T442" s="412" t="b">
        <f t="shared" si="31"/>
        <v>0</v>
      </c>
      <c r="U442" s="412" t="s">
        <v>1641</v>
      </c>
      <c r="V442" s="58"/>
      <c r="W442" s="164"/>
      <c r="X442" s="164"/>
    </row>
    <row r="443" spans="1:24" x14ac:dyDescent="0.25">
      <c r="A443" s="312">
        <v>12</v>
      </c>
      <c r="B443" s="324" t="str">
        <f>IFERROR(VLOOKUP(A443,'Coverage Indicators - Section D'!$A$10:$Y$42,25,FALSE),"")</f>
        <v/>
      </c>
      <c r="C443" s="410" t="str">
        <f>IFERROR(IF(VLOOKUP(S443,'Disaggregation Records'!$D$93:$E$181,2,FALSE)=0,"",VLOOKUP(S443,'Disaggregation Records'!$D$93:$E$181,2,FALSE)),"")</f>
        <v/>
      </c>
      <c r="D443" s="410" t="str">
        <f>IFERROR(IF(VLOOKUP(S443,'Disaggregation Records'!$D$93:$F$181,3,FALSE)=0,"",VLOOKUP(S443,'Disaggregation Records'!$D$93:$F$181,3,FALSE)),"")</f>
        <v/>
      </c>
      <c r="E443" s="326"/>
      <c r="F443" s="326"/>
      <c r="G443" s="327" t="str">
        <f t="shared" si="28"/>
        <v/>
      </c>
      <c r="H443" s="380"/>
      <c r="I443" s="381"/>
      <c r="J443" s="381"/>
      <c r="K443" s="381"/>
      <c r="L443" s="381"/>
      <c r="M443" s="381"/>
      <c r="N443" s="381"/>
      <c r="O443" s="381"/>
      <c r="P443" s="380"/>
      <c r="Q443" s="313"/>
      <c r="R443" s="412">
        <f t="shared" si="29"/>
        <v>56</v>
      </c>
      <c r="S443" s="412" t="str">
        <f t="shared" si="30"/>
        <v/>
      </c>
      <c r="T443" s="412" t="b">
        <f t="shared" si="31"/>
        <v>0</v>
      </c>
      <c r="U443" s="412" t="s">
        <v>1642</v>
      </c>
      <c r="V443" s="58"/>
      <c r="W443" s="164"/>
      <c r="X443" s="164"/>
    </row>
    <row r="444" spans="1:24" x14ac:dyDescent="0.25">
      <c r="A444" s="312">
        <v>12</v>
      </c>
      <c r="B444" s="324" t="str">
        <f>IFERROR(VLOOKUP(A444,'Coverage Indicators - Section D'!$A$10:$Y$42,25,FALSE),"")</f>
        <v/>
      </c>
      <c r="C444" s="410" t="str">
        <f>IFERROR(IF(VLOOKUP(S444,'Disaggregation Records'!$D$93:$E$181,2,FALSE)=0,"",VLOOKUP(S444,'Disaggregation Records'!$D$93:$E$181,2,FALSE)),"")</f>
        <v/>
      </c>
      <c r="D444" s="410" t="str">
        <f>IFERROR(IF(VLOOKUP(S444,'Disaggregation Records'!$D$93:$F$181,3,FALSE)=0,"",VLOOKUP(S444,'Disaggregation Records'!$D$93:$F$181,3,FALSE)),"")</f>
        <v/>
      </c>
      <c r="E444" s="326"/>
      <c r="F444" s="326"/>
      <c r="G444" s="327" t="str">
        <f t="shared" si="28"/>
        <v/>
      </c>
      <c r="H444" s="380"/>
      <c r="I444" s="381"/>
      <c r="J444" s="381"/>
      <c r="K444" s="381"/>
      <c r="L444" s="381"/>
      <c r="M444" s="381"/>
      <c r="N444" s="381"/>
      <c r="O444" s="381"/>
      <c r="P444" s="380"/>
      <c r="Q444" s="313"/>
      <c r="R444" s="412">
        <f t="shared" si="29"/>
        <v>57</v>
      </c>
      <c r="S444" s="412" t="str">
        <f t="shared" si="30"/>
        <v/>
      </c>
      <c r="T444" s="412" t="b">
        <f t="shared" si="31"/>
        <v>0</v>
      </c>
      <c r="U444" s="412" t="s">
        <v>1643</v>
      </c>
      <c r="V444" s="58"/>
      <c r="W444" s="164"/>
      <c r="X444" s="164"/>
    </row>
    <row r="445" spans="1:24" x14ac:dyDescent="0.25">
      <c r="A445" s="312">
        <v>12</v>
      </c>
      <c r="B445" s="324" t="str">
        <f>IFERROR(VLOOKUP(A445,'Coverage Indicators - Section D'!$A$10:$Y$42,25,FALSE),"")</f>
        <v/>
      </c>
      <c r="C445" s="410" t="str">
        <f>IFERROR(IF(VLOOKUP(S445,'Disaggregation Records'!$D$93:$E$181,2,FALSE)=0,"",VLOOKUP(S445,'Disaggregation Records'!$D$93:$E$181,2,FALSE)),"")</f>
        <v/>
      </c>
      <c r="D445" s="410" t="str">
        <f>IFERROR(IF(VLOOKUP(S445,'Disaggregation Records'!$D$93:$F$181,3,FALSE)=0,"",VLOOKUP(S445,'Disaggregation Records'!$D$93:$F$181,3,FALSE)),"")</f>
        <v/>
      </c>
      <c r="E445" s="326"/>
      <c r="F445" s="326"/>
      <c r="G445" s="327" t="str">
        <f t="shared" si="28"/>
        <v/>
      </c>
      <c r="H445" s="380"/>
      <c r="I445" s="381"/>
      <c r="J445" s="381"/>
      <c r="K445" s="381"/>
      <c r="L445" s="381"/>
      <c r="M445" s="381"/>
      <c r="N445" s="381"/>
      <c r="O445" s="381"/>
      <c r="P445" s="380"/>
      <c r="Q445" s="313"/>
      <c r="R445" s="412">
        <f t="shared" si="29"/>
        <v>58</v>
      </c>
      <c r="S445" s="412" t="str">
        <f t="shared" si="30"/>
        <v/>
      </c>
      <c r="T445" s="412" t="b">
        <f t="shared" si="31"/>
        <v>0</v>
      </c>
      <c r="U445" s="412" t="s">
        <v>1644</v>
      </c>
      <c r="V445" s="58"/>
      <c r="W445" s="164"/>
      <c r="X445" s="164"/>
    </row>
    <row r="446" spans="1:24" x14ac:dyDescent="0.25">
      <c r="A446" s="312">
        <v>12</v>
      </c>
      <c r="B446" s="324" t="str">
        <f>IFERROR(VLOOKUP(A446,'Coverage Indicators - Section D'!$A$10:$Y$42,25,FALSE),"")</f>
        <v/>
      </c>
      <c r="C446" s="410" t="str">
        <f>IFERROR(IF(VLOOKUP(S446,'Disaggregation Records'!$D$93:$E$181,2,FALSE)=0,"",VLOOKUP(S446,'Disaggregation Records'!$D$93:$E$181,2,FALSE)),"")</f>
        <v/>
      </c>
      <c r="D446" s="410" t="str">
        <f>IFERROR(IF(VLOOKUP(S446,'Disaggregation Records'!$D$93:$F$181,3,FALSE)=0,"",VLOOKUP(S446,'Disaggregation Records'!$D$93:$F$181,3,FALSE)),"")</f>
        <v/>
      </c>
      <c r="E446" s="326"/>
      <c r="F446" s="326"/>
      <c r="G446" s="327" t="str">
        <f t="shared" si="28"/>
        <v/>
      </c>
      <c r="H446" s="380"/>
      <c r="I446" s="381"/>
      <c r="J446" s="381"/>
      <c r="K446" s="381"/>
      <c r="L446" s="381"/>
      <c r="M446" s="381"/>
      <c r="N446" s="381"/>
      <c r="O446" s="381"/>
      <c r="P446" s="380"/>
      <c r="Q446" s="313"/>
      <c r="R446" s="412">
        <f t="shared" si="29"/>
        <v>59</v>
      </c>
      <c r="S446" s="412" t="str">
        <f t="shared" si="30"/>
        <v/>
      </c>
      <c r="T446" s="412" t="b">
        <f t="shared" si="31"/>
        <v>0</v>
      </c>
      <c r="U446" s="412" t="s">
        <v>1645</v>
      </c>
      <c r="V446" s="58"/>
      <c r="W446" s="164"/>
      <c r="X446" s="164"/>
    </row>
    <row r="447" spans="1:24" ht="63" x14ac:dyDescent="0.25">
      <c r="A447" s="312">
        <v>13</v>
      </c>
      <c r="B447" s="324" t="str">
        <f>IFERROR(VLOOKUP(A447,'Coverage Indicators - Section D'!$A$10:$Y$42,25,FALSE),"")</f>
        <v>TCP-6b: Number of TB cases (all forms) notified among key affected populations/ high risk groups (other than prisoners)</v>
      </c>
      <c r="C447" s="410" t="str">
        <f>IFERROR(IF(VLOOKUP(S447,'Disaggregation Records'!$D$93:$E$181,2,FALSE)=0,"",VLOOKUP(S447,'Disaggregation Records'!$D$93:$E$181,2,FALSE)),"")</f>
        <v>Age</v>
      </c>
      <c r="D447" s="410" t="str">
        <f>IFERROR(IF(VLOOKUP(S447,'Disaggregation Records'!$D$93:$F$181,3,FALSE)=0,"",VLOOKUP(S447,'Disaggregation Records'!$D$93:$F$181,3,FALSE)),"")</f>
        <v>U5</v>
      </c>
      <c r="E447" s="326"/>
      <c r="F447" s="326"/>
      <c r="G447" s="327" t="str">
        <f t="shared" si="28"/>
        <v/>
      </c>
      <c r="H447" s="380"/>
      <c r="I447" s="381"/>
      <c r="J447" s="381"/>
      <c r="K447" s="381"/>
      <c r="L447" s="381"/>
      <c r="M447" s="381"/>
      <c r="N447" s="381"/>
      <c r="O447" s="381"/>
      <c r="P447" s="380"/>
      <c r="Q447" s="313"/>
      <c r="R447" s="412">
        <f t="shared" si="29"/>
        <v>0</v>
      </c>
      <c r="S447" s="412" t="str">
        <f t="shared" si="30"/>
        <v>TCP-6b: Number of TB cases (all forms) notified among key affected populations/ high risk groups (other than prisoners)-0</v>
      </c>
      <c r="T447" s="412" t="b">
        <f t="shared" si="31"/>
        <v>1</v>
      </c>
      <c r="U447" s="412" t="s">
        <v>1646</v>
      </c>
      <c r="V447" s="58"/>
      <c r="W447" s="164"/>
      <c r="X447" s="164"/>
    </row>
    <row r="448" spans="1:24" ht="63" x14ac:dyDescent="0.25">
      <c r="A448" s="312">
        <v>13</v>
      </c>
      <c r="B448" s="324" t="str">
        <f>IFERROR(VLOOKUP(A448,'Coverage Indicators - Section D'!$A$10:$Y$42,25,FALSE),"")</f>
        <v>TCP-6b: Number of TB cases (all forms) notified among key affected populations/ high risk groups (other than prisoners)</v>
      </c>
      <c r="C448" s="410" t="str">
        <f>IFERROR(IF(VLOOKUP(S448,'Disaggregation Records'!$D$93:$E$181,2,FALSE)=0,"",VLOOKUP(S448,'Disaggregation Records'!$D$93:$E$181,2,FALSE)),"")</f>
        <v>Target / Risk population group</v>
      </c>
      <c r="D448" s="410" t="str">
        <f>IFERROR(IF(VLOOKUP(S448,'Disaggregation Records'!$D$93:$F$181,3,FALSE)=0,"",VLOOKUP(S448,'Disaggregation Records'!$D$93:$F$181,3,FALSE)),"")</f>
        <v>Migrant workers/ refugees/ IDPs</v>
      </c>
      <c r="E448" s="326"/>
      <c r="F448" s="326"/>
      <c r="G448" s="327" t="str">
        <f t="shared" si="28"/>
        <v/>
      </c>
      <c r="H448" s="380"/>
      <c r="I448" s="381"/>
      <c r="J448" s="381"/>
      <c r="K448" s="381"/>
      <c r="L448" s="381"/>
      <c r="M448" s="381"/>
      <c r="N448" s="381"/>
      <c r="O448" s="381"/>
      <c r="P448" s="380"/>
      <c r="Q448" s="313"/>
      <c r="R448" s="412">
        <f t="shared" si="29"/>
        <v>1</v>
      </c>
      <c r="S448" s="412" t="str">
        <f t="shared" si="30"/>
        <v>TCP-6b: Number of TB cases (all forms) notified among key affected populations/ high risk groups (other than prisoners)-1</v>
      </c>
      <c r="T448" s="412" t="b">
        <f t="shared" si="31"/>
        <v>1</v>
      </c>
      <c r="U448" s="412" t="s">
        <v>1647</v>
      </c>
      <c r="V448" s="58"/>
      <c r="W448" s="164"/>
      <c r="X448" s="164"/>
    </row>
    <row r="449" spans="1:24" ht="63" x14ac:dyDescent="0.25">
      <c r="A449" s="312">
        <v>13</v>
      </c>
      <c r="B449" s="324" t="str">
        <f>IFERROR(VLOOKUP(A449,'Coverage Indicators - Section D'!$A$10:$Y$42,25,FALSE),"")</f>
        <v>TCP-6b: Number of TB cases (all forms) notified among key affected populations/ high risk groups (other than prisoners)</v>
      </c>
      <c r="C449" s="410" t="str">
        <f>IFERROR(IF(VLOOKUP(S449,'Disaggregation Records'!$D$93:$E$181,2,FALSE)=0,"",VLOOKUP(S449,'Disaggregation Records'!$D$93:$E$181,2,FALSE)),"")</f>
        <v>Target / Risk population group</v>
      </c>
      <c r="D449" s="410" t="str">
        <f>IFERROR(IF(VLOOKUP(S449,'Disaggregation Records'!$D$93:$F$181,3,FALSE)=0,"",VLOOKUP(S449,'Disaggregation Records'!$D$93:$F$181,3,FALSE)),"")</f>
        <v>Other population group</v>
      </c>
      <c r="E449" s="326"/>
      <c r="F449" s="326"/>
      <c r="G449" s="327" t="str">
        <f t="shared" si="28"/>
        <v/>
      </c>
      <c r="H449" s="380"/>
      <c r="I449" s="381"/>
      <c r="J449" s="381"/>
      <c r="K449" s="381"/>
      <c r="L449" s="381"/>
      <c r="M449" s="381"/>
      <c r="N449" s="381"/>
      <c r="O449" s="381"/>
      <c r="P449" s="380"/>
      <c r="Q449" s="313"/>
      <c r="R449" s="412">
        <f t="shared" si="29"/>
        <v>2</v>
      </c>
      <c r="S449" s="412" t="str">
        <f t="shared" si="30"/>
        <v>TCP-6b: Number of TB cases (all forms) notified among key affected populations/ high risk groups (other than prisoners)-2</v>
      </c>
      <c r="T449" s="412" t="b">
        <f t="shared" si="31"/>
        <v>1</v>
      </c>
      <c r="U449" s="412" t="s">
        <v>1648</v>
      </c>
      <c r="V449" s="58"/>
      <c r="W449" s="164"/>
      <c r="X449" s="164"/>
    </row>
    <row r="450" spans="1:24" ht="63" x14ac:dyDescent="0.25">
      <c r="A450" s="312">
        <v>13</v>
      </c>
      <c r="B450" s="324" t="str">
        <f>IFERROR(VLOOKUP(A450,'Coverage Indicators - Section D'!$A$10:$Y$42,25,FALSE),"")</f>
        <v>TCP-6b: Number of TB cases (all forms) notified among key affected populations/ high risk groups (other than prisoners)</v>
      </c>
      <c r="C450" s="410" t="str">
        <f>IFERROR(IF(VLOOKUP(S450,'Disaggregation Records'!$D$93:$E$181,2,FALSE)=0,"",VLOOKUP(S450,'Disaggregation Records'!$D$93:$E$181,2,FALSE)),"")</f>
        <v/>
      </c>
      <c r="D450" s="410" t="str">
        <f>IFERROR(IF(VLOOKUP(S450,'Disaggregation Records'!$D$93:$F$181,3,FALSE)=0,"",VLOOKUP(S450,'Disaggregation Records'!$D$93:$F$181,3,FALSE)),"")</f>
        <v/>
      </c>
      <c r="E450" s="326"/>
      <c r="F450" s="326"/>
      <c r="G450" s="327" t="str">
        <f t="shared" si="28"/>
        <v/>
      </c>
      <c r="H450" s="380"/>
      <c r="I450" s="381"/>
      <c r="J450" s="381"/>
      <c r="K450" s="381"/>
      <c r="L450" s="381"/>
      <c r="M450" s="381"/>
      <c r="N450" s="381"/>
      <c r="O450" s="381"/>
      <c r="P450" s="380"/>
      <c r="Q450" s="313"/>
      <c r="R450" s="412">
        <f t="shared" si="29"/>
        <v>3</v>
      </c>
      <c r="S450" s="412" t="str">
        <f t="shared" si="30"/>
        <v>TCP-6b: Number of TB cases (all forms) notified among key affected populations/ high risk groups (other than prisoners)-3</v>
      </c>
      <c r="T450" s="412" t="b">
        <f t="shared" si="31"/>
        <v>1</v>
      </c>
      <c r="U450" s="412" t="s">
        <v>1649</v>
      </c>
      <c r="V450" s="58"/>
      <c r="W450" s="164"/>
      <c r="X450" s="164"/>
    </row>
    <row r="451" spans="1:24" ht="63" x14ac:dyDescent="0.25">
      <c r="A451" s="312">
        <v>13</v>
      </c>
      <c r="B451" s="324" t="str">
        <f>IFERROR(VLOOKUP(A451,'Coverage Indicators - Section D'!$A$10:$Y$42,25,FALSE),"")</f>
        <v>TCP-6b: Number of TB cases (all forms) notified among key affected populations/ high risk groups (other than prisoners)</v>
      </c>
      <c r="C451" s="410" t="str">
        <f>IFERROR(IF(VLOOKUP(S451,'Disaggregation Records'!$D$93:$E$181,2,FALSE)=0,"",VLOOKUP(S451,'Disaggregation Records'!$D$93:$E$181,2,FALSE)),"")</f>
        <v/>
      </c>
      <c r="D451" s="410" t="str">
        <f>IFERROR(IF(VLOOKUP(S451,'Disaggregation Records'!$D$93:$F$181,3,FALSE)=0,"",VLOOKUP(S451,'Disaggregation Records'!$D$93:$F$181,3,FALSE)),"")</f>
        <v/>
      </c>
      <c r="E451" s="326"/>
      <c r="F451" s="326"/>
      <c r="G451" s="327" t="str">
        <f t="shared" si="28"/>
        <v/>
      </c>
      <c r="H451" s="380"/>
      <c r="I451" s="381"/>
      <c r="J451" s="381"/>
      <c r="K451" s="381"/>
      <c r="L451" s="381"/>
      <c r="M451" s="381"/>
      <c r="N451" s="381"/>
      <c r="O451" s="381"/>
      <c r="P451" s="380"/>
      <c r="Q451" s="313"/>
      <c r="R451" s="412">
        <f t="shared" si="29"/>
        <v>4</v>
      </c>
      <c r="S451" s="412" t="str">
        <f t="shared" si="30"/>
        <v>TCP-6b: Number of TB cases (all forms) notified among key affected populations/ high risk groups (other than prisoners)-4</v>
      </c>
      <c r="T451" s="412" t="b">
        <f t="shared" si="31"/>
        <v>1</v>
      </c>
      <c r="U451" s="412" t="s">
        <v>1650</v>
      </c>
      <c r="V451" s="58"/>
      <c r="W451" s="164"/>
      <c r="X451" s="164"/>
    </row>
    <row r="452" spans="1:24" ht="63" x14ac:dyDescent="0.25">
      <c r="A452" s="312">
        <v>13</v>
      </c>
      <c r="B452" s="324" t="str">
        <f>IFERROR(VLOOKUP(A452,'Coverage Indicators - Section D'!$A$10:$Y$42,25,FALSE),"")</f>
        <v>TCP-6b: Number of TB cases (all forms) notified among key affected populations/ high risk groups (other than prisoners)</v>
      </c>
      <c r="C452" s="410" t="str">
        <f>IFERROR(IF(VLOOKUP(S452,'Disaggregation Records'!$D$93:$E$181,2,FALSE)=0,"",VLOOKUP(S452,'Disaggregation Records'!$D$93:$E$181,2,FALSE)),"")</f>
        <v/>
      </c>
      <c r="D452" s="410" t="str">
        <f>IFERROR(IF(VLOOKUP(S452,'Disaggregation Records'!$D$93:$F$181,3,FALSE)=0,"",VLOOKUP(S452,'Disaggregation Records'!$D$93:$F$181,3,FALSE)),"")</f>
        <v/>
      </c>
      <c r="E452" s="326"/>
      <c r="F452" s="326"/>
      <c r="G452" s="327" t="str">
        <f t="shared" si="28"/>
        <v/>
      </c>
      <c r="H452" s="380"/>
      <c r="I452" s="381"/>
      <c r="J452" s="381"/>
      <c r="K452" s="381"/>
      <c r="L452" s="381"/>
      <c r="M452" s="381"/>
      <c r="N452" s="381"/>
      <c r="O452" s="381"/>
      <c r="P452" s="380"/>
      <c r="Q452" s="313"/>
      <c r="R452" s="412">
        <f t="shared" si="29"/>
        <v>5</v>
      </c>
      <c r="S452" s="412" t="str">
        <f t="shared" si="30"/>
        <v>TCP-6b: Number of TB cases (all forms) notified among key affected populations/ high risk groups (other than prisoners)-5</v>
      </c>
      <c r="T452" s="412" t="b">
        <f t="shared" si="31"/>
        <v>1</v>
      </c>
      <c r="U452" s="412" t="s">
        <v>1651</v>
      </c>
      <c r="V452" s="58"/>
      <c r="W452" s="164"/>
      <c r="X452" s="164"/>
    </row>
    <row r="453" spans="1:24" ht="63" x14ac:dyDescent="0.25">
      <c r="A453" s="312">
        <v>13</v>
      </c>
      <c r="B453" s="324" t="str">
        <f>IFERROR(VLOOKUP(A453,'Coverage Indicators - Section D'!$A$10:$Y$42,25,FALSE),"")</f>
        <v>TCP-6b: Number of TB cases (all forms) notified among key affected populations/ high risk groups (other than prisoners)</v>
      </c>
      <c r="C453" s="410" t="str">
        <f>IFERROR(IF(VLOOKUP(S453,'Disaggregation Records'!$D$93:$E$181,2,FALSE)=0,"",VLOOKUP(S453,'Disaggregation Records'!$D$93:$E$181,2,FALSE)),"")</f>
        <v/>
      </c>
      <c r="D453" s="410" t="str">
        <f>IFERROR(IF(VLOOKUP(S453,'Disaggregation Records'!$D$93:$F$181,3,FALSE)=0,"",VLOOKUP(S453,'Disaggregation Records'!$D$93:$F$181,3,FALSE)),"")</f>
        <v/>
      </c>
      <c r="E453" s="326"/>
      <c r="F453" s="326"/>
      <c r="G453" s="327" t="str">
        <f t="shared" si="28"/>
        <v/>
      </c>
      <c r="H453" s="380"/>
      <c r="I453" s="381"/>
      <c r="J453" s="381"/>
      <c r="K453" s="381"/>
      <c r="L453" s="381"/>
      <c r="M453" s="381"/>
      <c r="N453" s="381"/>
      <c r="O453" s="381"/>
      <c r="P453" s="380"/>
      <c r="Q453" s="313"/>
      <c r="R453" s="412">
        <f t="shared" si="29"/>
        <v>6</v>
      </c>
      <c r="S453" s="412" t="str">
        <f t="shared" si="30"/>
        <v>TCP-6b: Number of TB cases (all forms) notified among key affected populations/ high risk groups (other than prisoners)-6</v>
      </c>
      <c r="T453" s="412" t="b">
        <f t="shared" si="31"/>
        <v>1</v>
      </c>
      <c r="U453" s="412" t="s">
        <v>1652</v>
      </c>
      <c r="V453" s="58"/>
      <c r="W453" s="164"/>
      <c r="X453" s="164"/>
    </row>
    <row r="454" spans="1:24" ht="63" x14ac:dyDescent="0.25">
      <c r="A454" s="312">
        <v>13</v>
      </c>
      <c r="B454" s="324" t="str">
        <f>IFERROR(VLOOKUP(A454,'Coverage Indicators - Section D'!$A$10:$Y$42,25,FALSE),"")</f>
        <v>TCP-6b: Number of TB cases (all forms) notified among key affected populations/ high risk groups (other than prisoners)</v>
      </c>
      <c r="C454" s="410" t="str">
        <f>IFERROR(IF(VLOOKUP(S454,'Disaggregation Records'!$D$93:$E$181,2,FALSE)=0,"",VLOOKUP(S454,'Disaggregation Records'!$D$93:$E$181,2,FALSE)),"")</f>
        <v/>
      </c>
      <c r="D454" s="410" t="str">
        <f>IFERROR(IF(VLOOKUP(S454,'Disaggregation Records'!$D$93:$F$181,3,FALSE)=0,"",VLOOKUP(S454,'Disaggregation Records'!$D$93:$F$181,3,FALSE)),"")</f>
        <v/>
      </c>
      <c r="E454" s="326"/>
      <c r="F454" s="326"/>
      <c r="G454" s="327" t="str">
        <f t="shared" si="28"/>
        <v/>
      </c>
      <c r="H454" s="380"/>
      <c r="I454" s="381"/>
      <c r="J454" s="381"/>
      <c r="K454" s="381"/>
      <c r="L454" s="381"/>
      <c r="M454" s="381"/>
      <c r="N454" s="381"/>
      <c r="O454" s="381"/>
      <c r="P454" s="380"/>
      <c r="Q454" s="313"/>
      <c r="R454" s="412">
        <f t="shared" si="29"/>
        <v>7</v>
      </c>
      <c r="S454" s="412" t="str">
        <f t="shared" si="30"/>
        <v>TCP-6b: Number of TB cases (all forms) notified among key affected populations/ high risk groups (other than prisoners)-7</v>
      </c>
      <c r="T454" s="412" t="b">
        <f t="shared" si="31"/>
        <v>1</v>
      </c>
      <c r="U454" s="412" t="s">
        <v>1653</v>
      </c>
      <c r="V454" s="58"/>
      <c r="W454" s="164"/>
      <c r="X454" s="164"/>
    </row>
    <row r="455" spans="1:24" ht="63" x14ac:dyDescent="0.25">
      <c r="A455" s="312">
        <v>13</v>
      </c>
      <c r="B455" s="324" t="str">
        <f>IFERROR(VLOOKUP(A455,'Coverage Indicators - Section D'!$A$10:$Y$42,25,FALSE),"")</f>
        <v>TCP-6b: Number of TB cases (all forms) notified among key affected populations/ high risk groups (other than prisoners)</v>
      </c>
      <c r="C455" s="410" t="str">
        <f>IFERROR(IF(VLOOKUP(S455,'Disaggregation Records'!$D$93:$E$181,2,FALSE)=0,"",VLOOKUP(S455,'Disaggregation Records'!$D$93:$E$181,2,FALSE)),"")</f>
        <v/>
      </c>
      <c r="D455" s="410" t="str">
        <f>IFERROR(IF(VLOOKUP(S455,'Disaggregation Records'!$D$93:$F$181,3,FALSE)=0,"",VLOOKUP(S455,'Disaggregation Records'!$D$93:$F$181,3,FALSE)),"")</f>
        <v/>
      </c>
      <c r="E455" s="326"/>
      <c r="F455" s="326"/>
      <c r="G455" s="327" t="str">
        <f t="shared" ref="G455:G518" si="32">IFERROR(IF(F455&lt;&gt;"",(E455/F455)*100,""),"")</f>
        <v/>
      </c>
      <c r="H455" s="380"/>
      <c r="I455" s="381"/>
      <c r="J455" s="381"/>
      <c r="K455" s="381"/>
      <c r="L455" s="381"/>
      <c r="M455" s="381"/>
      <c r="N455" s="381"/>
      <c r="O455" s="381"/>
      <c r="P455" s="380"/>
      <c r="Q455" s="313"/>
      <c r="R455" s="412">
        <f t="shared" ref="R455:R518" si="33">IF(B455=B454,R454+1,0)</f>
        <v>8</v>
      </c>
      <c r="S455" s="412" t="str">
        <f t="shared" ref="S455:S518" si="34">IF(B455&lt;&gt;"",B455&amp;"-"&amp;R455,"")</f>
        <v>TCP-6b: Number of TB cases (all forms) notified among key affected populations/ high risk groups (other than prisoners)-8</v>
      </c>
      <c r="T455" s="412" t="b">
        <f t="shared" ref="T455:T518" si="35">IFERROR(IF(B455&lt;&gt;"",TRUE,FALSE),"")</f>
        <v>1</v>
      </c>
      <c r="U455" s="412" t="s">
        <v>1654</v>
      </c>
      <c r="V455" s="58"/>
      <c r="W455" s="164"/>
      <c r="X455" s="164"/>
    </row>
    <row r="456" spans="1:24" ht="63" x14ac:dyDescent="0.25">
      <c r="A456" s="312">
        <v>13</v>
      </c>
      <c r="B456" s="324" t="str">
        <f>IFERROR(VLOOKUP(A456,'Coverage Indicators - Section D'!$A$10:$Y$42,25,FALSE),"")</f>
        <v>TCP-6b: Number of TB cases (all forms) notified among key affected populations/ high risk groups (other than prisoners)</v>
      </c>
      <c r="C456" s="410" t="str">
        <f>IFERROR(IF(VLOOKUP(S456,'Disaggregation Records'!$D$93:$E$181,2,FALSE)=0,"",VLOOKUP(S456,'Disaggregation Records'!$D$93:$E$181,2,FALSE)),"")</f>
        <v/>
      </c>
      <c r="D456" s="410" t="str">
        <f>IFERROR(IF(VLOOKUP(S456,'Disaggregation Records'!$D$93:$F$181,3,FALSE)=0,"",VLOOKUP(S456,'Disaggregation Records'!$D$93:$F$181,3,FALSE)),"")</f>
        <v/>
      </c>
      <c r="E456" s="326"/>
      <c r="F456" s="326"/>
      <c r="G456" s="327" t="str">
        <f t="shared" si="32"/>
        <v/>
      </c>
      <c r="H456" s="380"/>
      <c r="I456" s="381"/>
      <c r="J456" s="381"/>
      <c r="K456" s="381"/>
      <c r="L456" s="381"/>
      <c r="M456" s="381"/>
      <c r="N456" s="381"/>
      <c r="O456" s="381"/>
      <c r="P456" s="380"/>
      <c r="Q456" s="313"/>
      <c r="R456" s="412">
        <f t="shared" si="33"/>
        <v>9</v>
      </c>
      <c r="S456" s="412" t="str">
        <f t="shared" si="34"/>
        <v>TCP-6b: Number of TB cases (all forms) notified among key affected populations/ high risk groups (other than prisoners)-9</v>
      </c>
      <c r="T456" s="412" t="b">
        <f t="shared" si="35"/>
        <v>1</v>
      </c>
      <c r="U456" s="412" t="s">
        <v>1655</v>
      </c>
      <c r="V456" s="58"/>
      <c r="W456" s="164"/>
      <c r="X456" s="164"/>
    </row>
    <row r="457" spans="1:24" x14ac:dyDescent="0.25">
      <c r="A457" s="312">
        <v>14</v>
      </c>
      <c r="B457" s="324" t="str">
        <f>IFERROR(VLOOKUP(A457,'Coverage Indicators - Section D'!$A$10:$Y$42,25,FALSE),"")</f>
        <v/>
      </c>
      <c r="C457" s="410" t="str">
        <f>IFERROR(IF(VLOOKUP(S457,'Disaggregation Records'!$D$93:$E$181,2,FALSE)=0,"",VLOOKUP(S457,'Disaggregation Records'!$D$93:$E$181,2,FALSE)),"")</f>
        <v/>
      </c>
      <c r="D457" s="410" t="str">
        <f>IFERROR(IF(VLOOKUP(S457,'Disaggregation Records'!$D$93:$F$181,3,FALSE)=0,"",VLOOKUP(S457,'Disaggregation Records'!$D$93:$F$181,3,FALSE)),"")</f>
        <v/>
      </c>
      <c r="E457" s="326"/>
      <c r="F457" s="326"/>
      <c r="G457" s="327" t="str">
        <f t="shared" si="32"/>
        <v/>
      </c>
      <c r="H457" s="380"/>
      <c r="I457" s="381"/>
      <c r="J457" s="381"/>
      <c r="K457" s="381"/>
      <c r="L457" s="381"/>
      <c r="M457" s="381"/>
      <c r="N457" s="381"/>
      <c r="O457" s="381"/>
      <c r="P457" s="380"/>
      <c r="Q457" s="313"/>
      <c r="R457" s="412">
        <f t="shared" si="33"/>
        <v>0</v>
      </c>
      <c r="S457" s="412" t="str">
        <f t="shared" si="34"/>
        <v/>
      </c>
      <c r="T457" s="412" t="b">
        <f t="shared" si="35"/>
        <v>0</v>
      </c>
      <c r="U457" s="412" t="s">
        <v>1656</v>
      </c>
      <c r="V457" s="58"/>
      <c r="W457" s="164"/>
      <c r="X457" s="164"/>
    </row>
    <row r="458" spans="1:24" x14ac:dyDescent="0.25">
      <c r="A458" s="312">
        <v>14</v>
      </c>
      <c r="B458" s="324" t="str">
        <f>IFERROR(VLOOKUP(A458,'Coverage Indicators - Section D'!$A$10:$Y$42,25,FALSE),"")</f>
        <v/>
      </c>
      <c r="C458" s="410" t="str">
        <f>IFERROR(IF(VLOOKUP(S458,'Disaggregation Records'!$D$93:$E$181,2,FALSE)=0,"",VLOOKUP(S458,'Disaggregation Records'!$D$93:$E$181,2,FALSE)),"")</f>
        <v/>
      </c>
      <c r="D458" s="410" t="str">
        <f>IFERROR(IF(VLOOKUP(S458,'Disaggregation Records'!$D$93:$F$181,3,FALSE)=0,"",VLOOKUP(S458,'Disaggregation Records'!$D$93:$F$181,3,FALSE)),"")</f>
        <v/>
      </c>
      <c r="E458" s="326"/>
      <c r="F458" s="326"/>
      <c r="G458" s="327" t="str">
        <f t="shared" si="32"/>
        <v/>
      </c>
      <c r="H458" s="380"/>
      <c r="I458" s="381"/>
      <c r="J458" s="381"/>
      <c r="K458" s="381"/>
      <c r="L458" s="381"/>
      <c r="M458" s="381"/>
      <c r="N458" s="381"/>
      <c r="O458" s="381"/>
      <c r="P458" s="380"/>
      <c r="Q458" s="313"/>
      <c r="R458" s="412">
        <f t="shared" si="33"/>
        <v>1</v>
      </c>
      <c r="S458" s="412" t="str">
        <f t="shared" si="34"/>
        <v/>
      </c>
      <c r="T458" s="412" t="b">
        <f t="shared" si="35"/>
        <v>0</v>
      </c>
      <c r="U458" s="412" t="s">
        <v>1657</v>
      </c>
      <c r="V458" s="58"/>
      <c r="W458" s="164"/>
      <c r="X458" s="164"/>
    </row>
    <row r="459" spans="1:24" x14ac:dyDescent="0.25">
      <c r="A459" s="312">
        <v>14</v>
      </c>
      <c r="B459" s="324" t="str">
        <f>IFERROR(VLOOKUP(A459,'Coverage Indicators - Section D'!$A$10:$Y$42,25,FALSE),"")</f>
        <v/>
      </c>
      <c r="C459" s="410" t="str">
        <f>IFERROR(IF(VLOOKUP(S459,'Disaggregation Records'!$D$93:$E$181,2,FALSE)=0,"",VLOOKUP(S459,'Disaggregation Records'!$D$93:$E$181,2,FALSE)),"")</f>
        <v/>
      </c>
      <c r="D459" s="410" t="str">
        <f>IFERROR(IF(VLOOKUP(S459,'Disaggregation Records'!$D$93:$F$181,3,FALSE)=0,"",VLOOKUP(S459,'Disaggregation Records'!$D$93:$F$181,3,FALSE)),"")</f>
        <v/>
      </c>
      <c r="E459" s="326"/>
      <c r="F459" s="326"/>
      <c r="G459" s="327" t="str">
        <f t="shared" si="32"/>
        <v/>
      </c>
      <c r="H459" s="380"/>
      <c r="I459" s="381"/>
      <c r="J459" s="381"/>
      <c r="K459" s="381"/>
      <c r="L459" s="381"/>
      <c r="M459" s="381"/>
      <c r="N459" s="381"/>
      <c r="O459" s="381"/>
      <c r="P459" s="380"/>
      <c r="Q459" s="313"/>
      <c r="R459" s="412">
        <f t="shared" si="33"/>
        <v>2</v>
      </c>
      <c r="S459" s="412" t="str">
        <f t="shared" si="34"/>
        <v/>
      </c>
      <c r="T459" s="412" t="b">
        <f t="shared" si="35"/>
        <v>0</v>
      </c>
      <c r="U459" s="412" t="s">
        <v>1658</v>
      </c>
      <c r="V459" s="58"/>
      <c r="W459" s="164"/>
      <c r="X459" s="164"/>
    </row>
    <row r="460" spans="1:24" x14ac:dyDescent="0.25">
      <c r="A460" s="312">
        <v>14</v>
      </c>
      <c r="B460" s="324" t="str">
        <f>IFERROR(VLOOKUP(A460,'Coverage Indicators - Section D'!$A$10:$Y$42,25,FALSE),"")</f>
        <v/>
      </c>
      <c r="C460" s="410" t="str">
        <f>IFERROR(IF(VLOOKUP(S460,'Disaggregation Records'!$D$93:$E$181,2,FALSE)=0,"",VLOOKUP(S460,'Disaggregation Records'!$D$93:$E$181,2,FALSE)),"")</f>
        <v/>
      </c>
      <c r="D460" s="410" t="str">
        <f>IFERROR(IF(VLOOKUP(S460,'Disaggregation Records'!$D$93:$F$181,3,FALSE)=0,"",VLOOKUP(S460,'Disaggregation Records'!$D$93:$F$181,3,FALSE)),"")</f>
        <v/>
      </c>
      <c r="E460" s="326"/>
      <c r="F460" s="326"/>
      <c r="G460" s="327" t="str">
        <f t="shared" si="32"/>
        <v/>
      </c>
      <c r="H460" s="380"/>
      <c r="I460" s="381"/>
      <c r="J460" s="381"/>
      <c r="K460" s="381"/>
      <c r="L460" s="381"/>
      <c r="M460" s="381"/>
      <c r="N460" s="381"/>
      <c r="O460" s="381"/>
      <c r="P460" s="380"/>
      <c r="Q460" s="313"/>
      <c r="R460" s="412">
        <f t="shared" si="33"/>
        <v>3</v>
      </c>
      <c r="S460" s="412" t="str">
        <f t="shared" si="34"/>
        <v/>
      </c>
      <c r="T460" s="412" t="b">
        <f t="shared" si="35"/>
        <v>0</v>
      </c>
      <c r="U460" s="412" t="s">
        <v>1659</v>
      </c>
      <c r="V460" s="58"/>
      <c r="W460" s="164"/>
      <c r="X460" s="164"/>
    </row>
    <row r="461" spans="1:24" x14ac:dyDescent="0.25">
      <c r="A461" s="312">
        <v>14</v>
      </c>
      <c r="B461" s="324" t="str">
        <f>IFERROR(VLOOKUP(A461,'Coverage Indicators - Section D'!$A$10:$Y$42,25,FALSE),"")</f>
        <v/>
      </c>
      <c r="C461" s="410" t="str">
        <f>IFERROR(IF(VLOOKUP(S461,'Disaggregation Records'!$D$93:$E$181,2,FALSE)=0,"",VLOOKUP(S461,'Disaggregation Records'!$D$93:$E$181,2,FALSE)),"")</f>
        <v/>
      </c>
      <c r="D461" s="410" t="str">
        <f>IFERROR(IF(VLOOKUP(S461,'Disaggregation Records'!$D$93:$F$181,3,FALSE)=0,"",VLOOKUP(S461,'Disaggregation Records'!$D$93:$F$181,3,FALSE)),"")</f>
        <v/>
      </c>
      <c r="E461" s="326"/>
      <c r="F461" s="326"/>
      <c r="G461" s="327" t="str">
        <f t="shared" si="32"/>
        <v/>
      </c>
      <c r="H461" s="380"/>
      <c r="I461" s="381"/>
      <c r="J461" s="381"/>
      <c r="K461" s="381"/>
      <c r="L461" s="381"/>
      <c r="M461" s="381"/>
      <c r="N461" s="381"/>
      <c r="O461" s="381"/>
      <c r="P461" s="380"/>
      <c r="Q461" s="313"/>
      <c r="R461" s="412">
        <f t="shared" si="33"/>
        <v>4</v>
      </c>
      <c r="S461" s="412" t="str">
        <f t="shared" si="34"/>
        <v/>
      </c>
      <c r="T461" s="412" t="b">
        <f t="shared" si="35"/>
        <v>0</v>
      </c>
      <c r="U461" s="412" t="s">
        <v>1660</v>
      </c>
      <c r="V461" s="58"/>
      <c r="W461" s="164"/>
      <c r="X461" s="164"/>
    </row>
    <row r="462" spans="1:24" x14ac:dyDescent="0.25">
      <c r="A462" s="312">
        <v>14</v>
      </c>
      <c r="B462" s="324" t="str">
        <f>IFERROR(VLOOKUP(A462,'Coverage Indicators - Section D'!$A$10:$Y$42,25,FALSE),"")</f>
        <v/>
      </c>
      <c r="C462" s="410" t="str">
        <f>IFERROR(IF(VLOOKUP(S462,'Disaggregation Records'!$D$93:$E$181,2,FALSE)=0,"",VLOOKUP(S462,'Disaggregation Records'!$D$93:$E$181,2,FALSE)),"")</f>
        <v/>
      </c>
      <c r="D462" s="410" t="str">
        <f>IFERROR(IF(VLOOKUP(S462,'Disaggregation Records'!$D$93:$F$181,3,FALSE)=0,"",VLOOKUP(S462,'Disaggregation Records'!$D$93:$F$181,3,FALSE)),"")</f>
        <v/>
      </c>
      <c r="E462" s="326"/>
      <c r="F462" s="326"/>
      <c r="G462" s="327" t="str">
        <f t="shared" si="32"/>
        <v/>
      </c>
      <c r="H462" s="380"/>
      <c r="I462" s="381"/>
      <c r="J462" s="381"/>
      <c r="K462" s="381"/>
      <c r="L462" s="381"/>
      <c r="M462" s="381"/>
      <c r="N462" s="381"/>
      <c r="O462" s="381"/>
      <c r="P462" s="380"/>
      <c r="Q462" s="313"/>
      <c r="R462" s="412">
        <f t="shared" si="33"/>
        <v>5</v>
      </c>
      <c r="S462" s="412" t="str">
        <f t="shared" si="34"/>
        <v/>
      </c>
      <c r="T462" s="412" t="b">
        <f t="shared" si="35"/>
        <v>0</v>
      </c>
      <c r="U462" s="412" t="s">
        <v>1661</v>
      </c>
      <c r="V462" s="58"/>
      <c r="W462" s="164"/>
      <c r="X462" s="164"/>
    </row>
    <row r="463" spans="1:24" x14ac:dyDescent="0.25">
      <c r="A463" s="312">
        <v>14</v>
      </c>
      <c r="B463" s="324" t="str">
        <f>IFERROR(VLOOKUP(A463,'Coverage Indicators - Section D'!$A$10:$Y$42,25,FALSE),"")</f>
        <v/>
      </c>
      <c r="C463" s="410" t="str">
        <f>IFERROR(IF(VLOOKUP(S463,'Disaggregation Records'!$D$93:$E$181,2,FALSE)=0,"",VLOOKUP(S463,'Disaggregation Records'!$D$93:$E$181,2,FALSE)),"")</f>
        <v/>
      </c>
      <c r="D463" s="410" t="str">
        <f>IFERROR(IF(VLOOKUP(S463,'Disaggregation Records'!$D$93:$F$181,3,FALSE)=0,"",VLOOKUP(S463,'Disaggregation Records'!$D$93:$F$181,3,FALSE)),"")</f>
        <v/>
      </c>
      <c r="E463" s="326"/>
      <c r="F463" s="326"/>
      <c r="G463" s="327" t="str">
        <f t="shared" si="32"/>
        <v/>
      </c>
      <c r="H463" s="380"/>
      <c r="I463" s="381"/>
      <c r="J463" s="381"/>
      <c r="K463" s="381"/>
      <c r="L463" s="381"/>
      <c r="M463" s="381"/>
      <c r="N463" s="381"/>
      <c r="O463" s="381"/>
      <c r="P463" s="380"/>
      <c r="Q463" s="313"/>
      <c r="R463" s="412">
        <f t="shared" si="33"/>
        <v>6</v>
      </c>
      <c r="S463" s="412" t="str">
        <f t="shared" si="34"/>
        <v/>
      </c>
      <c r="T463" s="412" t="b">
        <f t="shared" si="35"/>
        <v>0</v>
      </c>
      <c r="U463" s="412" t="s">
        <v>1662</v>
      </c>
      <c r="V463" s="58"/>
      <c r="W463" s="164"/>
      <c r="X463" s="164"/>
    </row>
    <row r="464" spans="1:24" x14ac:dyDescent="0.25">
      <c r="A464" s="312">
        <v>14</v>
      </c>
      <c r="B464" s="324" t="str">
        <f>IFERROR(VLOOKUP(A464,'Coverage Indicators - Section D'!$A$10:$Y$42,25,FALSE),"")</f>
        <v/>
      </c>
      <c r="C464" s="410" t="str">
        <f>IFERROR(IF(VLOOKUP(S464,'Disaggregation Records'!$D$93:$E$181,2,FALSE)=0,"",VLOOKUP(S464,'Disaggregation Records'!$D$93:$E$181,2,FALSE)),"")</f>
        <v/>
      </c>
      <c r="D464" s="410" t="str">
        <f>IFERROR(IF(VLOOKUP(S464,'Disaggregation Records'!$D$93:$F$181,3,FALSE)=0,"",VLOOKUP(S464,'Disaggregation Records'!$D$93:$F$181,3,FALSE)),"")</f>
        <v/>
      </c>
      <c r="E464" s="326"/>
      <c r="F464" s="326"/>
      <c r="G464" s="327" t="str">
        <f t="shared" si="32"/>
        <v/>
      </c>
      <c r="H464" s="380"/>
      <c r="I464" s="381"/>
      <c r="J464" s="381"/>
      <c r="K464" s="381"/>
      <c r="L464" s="381"/>
      <c r="M464" s="381"/>
      <c r="N464" s="381"/>
      <c r="O464" s="381"/>
      <c r="P464" s="380"/>
      <c r="Q464" s="313"/>
      <c r="R464" s="412">
        <f t="shared" si="33"/>
        <v>7</v>
      </c>
      <c r="S464" s="412" t="str">
        <f t="shared" si="34"/>
        <v/>
      </c>
      <c r="T464" s="412" t="b">
        <f t="shared" si="35"/>
        <v>0</v>
      </c>
      <c r="U464" s="412" t="s">
        <v>1663</v>
      </c>
      <c r="V464" s="58"/>
      <c r="W464" s="164"/>
      <c r="X464" s="164"/>
    </row>
    <row r="465" spans="1:24" x14ac:dyDescent="0.25">
      <c r="A465" s="312">
        <v>14</v>
      </c>
      <c r="B465" s="324" t="str">
        <f>IFERROR(VLOOKUP(A465,'Coverage Indicators - Section D'!$A$10:$Y$42,25,FALSE),"")</f>
        <v/>
      </c>
      <c r="C465" s="410" t="str">
        <f>IFERROR(IF(VLOOKUP(S465,'Disaggregation Records'!$D$93:$E$181,2,FALSE)=0,"",VLOOKUP(S465,'Disaggregation Records'!$D$93:$E$181,2,FALSE)),"")</f>
        <v/>
      </c>
      <c r="D465" s="410" t="str">
        <f>IFERROR(IF(VLOOKUP(S465,'Disaggregation Records'!$D$93:$F$181,3,FALSE)=0,"",VLOOKUP(S465,'Disaggregation Records'!$D$93:$F$181,3,FALSE)),"")</f>
        <v/>
      </c>
      <c r="E465" s="326"/>
      <c r="F465" s="326"/>
      <c r="G465" s="327" t="str">
        <f t="shared" si="32"/>
        <v/>
      </c>
      <c r="H465" s="380"/>
      <c r="I465" s="381"/>
      <c r="J465" s="381"/>
      <c r="K465" s="381"/>
      <c r="L465" s="381"/>
      <c r="M465" s="381"/>
      <c r="N465" s="381"/>
      <c r="O465" s="381"/>
      <c r="P465" s="380"/>
      <c r="Q465" s="313"/>
      <c r="R465" s="412">
        <f t="shared" si="33"/>
        <v>8</v>
      </c>
      <c r="S465" s="412" t="str">
        <f t="shared" si="34"/>
        <v/>
      </c>
      <c r="T465" s="412" t="b">
        <f t="shared" si="35"/>
        <v>0</v>
      </c>
      <c r="U465" s="412" t="s">
        <v>1664</v>
      </c>
      <c r="V465" s="58"/>
      <c r="W465" s="164"/>
      <c r="X465" s="164"/>
    </row>
    <row r="466" spans="1:24" x14ac:dyDescent="0.25">
      <c r="A466" s="312">
        <v>14</v>
      </c>
      <c r="B466" s="324" t="str">
        <f>IFERROR(VLOOKUP(A466,'Coverage Indicators - Section D'!$A$10:$Y$42,25,FALSE),"")</f>
        <v/>
      </c>
      <c r="C466" s="410" t="str">
        <f>IFERROR(IF(VLOOKUP(S466,'Disaggregation Records'!$D$93:$E$181,2,FALSE)=0,"",VLOOKUP(S466,'Disaggregation Records'!$D$93:$E$181,2,FALSE)),"")</f>
        <v/>
      </c>
      <c r="D466" s="410" t="str">
        <f>IFERROR(IF(VLOOKUP(S466,'Disaggregation Records'!$D$93:$F$181,3,FALSE)=0,"",VLOOKUP(S466,'Disaggregation Records'!$D$93:$F$181,3,FALSE)),"")</f>
        <v/>
      </c>
      <c r="E466" s="326"/>
      <c r="F466" s="326"/>
      <c r="G466" s="327" t="str">
        <f t="shared" si="32"/>
        <v/>
      </c>
      <c r="H466" s="380"/>
      <c r="I466" s="381"/>
      <c r="J466" s="381"/>
      <c r="K466" s="381"/>
      <c r="L466" s="381"/>
      <c r="M466" s="381"/>
      <c r="N466" s="381"/>
      <c r="O466" s="381"/>
      <c r="P466" s="380"/>
      <c r="Q466" s="313"/>
      <c r="R466" s="412">
        <f t="shared" si="33"/>
        <v>9</v>
      </c>
      <c r="S466" s="412" t="str">
        <f t="shared" si="34"/>
        <v/>
      </c>
      <c r="T466" s="412" t="b">
        <f t="shared" si="35"/>
        <v>0</v>
      </c>
      <c r="U466" s="412" t="s">
        <v>1665</v>
      </c>
      <c r="V466" s="58"/>
      <c r="W466" s="164"/>
      <c r="X466" s="164"/>
    </row>
    <row r="467" spans="1:24" x14ac:dyDescent="0.25">
      <c r="A467" s="312">
        <v>15</v>
      </c>
      <c r="B467" s="324" t="str">
        <f>IFERROR(VLOOKUP(A467,'Coverage Indicators - Section D'!$A$10:$Y$42,25,FALSE),"")</f>
        <v/>
      </c>
      <c r="C467" s="410" t="str">
        <f>IFERROR(IF(VLOOKUP(S467,'Disaggregation Records'!$D$93:$E$181,2,FALSE)=0,"",VLOOKUP(S467,'Disaggregation Records'!$D$93:$E$181,2,FALSE)),"")</f>
        <v/>
      </c>
      <c r="D467" s="410" t="str">
        <f>IFERROR(IF(VLOOKUP(S467,'Disaggregation Records'!$D$93:$F$181,3,FALSE)=0,"",VLOOKUP(S467,'Disaggregation Records'!$D$93:$F$181,3,FALSE)),"")</f>
        <v/>
      </c>
      <c r="E467" s="326"/>
      <c r="F467" s="326"/>
      <c r="G467" s="327" t="str">
        <f t="shared" si="32"/>
        <v/>
      </c>
      <c r="H467" s="380"/>
      <c r="I467" s="381"/>
      <c r="J467" s="381"/>
      <c r="K467" s="381"/>
      <c r="L467" s="381"/>
      <c r="M467" s="381"/>
      <c r="N467" s="381"/>
      <c r="O467" s="381"/>
      <c r="P467" s="380"/>
      <c r="Q467" s="313"/>
      <c r="R467" s="412">
        <f t="shared" si="33"/>
        <v>10</v>
      </c>
      <c r="S467" s="412" t="str">
        <f t="shared" si="34"/>
        <v/>
      </c>
      <c r="T467" s="412" t="b">
        <f t="shared" si="35"/>
        <v>0</v>
      </c>
      <c r="U467" s="412" t="s">
        <v>1666</v>
      </c>
      <c r="V467" s="58"/>
      <c r="W467" s="164"/>
      <c r="X467" s="164"/>
    </row>
    <row r="468" spans="1:24" x14ac:dyDescent="0.25">
      <c r="A468" s="312">
        <v>15</v>
      </c>
      <c r="B468" s="324" t="str">
        <f>IFERROR(VLOOKUP(A468,'Coverage Indicators - Section D'!$A$10:$Y$42,25,FALSE),"")</f>
        <v/>
      </c>
      <c r="C468" s="410" t="str">
        <f>IFERROR(IF(VLOOKUP(S468,'Disaggregation Records'!$D$93:$E$181,2,FALSE)=0,"",VLOOKUP(S468,'Disaggregation Records'!$D$93:$E$181,2,FALSE)),"")</f>
        <v/>
      </c>
      <c r="D468" s="410" t="str">
        <f>IFERROR(IF(VLOOKUP(S468,'Disaggregation Records'!$D$93:$F$181,3,FALSE)=0,"",VLOOKUP(S468,'Disaggregation Records'!$D$93:$F$181,3,FALSE)),"")</f>
        <v/>
      </c>
      <c r="E468" s="326"/>
      <c r="F468" s="326"/>
      <c r="G468" s="327" t="str">
        <f t="shared" si="32"/>
        <v/>
      </c>
      <c r="H468" s="380"/>
      <c r="I468" s="381"/>
      <c r="J468" s="381"/>
      <c r="K468" s="381"/>
      <c r="L468" s="381"/>
      <c r="M468" s="381"/>
      <c r="N468" s="381"/>
      <c r="O468" s="381"/>
      <c r="P468" s="380"/>
      <c r="Q468" s="313"/>
      <c r="R468" s="412">
        <f t="shared" si="33"/>
        <v>11</v>
      </c>
      <c r="S468" s="412" t="str">
        <f t="shared" si="34"/>
        <v/>
      </c>
      <c r="T468" s="412" t="b">
        <f t="shared" si="35"/>
        <v>0</v>
      </c>
      <c r="U468" s="412" t="s">
        <v>1667</v>
      </c>
      <c r="V468" s="58"/>
      <c r="W468" s="164"/>
      <c r="X468" s="164"/>
    </row>
    <row r="469" spans="1:24" x14ac:dyDescent="0.25">
      <c r="A469" s="312">
        <v>15</v>
      </c>
      <c r="B469" s="324" t="str">
        <f>IFERROR(VLOOKUP(A469,'Coverage Indicators - Section D'!$A$10:$Y$42,25,FALSE),"")</f>
        <v/>
      </c>
      <c r="C469" s="410" t="str">
        <f>IFERROR(IF(VLOOKUP(S469,'Disaggregation Records'!$D$93:$E$181,2,FALSE)=0,"",VLOOKUP(S469,'Disaggregation Records'!$D$93:$E$181,2,FALSE)),"")</f>
        <v/>
      </c>
      <c r="D469" s="410" t="str">
        <f>IFERROR(IF(VLOOKUP(S469,'Disaggregation Records'!$D$93:$F$181,3,FALSE)=0,"",VLOOKUP(S469,'Disaggregation Records'!$D$93:$F$181,3,FALSE)),"")</f>
        <v/>
      </c>
      <c r="E469" s="326"/>
      <c r="F469" s="326"/>
      <c r="G469" s="327" t="str">
        <f t="shared" si="32"/>
        <v/>
      </c>
      <c r="H469" s="380"/>
      <c r="I469" s="381"/>
      <c r="J469" s="381"/>
      <c r="K469" s="381"/>
      <c r="L469" s="381"/>
      <c r="M469" s="381"/>
      <c r="N469" s="381"/>
      <c r="O469" s="381"/>
      <c r="P469" s="380"/>
      <c r="Q469" s="313"/>
      <c r="R469" s="412">
        <f t="shared" si="33"/>
        <v>12</v>
      </c>
      <c r="S469" s="412" t="str">
        <f t="shared" si="34"/>
        <v/>
      </c>
      <c r="T469" s="412" t="b">
        <f t="shared" si="35"/>
        <v>0</v>
      </c>
      <c r="U469" s="412" t="s">
        <v>1668</v>
      </c>
      <c r="V469" s="58"/>
      <c r="W469" s="164"/>
      <c r="X469" s="164"/>
    </row>
    <row r="470" spans="1:24" x14ac:dyDescent="0.25">
      <c r="A470" s="312">
        <v>15</v>
      </c>
      <c r="B470" s="324" t="str">
        <f>IFERROR(VLOOKUP(A470,'Coverage Indicators - Section D'!$A$10:$Y$42,25,FALSE),"")</f>
        <v/>
      </c>
      <c r="C470" s="410" t="str">
        <f>IFERROR(IF(VLOOKUP(S470,'Disaggregation Records'!$D$93:$E$181,2,FALSE)=0,"",VLOOKUP(S470,'Disaggregation Records'!$D$93:$E$181,2,FALSE)),"")</f>
        <v/>
      </c>
      <c r="D470" s="410" t="str">
        <f>IFERROR(IF(VLOOKUP(S470,'Disaggregation Records'!$D$93:$F$181,3,FALSE)=0,"",VLOOKUP(S470,'Disaggregation Records'!$D$93:$F$181,3,FALSE)),"")</f>
        <v/>
      </c>
      <c r="E470" s="326"/>
      <c r="F470" s="326"/>
      <c r="G470" s="327" t="str">
        <f t="shared" si="32"/>
        <v/>
      </c>
      <c r="H470" s="380"/>
      <c r="I470" s="381"/>
      <c r="J470" s="381"/>
      <c r="K470" s="381"/>
      <c r="L470" s="381"/>
      <c r="M470" s="381"/>
      <c r="N470" s="381"/>
      <c r="O470" s="381"/>
      <c r="P470" s="380"/>
      <c r="Q470" s="313"/>
      <c r="R470" s="412">
        <f t="shared" si="33"/>
        <v>13</v>
      </c>
      <c r="S470" s="412" t="str">
        <f t="shared" si="34"/>
        <v/>
      </c>
      <c r="T470" s="412" t="b">
        <f t="shared" si="35"/>
        <v>0</v>
      </c>
      <c r="U470" s="412" t="s">
        <v>1669</v>
      </c>
      <c r="V470" s="58"/>
      <c r="W470" s="164"/>
      <c r="X470" s="164"/>
    </row>
    <row r="471" spans="1:24" x14ac:dyDescent="0.25">
      <c r="A471" s="312">
        <v>15</v>
      </c>
      <c r="B471" s="324" t="str">
        <f>IFERROR(VLOOKUP(A471,'Coverage Indicators - Section D'!$A$10:$Y$42,25,FALSE),"")</f>
        <v/>
      </c>
      <c r="C471" s="410" t="str">
        <f>IFERROR(IF(VLOOKUP(S471,'Disaggregation Records'!$D$93:$E$181,2,FALSE)=0,"",VLOOKUP(S471,'Disaggregation Records'!$D$93:$E$181,2,FALSE)),"")</f>
        <v/>
      </c>
      <c r="D471" s="410" t="str">
        <f>IFERROR(IF(VLOOKUP(S471,'Disaggregation Records'!$D$93:$F$181,3,FALSE)=0,"",VLOOKUP(S471,'Disaggregation Records'!$D$93:$F$181,3,FALSE)),"")</f>
        <v/>
      </c>
      <c r="E471" s="326"/>
      <c r="F471" s="326"/>
      <c r="G471" s="327" t="str">
        <f t="shared" si="32"/>
        <v/>
      </c>
      <c r="H471" s="380"/>
      <c r="I471" s="381"/>
      <c r="J471" s="381"/>
      <c r="K471" s="381"/>
      <c r="L471" s="381"/>
      <c r="M471" s="381"/>
      <c r="N471" s="381"/>
      <c r="O471" s="381"/>
      <c r="P471" s="380"/>
      <c r="Q471" s="313"/>
      <c r="R471" s="412">
        <f t="shared" si="33"/>
        <v>14</v>
      </c>
      <c r="S471" s="412" t="str">
        <f t="shared" si="34"/>
        <v/>
      </c>
      <c r="T471" s="412" t="b">
        <f t="shared" si="35"/>
        <v>0</v>
      </c>
      <c r="U471" s="412" t="s">
        <v>1670</v>
      </c>
      <c r="V471" s="58"/>
      <c r="W471" s="164"/>
      <c r="X471" s="164"/>
    </row>
    <row r="472" spans="1:24" x14ac:dyDescent="0.25">
      <c r="A472" s="312">
        <v>15</v>
      </c>
      <c r="B472" s="324" t="str">
        <f>IFERROR(VLOOKUP(A472,'Coverage Indicators - Section D'!$A$10:$Y$42,25,FALSE),"")</f>
        <v/>
      </c>
      <c r="C472" s="410" t="str">
        <f>IFERROR(IF(VLOOKUP(S472,'Disaggregation Records'!$D$93:$E$181,2,FALSE)=0,"",VLOOKUP(S472,'Disaggregation Records'!$D$93:$E$181,2,FALSE)),"")</f>
        <v/>
      </c>
      <c r="D472" s="410" t="str">
        <f>IFERROR(IF(VLOOKUP(S472,'Disaggregation Records'!$D$93:$F$181,3,FALSE)=0,"",VLOOKUP(S472,'Disaggregation Records'!$D$93:$F$181,3,FALSE)),"")</f>
        <v/>
      </c>
      <c r="E472" s="326"/>
      <c r="F472" s="326"/>
      <c r="G472" s="327" t="str">
        <f t="shared" si="32"/>
        <v/>
      </c>
      <c r="H472" s="380"/>
      <c r="I472" s="381"/>
      <c r="J472" s="381"/>
      <c r="K472" s="381"/>
      <c r="L472" s="381"/>
      <c r="M472" s="381"/>
      <c r="N472" s="381"/>
      <c r="O472" s="381"/>
      <c r="P472" s="380"/>
      <c r="Q472" s="313"/>
      <c r="R472" s="412">
        <f t="shared" si="33"/>
        <v>15</v>
      </c>
      <c r="S472" s="412" t="str">
        <f t="shared" si="34"/>
        <v/>
      </c>
      <c r="T472" s="412" t="b">
        <f t="shared" si="35"/>
        <v>0</v>
      </c>
      <c r="U472" s="412" t="s">
        <v>1671</v>
      </c>
      <c r="V472" s="58"/>
      <c r="W472" s="164"/>
      <c r="X472" s="164"/>
    </row>
    <row r="473" spans="1:24" x14ac:dyDescent="0.25">
      <c r="A473" s="312">
        <v>15</v>
      </c>
      <c r="B473" s="324" t="str">
        <f>IFERROR(VLOOKUP(A473,'Coverage Indicators - Section D'!$A$10:$Y$42,25,FALSE),"")</f>
        <v/>
      </c>
      <c r="C473" s="410" t="str">
        <f>IFERROR(IF(VLOOKUP(S473,'Disaggregation Records'!$D$93:$E$181,2,FALSE)=0,"",VLOOKUP(S473,'Disaggregation Records'!$D$93:$E$181,2,FALSE)),"")</f>
        <v/>
      </c>
      <c r="D473" s="410" t="str">
        <f>IFERROR(IF(VLOOKUP(S473,'Disaggregation Records'!$D$93:$F$181,3,FALSE)=0,"",VLOOKUP(S473,'Disaggregation Records'!$D$93:$F$181,3,FALSE)),"")</f>
        <v/>
      </c>
      <c r="E473" s="326"/>
      <c r="F473" s="326"/>
      <c r="G473" s="327" t="str">
        <f t="shared" si="32"/>
        <v/>
      </c>
      <c r="H473" s="380"/>
      <c r="I473" s="381"/>
      <c r="J473" s="381"/>
      <c r="K473" s="381"/>
      <c r="L473" s="381"/>
      <c r="M473" s="381"/>
      <c r="N473" s="381"/>
      <c r="O473" s="381"/>
      <c r="P473" s="380"/>
      <c r="Q473" s="313"/>
      <c r="R473" s="412">
        <f t="shared" si="33"/>
        <v>16</v>
      </c>
      <c r="S473" s="412" t="str">
        <f t="shared" si="34"/>
        <v/>
      </c>
      <c r="T473" s="412" t="b">
        <f t="shared" si="35"/>
        <v>0</v>
      </c>
      <c r="U473" s="412" t="s">
        <v>1672</v>
      </c>
      <c r="V473" s="58"/>
      <c r="W473" s="164"/>
      <c r="X473" s="164"/>
    </row>
    <row r="474" spans="1:24" x14ac:dyDescent="0.25">
      <c r="A474" s="312">
        <v>15</v>
      </c>
      <c r="B474" s="324" t="str">
        <f>IFERROR(VLOOKUP(A474,'Coverage Indicators - Section D'!$A$10:$Y$42,25,FALSE),"")</f>
        <v/>
      </c>
      <c r="C474" s="410" t="str">
        <f>IFERROR(IF(VLOOKUP(S474,'Disaggregation Records'!$D$93:$E$181,2,FALSE)=0,"",VLOOKUP(S474,'Disaggregation Records'!$D$93:$E$181,2,FALSE)),"")</f>
        <v/>
      </c>
      <c r="D474" s="410" t="str">
        <f>IFERROR(IF(VLOOKUP(S474,'Disaggregation Records'!$D$93:$F$181,3,FALSE)=0,"",VLOOKUP(S474,'Disaggregation Records'!$D$93:$F$181,3,FALSE)),"")</f>
        <v/>
      </c>
      <c r="E474" s="326"/>
      <c r="F474" s="326"/>
      <c r="G474" s="327" t="str">
        <f t="shared" si="32"/>
        <v/>
      </c>
      <c r="H474" s="380"/>
      <c r="I474" s="381"/>
      <c r="J474" s="381"/>
      <c r="K474" s="381"/>
      <c r="L474" s="381"/>
      <c r="M474" s="381"/>
      <c r="N474" s="381"/>
      <c r="O474" s="381"/>
      <c r="P474" s="380"/>
      <c r="Q474" s="313"/>
      <c r="R474" s="412">
        <f t="shared" si="33"/>
        <v>17</v>
      </c>
      <c r="S474" s="412" t="str">
        <f t="shared" si="34"/>
        <v/>
      </c>
      <c r="T474" s="412" t="b">
        <f t="shared" si="35"/>
        <v>0</v>
      </c>
      <c r="U474" s="412" t="s">
        <v>1673</v>
      </c>
      <c r="V474" s="58"/>
      <c r="W474" s="164"/>
      <c r="X474" s="164"/>
    </row>
    <row r="475" spans="1:24" x14ac:dyDescent="0.25">
      <c r="A475" s="312">
        <v>15</v>
      </c>
      <c r="B475" s="324" t="str">
        <f>IFERROR(VLOOKUP(A475,'Coverage Indicators - Section D'!$A$10:$Y$42,25,FALSE),"")</f>
        <v/>
      </c>
      <c r="C475" s="410" t="str">
        <f>IFERROR(IF(VLOOKUP(S475,'Disaggregation Records'!$D$93:$E$181,2,FALSE)=0,"",VLOOKUP(S475,'Disaggregation Records'!$D$93:$E$181,2,FALSE)),"")</f>
        <v/>
      </c>
      <c r="D475" s="410" t="str">
        <f>IFERROR(IF(VLOOKUP(S475,'Disaggregation Records'!$D$93:$F$181,3,FALSE)=0,"",VLOOKUP(S475,'Disaggregation Records'!$D$93:$F$181,3,FALSE)),"")</f>
        <v/>
      </c>
      <c r="E475" s="326"/>
      <c r="F475" s="326"/>
      <c r="G475" s="327" t="str">
        <f t="shared" si="32"/>
        <v/>
      </c>
      <c r="H475" s="380"/>
      <c r="I475" s="381"/>
      <c r="J475" s="381"/>
      <c r="K475" s="381"/>
      <c r="L475" s="381"/>
      <c r="M475" s="381"/>
      <c r="N475" s="381"/>
      <c r="O475" s="381"/>
      <c r="P475" s="380"/>
      <c r="Q475" s="313"/>
      <c r="R475" s="412">
        <f t="shared" si="33"/>
        <v>18</v>
      </c>
      <c r="S475" s="412" t="str">
        <f t="shared" si="34"/>
        <v/>
      </c>
      <c r="T475" s="412" t="b">
        <f t="shared" si="35"/>
        <v>0</v>
      </c>
      <c r="U475" s="412" t="s">
        <v>1674</v>
      </c>
      <c r="V475" s="58"/>
      <c r="W475" s="164"/>
      <c r="X475" s="164"/>
    </row>
    <row r="476" spans="1:24" x14ac:dyDescent="0.25">
      <c r="A476" s="312">
        <v>15</v>
      </c>
      <c r="B476" s="324" t="str">
        <f>IFERROR(VLOOKUP(A476,'Coverage Indicators - Section D'!$A$10:$Y$42,25,FALSE),"")</f>
        <v/>
      </c>
      <c r="C476" s="410" t="str">
        <f>IFERROR(IF(VLOOKUP(S476,'Disaggregation Records'!$D$93:$E$181,2,FALSE)=0,"",VLOOKUP(S476,'Disaggregation Records'!$D$93:$E$181,2,FALSE)),"")</f>
        <v/>
      </c>
      <c r="D476" s="410" t="str">
        <f>IFERROR(IF(VLOOKUP(S476,'Disaggregation Records'!$D$93:$F$181,3,FALSE)=0,"",VLOOKUP(S476,'Disaggregation Records'!$D$93:$F$181,3,FALSE)),"")</f>
        <v/>
      </c>
      <c r="E476" s="326"/>
      <c r="F476" s="326"/>
      <c r="G476" s="327" t="str">
        <f t="shared" si="32"/>
        <v/>
      </c>
      <c r="H476" s="380"/>
      <c r="I476" s="381"/>
      <c r="J476" s="381"/>
      <c r="K476" s="381"/>
      <c r="L476" s="381"/>
      <c r="M476" s="381"/>
      <c r="N476" s="381"/>
      <c r="O476" s="381"/>
      <c r="P476" s="380"/>
      <c r="Q476" s="313"/>
      <c r="R476" s="412">
        <f t="shared" si="33"/>
        <v>19</v>
      </c>
      <c r="S476" s="412" t="str">
        <f t="shared" si="34"/>
        <v/>
      </c>
      <c r="T476" s="412" t="b">
        <f t="shared" si="35"/>
        <v>0</v>
      </c>
      <c r="U476" s="412" t="s">
        <v>1675</v>
      </c>
      <c r="V476" s="58"/>
      <c r="W476" s="164"/>
      <c r="X476" s="164"/>
    </row>
    <row r="477" spans="1:24" x14ac:dyDescent="0.25">
      <c r="A477" s="312">
        <v>16</v>
      </c>
      <c r="B477" s="324" t="str">
        <f>IFERROR(VLOOKUP(A477,'Coverage Indicators - Section D'!$A$10:$Y$42,25,FALSE),"")</f>
        <v/>
      </c>
      <c r="C477" s="410" t="str">
        <f>IFERROR(IF(VLOOKUP(S477,'Disaggregation Records'!$D$93:$E$181,2,FALSE)=0,"",VLOOKUP(S477,'Disaggregation Records'!$D$93:$E$181,2,FALSE)),"")</f>
        <v/>
      </c>
      <c r="D477" s="410" t="str">
        <f>IFERROR(IF(VLOOKUP(S477,'Disaggregation Records'!$D$93:$F$181,3,FALSE)=0,"",VLOOKUP(S477,'Disaggregation Records'!$D$93:$F$181,3,FALSE)),"")</f>
        <v/>
      </c>
      <c r="E477" s="326"/>
      <c r="F477" s="326"/>
      <c r="G477" s="327" t="str">
        <f t="shared" si="32"/>
        <v/>
      </c>
      <c r="H477" s="380"/>
      <c r="I477" s="381"/>
      <c r="J477" s="381"/>
      <c r="K477" s="381"/>
      <c r="L477" s="381"/>
      <c r="M477" s="381"/>
      <c r="N477" s="381"/>
      <c r="O477" s="381"/>
      <c r="P477" s="380"/>
      <c r="Q477" s="313"/>
      <c r="R477" s="412">
        <f t="shared" si="33"/>
        <v>20</v>
      </c>
      <c r="S477" s="412" t="str">
        <f t="shared" si="34"/>
        <v/>
      </c>
      <c r="T477" s="412" t="b">
        <f t="shared" si="35"/>
        <v>0</v>
      </c>
      <c r="U477" s="412" t="s">
        <v>1676</v>
      </c>
      <c r="V477" s="58"/>
      <c r="W477" s="164"/>
      <c r="X477" s="164"/>
    </row>
    <row r="478" spans="1:24" x14ac:dyDescent="0.25">
      <c r="A478" s="312">
        <v>16</v>
      </c>
      <c r="B478" s="324" t="str">
        <f>IFERROR(VLOOKUP(A478,'Coverage Indicators - Section D'!$A$10:$Y$42,25,FALSE),"")</f>
        <v/>
      </c>
      <c r="C478" s="410" t="str">
        <f>IFERROR(IF(VLOOKUP(S478,'Disaggregation Records'!$D$93:$E$181,2,FALSE)=0,"",VLOOKUP(S478,'Disaggregation Records'!$D$93:$E$181,2,FALSE)),"")</f>
        <v/>
      </c>
      <c r="D478" s="410" t="str">
        <f>IFERROR(IF(VLOOKUP(S478,'Disaggregation Records'!$D$93:$F$181,3,FALSE)=0,"",VLOOKUP(S478,'Disaggregation Records'!$D$93:$F$181,3,FALSE)),"")</f>
        <v/>
      </c>
      <c r="E478" s="326"/>
      <c r="F478" s="326"/>
      <c r="G478" s="327" t="str">
        <f t="shared" si="32"/>
        <v/>
      </c>
      <c r="H478" s="380"/>
      <c r="I478" s="381"/>
      <c r="J478" s="381"/>
      <c r="K478" s="381"/>
      <c r="L478" s="381"/>
      <c r="M478" s="381"/>
      <c r="N478" s="381"/>
      <c r="O478" s="381"/>
      <c r="P478" s="380"/>
      <c r="Q478" s="313"/>
      <c r="R478" s="412">
        <f t="shared" si="33"/>
        <v>21</v>
      </c>
      <c r="S478" s="412" t="str">
        <f t="shared" si="34"/>
        <v/>
      </c>
      <c r="T478" s="412" t="b">
        <f t="shared" si="35"/>
        <v>0</v>
      </c>
      <c r="U478" s="412" t="s">
        <v>1677</v>
      </c>
      <c r="V478" s="58"/>
      <c r="W478" s="164"/>
      <c r="X478" s="164"/>
    </row>
    <row r="479" spans="1:24" x14ac:dyDescent="0.25">
      <c r="A479" s="312">
        <v>16</v>
      </c>
      <c r="B479" s="324" t="str">
        <f>IFERROR(VLOOKUP(A479,'Coverage Indicators - Section D'!$A$10:$Y$42,25,FALSE),"")</f>
        <v/>
      </c>
      <c r="C479" s="410" t="str">
        <f>IFERROR(IF(VLOOKUP(S479,'Disaggregation Records'!$D$93:$E$181,2,FALSE)=0,"",VLOOKUP(S479,'Disaggregation Records'!$D$93:$E$181,2,FALSE)),"")</f>
        <v/>
      </c>
      <c r="D479" s="410" t="str">
        <f>IFERROR(IF(VLOOKUP(S479,'Disaggregation Records'!$D$93:$F$181,3,FALSE)=0,"",VLOOKUP(S479,'Disaggregation Records'!$D$93:$F$181,3,FALSE)),"")</f>
        <v/>
      </c>
      <c r="E479" s="326"/>
      <c r="F479" s="326"/>
      <c r="G479" s="327" t="str">
        <f t="shared" si="32"/>
        <v/>
      </c>
      <c r="H479" s="380"/>
      <c r="I479" s="381"/>
      <c r="J479" s="381"/>
      <c r="K479" s="381"/>
      <c r="L479" s="381"/>
      <c r="M479" s="381"/>
      <c r="N479" s="381"/>
      <c r="O479" s="381"/>
      <c r="P479" s="380"/>
      <c r="Q479" s="313"/>
      <c r="R479" s="412">
        <f t="shared" si="33"/>
        <v>22</v>
      </c>
      <c r="S479" s="412" t="str">
        <f t="shared" si="34"/>
        <v/>
      </c>
      <c r="T479" s="412" t="b">
        <f t="shared" si="35"/>
        <v>0</v>
      </c>
      <c r="U479" s="412" t="s">
        <v>1678</v>
      </c>
      <c r="V479" s="58"/>
      <c r="W479" s="164"/>
      <c r="X479" s="164"/>
    </row>
    <row r="480" spans="1:24" x14ac:dyDescent="0.25">
      <c r="A480" s="312">
        <v>16</v>
      </c>
      <c r="B480" s="324" t="str">
        <f>IFERROR(VLOOKUP(A480,'Coverage Indicators - Section D'!$A$10:$Y$42,25,FALSE),"")</f>
        <v/>
      </c>
      <c r="C480" s="410" t="str">
        <f>IFERROR(IF(VLOOKUP(S480,'Disaggregation Records'!$D$93:$E$181,2,FALSE)=0,"",VLOOKUP(S480,'Disaggregation Records'!$D$93:$E$181,2,FALSE)),"")</f>
        <v/>
      </c>
      <c r="D480" s="410" t="str">
        <f>IFERROR(IF(VLOOKUP(S480,'Disaggregation Records'!$D$93:$F$181,3,FALSE)=0,"",VLOOKUP(S480,'Disaggregation Records'!$D$93:$F$181,3,FALSE)),"")</f>
        <v/>
      </c>
      <c r="E480" s="326"/>
      <c r="F480" s="326"/>
      <c r="G480" s="327" t="str">
        <f t="shared" si="32"/>
        <v/>
      </c>
      <c r="H480" s="380"/>
      <c r="I480" s="381"/>
      <c r="J480" s="381"/>
      <c r="K480" s="381"/>
      <c r="L480" s="381"/>
      <c r="M480" s="381"/>
      <c r="N480" s="381"/>
      <c r="O480" s="381"/>
      <c r="P480" s="380"/>
      <c r="Q480" s="313"/>
      <c r="R480" s="412">
        <f t="shared" si="33"/>
        <v>23</v>
      </c>
      <c r="S480" s="412" t="str">
        <f t="shared" si="34"/>
        <v/>
      </c>
      <c r="T480" s="412" t="b">
        <f t="shared" si="35"/>
        <v>0</v>
      </c>
      <c r="U480" s="412" t="s">
        <v>1679</v>
      </c>
      <c r="V480" s="58"/>
      <c r="W480" s="164"/>
      <c r="X480" s="164"/>
    </row>
    <row r="481" spans="1:24" x14ac:dyDescent="0.25">
      <c r="A481" s="312">
        <v>16</v>
      </c>
      <c r="B481" s="324" t="str">
        <f>IFERROR(VLOOKUP(A481,'Coverage Indicators - Section D'!$A$10:$Y$42,25,FALSE),"")</f>
        <v/>
      </c>
      <c r="C481" s="410" t="str">
        <f>IFERROR(IF(VLOOKUP(S481,'Disaggregation Records'!$D$93:$E$181,2,FALSE)=0,"",VLOOKUP(S481,'Disaggregation Records'!$D$93:$E$181,2,FALSE)),"")</f>
        <v/>
      </c>
      <c r="D481" s="410" t="str">
        <f>IFERROR(IF(VLOOKUP(S481,'Disaggregation Records'!$D$93:$F$181,3,FALSE)=0,"",VLOOKUP(S481,'Disaggregation Records'!$D$93:$F$181,3,FALSE)),"")</f>
        <v/>
      </c>
      <c r="E481" s="326"/>
      <c r="F481" s="326"/>
      <c r="G481" s="327" t="str">
        <f t="shared" si="32"/>
        <v/>
      </c>
      <c r="H481" s="380"/>
      <c r="I481" s="381"/>
      <c r="J481" s="381"/>
      <c r="K481" s="381"/>
      <c r="L481" s="381"/>
      <c r="M481" s="381"/>
      <c r="N481" s="381"/>
      <c r="O481" s="381"/>
      <c r="P481" s="380"/>
      <c r="Q481" s="313"/>
      <c r="R481" s="412">
        <f t="shared" si="33"/>
        <v>24</v>
      </c>
      <c r="S481" s="412" t="str">
        <f t="shared" si="34"/>
        <v/>
      </c>
      <c r="T481" s="412" t="b">
        <f t="shared" si="35"/>
        <v>0</v>
      </c>
      <c r="U481" s="412" t="s">
        <v>1680</v>
      </c>
      <c r="V481" s="58"/>
      <c r="W481" s="164"/>
      <c r="X481" s="164"/>
    </row>
    <row r="482" spans="1:24" x14ac:dyDescent="0.25">
      <c r="A482" s="312">
        <v>16</v>
      </c>
      <c r="B482" s="324" t="str">
        <f>IFERROR(VLOOKUP(A482,'Coverage Indicators - Section D'!$A$10:$Y$42,25,FALSE),"")</f>
        <v/>
      </c>
      <c r="C482" s="410" t="str">
        <f>IFERROR(IF(VLOOKUP(S482,'Disaggregation Records'!$D$93:$E$181,2,FALSE)=0,"",VLOOKUP(S482,'Disaggregation Records'!$D$93:$E$181,2,FALSE)),"")</f>
        <v/>
      </c>
      <c r="D482" s="410" t="str">
        <f>IFERROR(IF(VLOOKUP(S482,'Disaggregation Records'!$D$93:$F$181,3,FALSE)=0,"",VLOOKUP(S482,'Disaggregation Records'!$D$93:$F$181,3,FALSE)),"")</f>
        <v/>
      </c>
      <c r="E482" s="326"/>
      <c r="F482" s="326"/>
      <c r="G482" s="327" t="str">
        <f t="shared" si="32"/>
        <v/>
      </c>
      <c r="H482" s="380"/>
      <c r="I482" s="381"/>
      <c r="J482" s="381"/>
      <c r="K482" s="381"/>
      <c r="L482" s="381"/>
      <c r="M482" s="381"/>
      <c r="N482" s="381"/>
      <c r="O482" s="381"/>
      <c r="P482" s="380"/>
      <c r="Q482" s="313"/>
      <c r="R482" s="412">
        <f t="shared" si="33"/>
        <v>25</v>
      </c>
      <c r="S482" s="412" t="str">
        <f t="shared" si="34"/>
        <v/>
      </c>
      <c r="T482" s="412" t="b">
        <f t="shared" si="35"/>
        <v>0</v>
      </c>
      <c r="U482" s="412" t="s">
        <v>1681</v>
      </c>
      <c r="V482" s="58"/>
      <c r="W482" s="164"/>
      <c r="X482" s="164"/>
    </row>
    <row r="483" spans="1:24" x14ac:dyDescent="0.25">
      <c r="A483" s="312">
        <v>16</v>
      </c>
      <c r="B483" s="324" t="str">
        <f>IFERROR(VLOOKUP(A483,'Coverage Indicators - Section D'!$A$10:$Y$42,25,FALSE),"")</f>
        <v/>
      </c>
      <c r="C483" s="410" t="str">
        <f>IFERROR(IF(VLOOKUP(S483,'Disaggregation Records'!$D$93:$E$181,2,FALSE)=0,"",VLOOKUP(S483,'Disaggregation Records'!$D$93:$E$181,2,FALSE)),"")</f>
        <v/>
      </c>
      <c r="D483" s="410" t="str">
        <f>IFERROR(IF(VLOOKUP(S483,'Disaggregation Records'!$D$93:$F$181,3,FALSE)=0,"",VLOOKUP(S483,'Disaggregation Records'!$D$93:$F$181,3,FALSE)),"")</f>
        <v/>
      </c>
      <c r="E483" s="326"/>
      <c r="F483" s="326"/>
      <c r="G483" s="327" t="str">
        <f t="shared" si="32"/>
        <v/>
      </c>
      <c r="H483" s="380"/>
      <c r="I483" s="381"/>
      <c r="J483" s="381"/>
      <c r="K483" s="381"/>
      <c r="L483" s="381"/>
      <c r="M483" s="381"/>
      <c r="N483" s="381"/>
      <c r="O483" s="381"/>
      <c r="P483" s="380"/>
      <c r="Q483" s="313"/>
      <c r="R483" s="412">
        <f t="shared" si="33"/>
        <v>26</v>
      </c>
      <c r="S483" s="412" t="str">
        <f t="shared" si="34"/>
        <v/>
      </c>
      <c r="T483" s="412" t="b">
        <f t="shared" si="35"/>
        <v>0</v>
      </c>
      <c r="U483" s="412" t="s">
        <v>1682</v>
      </c>
      <c r="V483" s="58"/>
      <c r="W483" s="164"/>
      <c r="X483" s="164"/>
    </row>
    <row r="484" spans="1:24" x14ac:dyDescent="0.25">
      <c r="A484" s="312">
        <v>16</v>
      </c>
      <c r="B484" s="324" t="str">
        <f>IFERROR(VLOOKUP(A484,'Coverage Indicators - Section D'!$A$10:$Y$42,25,FALSE),"")</f>
        <v/>
      </c>
      <c r="C484" s="410" t="str">
        <f>IFERROR(IF(VLOOKUP(S484,'Disaggregation Records'!$D$93:$E$181,2,FALSE)=0,"",VLOOKUP(S484,'Disaggregation Records'!$D$93:$E$181,2,FALSE)),"")</f>
        <v/>
      </c>
      <c r="D484" s="410" t="str">
        <f>IFERROR(IF(VLOOKUP(S484,'Disaggregation Records'!$D$93:$F$181,3,FALSE)=0,"",VLOOKUP(S484,'Disaggregation Records'!$D$93:$F$181,3,FALSE)),"")</f>
        <v/>
      </c>
      <c r="E484" s="326"/>
      <c r="F484" s="326"/>
      <c r="G484" s="327" t="str">
        <f t="shared" si="32"/>
        <v/>
      </c>
      <c r="H484" s="380"/>
      <c r="I484" s="381"/>
      <c r="J484" s="381"/>
      <c r="K484" s="381"/>
      <c r="L484" s="381"/>
      <c r="M484" s="381"/>
      <c r="N484" s="381"/>
      <c r="O484" s="381"/>
      <c r="P484" s="380"/>
      <c r="Q484" s="313"/>
      <c r="R484" s="412">
        <f t="shared" si="33"/>
        <v>27</v>
      </c>
      <c r="S484" s="412" t="str">
        <f t="shared" si="34"/>
        <v/>
      </c>
      <c r="T484" s="412" t="b">
        <f t="shared" si="35"/>
        <v>0</v>
      </c>
      <c r="U484" s="412" t="s">
        <v>1683</v>
      </c>
      <c r="V484" s="58"/>
      <c r="W484" s="164"/>
      <c r="X484" s="164"/>
    </row>
    <row r="485" spans="1:24" x14ac:dyDescent="0.25">
      <c r="A485" s="312">
        <v>16</v>
      </c>
      <c r="B485" s="324" t="str">
        <f>IFERROR(VLOOKUP(A485,'Coverage Indicators - Section D'!$A$10:$Y$42,25,FALSE),"")</f>
        <v/>
      </c>
      <c r="C485" s="410" t="str">
        <f>IFERROR(IF(VLOOKUP(S485,'Disaggregation Records'!$D$93:$E$181,2,FALSE)=0,"",VLOOKUP(S485,'Disaggregation Records'!$D$93:$E$181,2,FALSE)),"")</f>
        <v/>
      </c>
      <c r="D485" s="410" t="str">
        <f>IFERROR(IF(VLOOKUP(S485,'Disaggregation Records'!$D$93:$F$181,3,FALSE)=0,"",VLOOKUP(S485,'Disaggregation Records'!$D$93:$F$181,3,FALSE)),"")</f>
        <v/>
      </c>
      <c r="E485" s="326"/>
      <c r="F485" s="326"/>
      <c r="G485" s="327" t="str">
        <f t="shared" si="32"/>
        <v/>
      </c>
      <c r="H485" s="380"/>
      <c r="I485" s="381"/>
      <c r="J485" s="381"/>
      <c r="K485" s="381"/>
      <c r="L485" s="381"/>
      <c r="M485" s="381"/>
      <c r="N485" s="381"/>
      <c r="O485" s="381"/>
      <c r="P485" s="380"/>
      <c r="Q485" s="313"/>
      <c r="R485" s="412">
        <f t="shared" si="33"/>
        <v>28</v>
      </c>
      <c r="S485" s="412" t="str">
        <f t="shared" si="34"/>
        <v/>
      </c>
      <c r="T485" s="412" t="b">
        <f t="shared" si="35"/>
        <v>0</v>
      </c>
      <c r="U485" s="412" t="s">
        <v>1684</v>
      </c>
      <c r="V485" s="58"/>
      <c r="W485" s="164"/>
      <c r="X485" s="164"/>
    </row>
    <row r="486" spans="1:24" x14ac:dyDescent="0.25">
      <c r="A486" s="312">
        <v>16</v>
      </c>
      <c r="B486" s="324" t="str">
        <f>IFERROR(VLOOKUP(A486,'Coverage Indicators - Section D'!$A$10:$Y$42,25,FALSE),"")</f>
        <v/>
      </c>
      <c r="C486" s="410" t="str">
        <f>IFERROR(IF(VLOOKUP(S486,'Disaggregation Records'!$D$93:$E$181,2,FALSE)=0,"",VLOOKUP(S486,'Disaggregation Records'!$D$93:$E$181,2,FALSE)),"")</f>
        <v/>
      </c>
      <c r="D486" s="410" t="str">
        <f>IFERROR(IF(VLOOKUP(S486,'Disaggregation Records'!$D$93:$F$181,3,FALSE)=0,"",VLOOKUP(S486,'Disaggregation Records'!$D$93:$F$181,3,FALSE)),"")</f>
        <v/>
      </c>
      <c r="E486" s="326"/>
      <c r="F486" s="326"/>
      <c r="G486" s="327" t="str">
        <f t="shared" si="32"/>
        <v/>
      </c>
      <c r="H486" s="380"/>
      <c r="I486" s="381"/>
      <c r="J486" s="381"/>
      <c r="K486" s="381"/>
      <c r="L486" s="381"/>
      <c r="M486" s="381"/>
      <c r="N486" s="381"/>
      <c r="O486" s="381"/>
      <c r="P486" s="380"/>
      <c r="Q486" s="313"/>
      <c r="R486" s="412">
        <f t="shared" si="33"/>
        <v>29</v>
      </c>
      <c r="S486" s="412" t="str">
        <f t="shared" si="34"/>
        <v/>
      </c>
      <c r="T486" s="412" t="b">
        <f t="shared" si="35"/>
        <v>0</v>
      </c>
      <c r="U486" s="412" t="s">
        <v>1685</v>
      </c>
      <c r="V486" s="58"/>
      <c r="W486" s="164"/>
      <c r="X486" s="164"/>
    </row>
    <row r="487" spans="1:24" x14ac:dyDescent="0.25">
      <c r="A487" s="312">
        <v>17</v>
      </c>
      <c r="B487" s="324" t="str">
        <f>IFERROR(VLOOKUP(A487,'Coverage Indicators - Section D'!$A$10:$Y$42,25,FALSE),"")</f>
        <v/>
      </c>
      <c r="C487" s="410" t="str">
        <f>IFERROR(IF(VLOOKUP(S487,'Disaggregation Records'!$D$93:$E$181,2,FALSE)=0,"",VLOOKUP(S487,'Disaggregation Records'!$D$93:$E$181,2,FALSE)),"")</f>
        <v/>
      </c>
      <c r="D487" s="410" t="str">
        <f>IFERROR(IF(VLOOKUP(S487,'Disaggregation Records'!$D$93:$F$181,3,FALSE)=0,"",VLOOKUP(S487,'Disaggregation Records'!$D$93:$F$181,3,FALSE)),"")</f>
        <v/>
      </c>
      <c r="E487" s="326"/>
      <c r="F487" s="326"/>
      <c r="G487" s="327" t="str">
        <f t="shared" si="32"/>
        <v/>
      </c>
      <c r="H487" s="380"/>
      <c r="I487" s="381"/>
      <c r="J487" s="381"/>
      <c r="K487" s="381"/>
      <c r="L487" s="381"/>
      <c r="M487" s="381"/>
      <c r="N487" s="381"/>
      <c r="O487" s="381"/>
      <c r="P487" s="380"/>
      <c r="Q487" s="313"/>
      <c r="R487" s="412">
        <f t="shared" si="33"/>
        <v>30</v>
      </c>
      <c r="S487" s="412" t="str">
        <f t="shared" si="34"/>
        <v/>
      </c>
      <c r="T487" s="412" t="b">
        <f t="shared" si="35"/>
        <v>0</v>
      </c>
      <c r="U487" s="412" t="s">
        <v>1686</v>
      </c>
      <c r="V487" s="58"/>
      <c r="W487" s="164"/>
      <c r="X487" s="164"/>
    </row>
    <row r="488" spans="1:24" x14ac:dyDescent="0.25">
      <c r="A488" s="312">
        <v>17</v>
      </c>
      <c r="B488" s="324" t="str">
        <f>IFERROR(VLOOKUP(A488,'Coverage Indicators - Section D'!$A$10:$Y$42,25,FALSE),"")</f>
        <v/>
      </c>
      <c r="C488" s="410" t="str">
        <f>IFERROR(IF(VLOOKUP(S488,'Disaggregation Records'!$D$93:$E$181,2,FALSE)=0,"",VLOOKUP(S488,'Disaggregation Records'!$D$93:$E$181,2,FALSE)),"")</f>
        <v/>
      </c>
      <c r="D488" s="410" t="str">
        <f>IFERROR(IF(VLOOKUP(S488,'Disaggregation Records'!$D$93:$F$181,3,FALSE)=0,"",VLOOKUP(S488,'Disaggregation Records'!$D$93:$F$181,3,FALSE)),"")</f>
        <v/>
      </c>
      <c r="E488" s="326"/>
      <c r="F488" s="326"/>
      <c r="G488" s="327" t="str">
        <f t="shared" si="32"/>
        <v/>
      </c>
      <c r="H488" s="380"/>
      <c r="I488" s="381"/>
      <c r="J488" s="381"/>
      <c r="K488" s="381"/>
      <c r="L488" s="381"/>
      <c r="M488" s="381"/>
      <c r="N488" s="381"/>
      <c r="O488" s="381"/>
      <c r="P488" s="380"/>
      <c r="Q488" s="313"/>
      <c r="R488" s="412">
        <f t="shared" si="33"/>
        <v>31</v>
      </c>
      <c r="S488" s="412" t="str">
        <f t="shared" si="34"/>
        <v/>
      </c>
      <c r="T488" s="412" t="b">
        <f t="shared" si="35"/>
        <v>0</v>
      </c>
      <c r="U488" s="412" t="s">
        <v>1687</v>
      </c>
      <c r="V488" s="58"/>
      <c r="W488" s="164"/>
      <c r="X488" s="164"/>
    </row>
    <row r="489" spans="1:24" x14ac:dyDescent="0.25">
      <c r="A489" s="312">
        <v>17</v>
      </c>
      <c r="B489" s="324" t="str">
        <f>IFERROR(VLOOKUP(A489,'Coverage Indicators - Section D'!$A$10:$Y$42,25,FALSE),"")</f>
        <v/>
      </c>
      <c r="C489" s="410" t="str">
        <f>IFERROR(IF(VLOOKUP(S489,'Disaggregation Records'!$D$93:$E$181,2,FALSE)=0,"",VLOOKUP(S489,'Disaggregation Records'!$D$93:$E$181,2,FALSE)),"")</f>
        <v/>
      </c>
      <c r="D489" s="410" t="str">
        <f>IFERROR(IF(VLOOKUP(S489,'Disaggregation Records'!$D$93:$F$181,3,FALSE)=0,"",VLOOKUP(S489,'Disaggregation Records'!$D$93:$F$181,3,FALSE)),"")</f>
        <v/>
      </c>
      <c r="E489" s="326"/>
      <c r="F489" s="326"/>
      <c r="G489" s="327" t="str">
        <f t="shared" si="32"/>
        <v/>
      </c>
      <c r="H489" s="380"/>
      <c r="I489" s="381"/>
      <c r="J489" s="381"/>
      <c r="K489" s="381"/>
      <c r="L489" s="381"/>
      <c r="M489" s="381"/>
      <c r="N489" s="381"/>
      <c r="O489" s="381"/>
      <c r="P489" s="380"/>
      <c r="Q489" s="313"/>
      <c r="R489" s="412">
        <f t="shared" si="33"/>
        <v>32</v>
      </c>
      <c r="S489" s="412" t="str">
        <f t="shared" si="34"/>
        <v/>
      </c>
      <c r="T489" s="412" t="b">
        <f t="shared" si="35"/>
        <v>0</v>
      </c>
      <c r="U489" s="412" t="s">
        <v>1688</v>
      </c>
      <c r="V489" s="58"/>
      <c r="W489" s="164"/>
      <c r="X489" s="164"/>
    </row>
    <row r="490" spans="1:24" x14ac:dyDescent="0.25">
      <c r="A490" s="312">
        <v>17</v>
      </c>
      <c r="B490" s="324" t="str">
        <f>IFERROR(VLOOKUP(A490,'Coverage Indicators - Section D'!$A$10:$Y$42,25,FALSE),"")</f>
        <v/>
      </c>
      <c r="C490" s="410" t="str">
        <f>IFERROR(IF(VLOOKUP(S490,'Disaggregation Records'!$D$93:$E$181,2,FALSE)=0,"",VLOOKUP(S490,'Disaggregation Records'!$D$93:$E$181,2,FALSE)),"")</f>
        <v/>
      </c>
      <c r="D490" s="410" t="str">
        <f>IFERROR(IF(VLOOKUP(S490,'Disaggregation Records'!$D$93:$F$181,3,FALSE)=0,"",VLOOKUP(S490,'Disaggregation Records'!$D$93:$F$181,3,FALSE)),"")</f>
        <v/>
      </c>
      <c r="E490" s="326"/>
      <c r="F490" s="326"/>
      <c r="G490" s="327" t="str">
        <f t="shared" si="32"/>
        <v/>
      </c>
      <c r="H490" s="380"/>
      <c r="I490" s="381"/>
      <c r="J490" s="381"/>
      <c r="K490" s="381"/>
      <c r="L490" s="381"/>
      <c r="M490" s="381"/>
      <c r="N490" s="381"/>
      <c r="O490" s="381"/>
      <c r="P490" s="380"/>
      <c r="Q490" s="313"/>
      <c r="R490" s="412">
        <f t="shared" si="33"/>
        <v>33</v>
      </c>
      <c r="S490" s="412" t="str">
        <f t="shared" si="34"/>
        <v/>
      </c>
      <c r="T490" s="412" t="b">
        <f t="shared" si="35"/>
        <v>0</v>
      </c>
      <c r="U490" s="412" t="s">
        <v>1689</v>
      </c>
      <c r="V490" s="58"/>
      <c r="W490" s="164"/>
      <c r="X490" s="164"/>
    </row>
    <row r="491" spans="1:24" x14ac:dyDescent="0.25">
      <c r="A491" s="312">
        <v>17</v>
      </c>
      <c r="B491" s="324" t="str">
        <f>IFERROR(VLOOKUP(A491,'Coverage Indicators - Section D'!$A$10:$Y$42,25,FALSE),"")</f>
        <v/>
      </c>
      <c r="C491" s="410" t="str">
        <f>IFERROR(IF(VLOOKUP(S491,'Disaggregation Records'!$D$93:$E$181,2,FALSE)=0,"",VLOOKUP(S491,'Disaggregation Records'!$D$93:$E$181,2,FALSE)),"")</f>
        <v/>
      </c>
      <c r="D491" s="410" t="str">
        <f>IFERROR(IF(VLOOKUP(S491,'Disaggregation Records'!$D$93:$F$181,3,FALSE)=0,"",VLOOKUP(S491,'Disaggregation Records'!$D$93:$F$181,3,FALSE)),"")</f>
        <v/>
      </c>
      <c r="E491" s="326"/>
      <c r="F491" s="326"/>
      <c r="G491" s="327" t="str">
        <f t="shared" si="32"/>
        <v/>
      </c>
      <c r="H491" s="380"/>
      <c r="I491" s="381"/>
      <c r="J491" s="381"/>
      <c r="K491" s="381"/>
      <c r="L491" s="381"/>
      <c r="M491" s="381"/>
      <c r="N491" s="381"/>
      <c r="O491" s="381"/>
      <c r="P491" s="380"/>
      <c r="Q491" s="313"/>
      <c r="R491" s="412">
        <f t="shared" si="33"/>
        <v>34</v>
      </c>
      <c r="S491" s="412" t="str">
        <f t="shared" si="34"/>
        <v/>
      </c>
      <c r="T491" s="412" t="b">
        <f t="shared" si="35"/>
        <v>0</v>
      </c>
      <c r="U491" s="412" t="s">
        <v>1690</v>
      </c>
      <c r="V491" s="58"/>
      <c r="W491" s="164"/>
      <c r="X491" s="164"/>
    </row>
    <row r="492" spans="1:24" x14ac:dyDescent="0.25">
      <c r="A492" s="312">
        <v>17</v>
      </c>
      <c r="B492" s="324" t="str">
        <f>IFERROR(VLOOKUP(A492,'Coverage Indicators - Section D'!$A$10:$Y$42,25,FALSE),"")</f>
        <v/>
      </c>
      <c r="C492" s="410" t="str">
        <f>IFERROR(IF(VLOOKUP(S492,'Disaggregation Records'!$D$93:$E$181,2,FALSE)=0,"",VLOOKUP(S492,'Disaggregation Records'!$D$93:$E$181,2,FALSE)),"")</f>
        <v/>
      </c>
      <c r="D492" s="410" t="str">
        <f>IFERROR(IF(VLOOKUP(S492,'Disaggregation Records'!$D$93:$F$181,3,FALSE)=0,"",VLOOKUP(S492,'Disaggregation Records'!$D$93:$F$181,3,FALSE)),"")</f>
        <v/>
      </c>
      <c r="E492" s="326"/>
      <c r="F492" s="326"/>
      <c r="G492" s="327" t="str">
        <f t="shared" si="32"/>
        <v/>
      </c>
      <c r="H492" s="380"/>
      <c r="I492" s="381"/>
      <c r="J492" s="381"/>
      <c r="K492" s="381"/>
      <c r="L492" s="381"/>
      <c r="M492" s="381"/>
      <c r="N492" s="381"/>
      <c r="O492" s="381"/>
      <c r="P492" s="380"/>
      <c r="Q492" s="313"/>
      <c r="R492" s="412">
        <f t="shared" si="33"/>
        <v>35</v>
      </c>
      <c r="S492" s="412" t="str">
        <f t="shared" si="34"/>
        <v/>
      </c>
      <c r="T492" s="412" t="b">
        <f t="shared" si="35"/>
        <v>0</v>
      </c>
      <c r="U492" s="412" t="s">
        <v>1691</v>
      </c>
      <c r="V492" s="58"/>
      <c r="W492" s="164"/>
      <c r="X492" s="164"/>
    </row>
    <row r="493" spans="1:24" x14ac:dyDescent="0.25">
      <c r="A493" s="312">
        <v>17</v>
      </c>
      <c r="B493" s="324" t="str">
        <f>IFERROR(VLOOKUP(A493,'Coverage Indicators - Section D'!$A$10:$Y$42,25,FALSE),"")</f>
        <v/>
      </c>
      <c r="C493" s="410" t="str">
        <f>IFERROR(IF(VLOOKUP(S493,'Disaggregation Records'!$D$93:$E$181,2,FALSE)=0,"",VLOOKUP(S493,'Disaggregation Records'!$D$93:$E$181,2,FALSE)),"")</f>
        <v/>
      </c>
      <c r="D493" s="410" t="str">
        <f>IFERROR(IF(VLOOKUP(S493,'Disaggregation Records'!$D$93:$F$181,3,FALSE)=0,"",VLOOKUP(S493,'Disaggregation Records'!$D$93:$F$181,3,FALSE)),"")</f>
        <v/>
      </c>
      <c r="E493" s="326"/>
      <c r="F493" s="326"/>
      <c r="G493" s="327" t="str">
        <f t="shared" si="32"/>
        <v/>
      </c>
      <c r="H493" s="380"/>
      <c r="I493" s="381"/>
      <c r="J493" s="381"/>
      <c r="K493" s="381"/>
      <c r="L493" s="381"/>
      <c r="M493" s="381"/>
      <c r="N493" s="381"/>
      <c r="O493" s="381"/>
      <c r="P493" s="380"/>
      <c r="Q493" s="313"/>
      <c r="R493" s="412">
        <f t="shared" si="33"/>
        <v>36</v>
      </c>
      <c r="S493" s="412" t="str">
        <f t="shared" si="34"/>
        <v/>
      </c>
      <c r="T493" s="412" t="b">
        <f t="shared" si="35"/>
        <v>0</v>
      </c>
      <c r="U493" s="412" t="s">
        <v>1692</v>
      </c>
      <c r="V493" s="58"/>
      <c r="W493" s="164"/>
      <c r="X493" s="164"/>
    </row>
    <row r="494" spans="1:24" x14ac:dyDescent="0.25">
      <c r="A494" s="312">
        <v>17</v>
      </c>
      <c r="B494" s="324" t="str">
        <f>IFERROR(VLOOKUP(A494,'Coverage Indicators - Section D'!$A$10:$Y$42,25,FALSE),"")</f>
        <v/>
      </c>
      <c r="C494" s="410" t="str">
        <f>IFERROR(IF(VLOOKUP(S494,'Disaggregation Records'!$D$93:$E$181,2,FALSE)=0,"",VLOOKUP(S494,'Disaggregation Records'!$D$93:$E$181,2,FALSE)),"")</f>
        <v/>
      </c>
      <c r="D494" s="410" t="str">
        <f>IFERROR(IF(VLOOKUP(S494,'Disaggregation Records'!$D$93:$F$181,3,FALSE)=0,"",VLOOKUP(S494,'Disaggregation Records'!$D$93:$F$181,3,FALSE)),"")</f>
        <v/>
      </c>
      <c r="E494" s="326"/>
      <c r="F494" s="326"/>
      <c r="G494" s="327" t="str">
        <f t="shared" si="32"/>
        <v/>
      </c>
      <c r="H494" s="380"/>
      <c r="I494" s="381"/>
      <c r="J494" s="381"/>
      <c r="K494" s="381"/>
      <c r="L494" s="381"/>
      <c r="M494" s="381"/>
      <c r="N494" s="381"/>
      <c r="O494" s="381"/>
      <c r="P494" s="380"/>
      <c r="Q494" s="313"/>
      <c r="R494" s="412">
        <f t="shared" si="33"/>
        <v>37</v>
      </c>
      <c r="S494" s="412" t="str">
        <f t="shared" si="34"/>
        <v/>
      </c>
      <c r="T494" s="412" t="b">
        <f t="shared" si="35"/>
        <v>0</v>
      </c>
      <c r="U494" s="412" t="s">
        <v>1693</v>
      </c>
      <c r="V494" s="58"/>
      <c r="W494" s="164"/>
      <c r="X494" s="164"/>
    </row>
    <row r="495" spans="1:24" x14ac:dyDescent="0.25">
      <c r="A495" s="312">
        <v>17</v>
      </c>
      <c r="B495" s="324" t="str">
        <f>IFERROR(VLOOKUP(A495,'Coverage Indicators - Section D'!$A$10:$Y$42,25,FALSE),"")</f>
        <v/>
      </c>
      <c r="C495" s="410" t="str">
        <f>IFERROR(IF(VLOOKUP(S495,'Disaggregation Records'!$D$93:$E$181,2,FALSE)=0,"",VLOOKUP(S495,'Disaggregation Records'!$D$93:$E$181,2,FALSE)),"")</f>
        <v/>
      </c>
      <c r="D495" s="410" t="str">
        <f>IFERROR(IF(VLOOKUP(S495,'Disaggregation Records'!$D$93:$F$181,3,FALSE)=0,"",VLOOKUP(S495,'Disaggregation Records'!$D$93:$F$181,3,FALSE)),"")</f>
        <v/>
      </c>
      <c r="E495" s="326"/>
      <c r="F495" s="326"/>
      <c r="G495" s="327" t="str">
        <f t="shared" si="32"/>
        <v/>
      </c>
      <c r="H495" s="380"/>
      <c r="I495" s="381"/>
      <c r="J495" s="381"/>
      <c r="K495" s="381"/>
      <c r="L495" s="381"/>
      <c r="M495" s="381"/>
      <c r="N495" s="381"/>
      <c r="O495" s="381"/>
      <c r="P495" s="380"/>
      <c r="Q495" s="313"/>
      <c r="R495" s="412">
        <f t="shared" si="33"/>
        <v>38</v>
      </c>
      <c r="S495" s="412" t="str">
        <f t="shared" si="34"/>
        <v/>
      </c>
      <c r="T495" s="412" t="b">
        <f t="shared" si="35"/>
        <v>0</v>
      </c>
      <c r="U495" s="412" t="s">
        <v>1694</v>
      </c>
      <c r="V495" s="58"/>
      <c r="W495" s="164"/>
      <c r="X495" s="164"/>
    </row>
    <row r="496" spans="1:24" x14ac:dyDescent="0.25">
      <c r="A496" s="312">
        <v>17</v>
      </c>
      <c r="B496" s="324" t="str">
        <f>IFERROR(VLOOKUP(A496,'Coverage Indicators - Section D'!$A$10:$Y$42,25,FALSE),"")</f>
        <v/>
      </c>
      <c r="C496" s="410" t="str">
        <f>IFERROR(IF(VLOOKUP(S496,'Disaggregation Records'!$D$93:$E$181,2,FALSE)=0,"",VLOOKUP(S496,'Disaggregation Records'!$D$93:$E$181,2,FALSE)),"")</f>
        <v/>
      </c>
      <c r="D496" s="410" t="str">
        <f>IFERROR(IF(VLOOKUP(S496,'Disaggregation Records'!$D$93:$F$181,3,FALSE)=0,"",VLOOKUP(S496,'Disaggregation Records'!$D$93:$F$181,3,FALSE)),"")</f>
        <v/>
      </c>
      <c r="E496" s="326"/>
      <c r="F496" s="326"/>
      <c r="G496" s="327" t="str">
        <f t="shared" si="32"/>
        <v/>
      </c>
      <c r="H496" s="380"/>
      <c r="I496" s="381"/>
      <c r="J496" s="381"/>
      <c r="K496" s="381"/>
      <c r="L496" s="381"/>
      <c r="M496" s="381"/>
      <c r="N496" s="381"/>
      <c r="O496" s="381"/>
      <c r="P496" s="380"/>
      <c r="Q496" s="313"/>
      <c r="R496" s="412">
        <f t="shared" si="33"/>
        <v>39</v>
      </c>
      <c r="S496" s="412" t="str">
        <f t="shared" si="34"/>
        <v/>
      </c>
      <c r="T496" s="412" t="b">
        <f t="shared" si="35"/>
        <v>0</v>
      </c>
      <c r="U496" s="412" t="s">
        <v>1695</v>
      </c>
      <c r="V496" s="58"/>
      <c r="W496" s="164"/>
      <c r="X496" s="164"/>
    </row>
    <row r="497" spans="1:24" x14ac:dyDescent="0.25">
      <c r="A497" s="312">
        <v>18</v>
      </c>
      <c r="B497" s="324" t="str">
        <f>IFERROR(VLOOKUP(A497,'Coverage Indicators - Section D'!$A$10:$Y$42,25,FALSE),"")</f>
        <v/>
      </c>
      <c r="C497" s="410" t="str">
        <f>IFERROR(IF(VLOOKUP(S497,'Disaggregation Records'!$D$93:$E$181,2,FALSE)=0,"",VLOOKUP(S497,'Disaggregation Records'!$D$93:$E$181,2,FALSE)),"")</f>
        <v/>
      </c>
      <c r="D497" s="410" t="str">
        <f>IFERROR(IF(VLOOKUP(S497,'Disaggregation Records'!$D$93:$F$181,3,FALSE)=0,"",VLOOKUP(S497,'Disaggregation Records'!$D$93:$F$181,3,FALSE)),"")</f>
        <v/>
      </c>
      <c r="E497" s="326"/>
      <c r="F497" s="326"/>
      <c r="G497" s="327" t="str">
        <f t="shared" si="32"/>
        <v/>
      </c>
      <c r="H497" s="380"/>
      <c r="I497" s="381"/>
      <c r="J497" s="381"/>
      <c r="K497" s="381"/>
      <c r="L497" s="381"/>
      <c r="M497" s="381"/>
      <c r="N497" s="381"/>
      <c r="O497" s="381"/>
      <c r="P497" s="380"/>
      <c r="Q497" s="313"/>
      <c r="R497" s="412">
        <f t="shared" si="33"/>
        <v>40</v>
      </c>
      <c r="S497" s="412" t="str">
        <f t="shared" si="34"/>
        <v/>
      </c>
      <c r="T497" s="412" t="b">
        <f t="shared" si="35"/>
        <v>0</v>
      </c>
      <c r="U497" s="412" t="s">
        <v>1696</v>
      </c>
      <c r="V497" s="58"/>
      <c r="W497" s="164"/>
      <c r="X497" s="164"/>
    </row>
    <row r="498" spans="1:24" x14ac:dyDescent="0.25">
      <c r="A498" s="312">
        <v>18</v>
      </c>
      <c r="B498" s="324" t="str">
        <f>IFERROR(VLOOKUP(A498,'Coverage Indicators - Section D'!$A$10:$Y$42,25,FALSE),"")</f>
        <v/>
      </c>
      <c r="C498" s="410" t="str">
        <f>IFERROR(IF(VLOOKUP(S498,'Disaggregation Records'!$D$93:$E$181,2,FALSE)=0,"",VLOOKUP(S498,'Disaggregation Records'!$D$93:$E$181,2,FALSE)),"")</f>
        <v/>
      </c>
      <c r="D498" s="410" t="str">
        <f>IFERROR(IF(VLOOKUP(S498,'Disaggregation Records'!$D$93:$F$181,3,FALSE)=0,"",VLOOKUP(S498,'Disaggregation Records'!$D$93:$F$181,3,FALSE)),"")</f>
        <v/>
      </c>
      <c r="E498" s="326"/>
      <c r="F498" s="326"/>
      <c r="G498" s="327" t="str">
        <f t="shared" si="32"/>
        <v/>
      </c>
      <c r="H498" s="380"/>
      <c r="I498" s="381"/>
      <c r="J498" s="381"/>
      <c r="K498" s="381"/>
      <c r="L498" s="381"/>
      <c r="M498" s="381"/>
      <c r="N498" s="381"/>
      <c r="O498" s="381"/>
      <c r="P498" s="380"/>
      <c r="Q498" s="313"/>
      <c r="R498" s="412">
        <f t="shared" si="33"/>
        <v>41</v>
      </c>
      <c r="S498" s="412" t="str">
        <f t="shared" si="34"/>
        <v/>
      </c>
      <c r="T498" s="412" t="b">
        <f t="shared" si="35"/>
        <v>0</v>
      </c>
      <c r="U498" s="412" t="s">
        <v>1697</v>
      </c>
      <c r="V498" s="58"/>
      <c r="W498" s="164"/>
      <c r="X498" s="164"/>
    </row>
    <row r="499" spans="1:24" x14ac:dyDescent="0.25">
      <c r="A499" s="312">
        <v>18</v>
      </c>
      <c r="B499" s="324" t="str">
        <f>IFERROR(VLOOKUP(A499,'Coverage Indicators - Section D'!$A$10:$Y$42,25,FALSE),"")</f>
        <v/>
      </c>
      <c r="C499" s="410" t="str">
        <f>IFERROR(IF(VLOOKUP(S499,'Disaggregation Records'!$D$93:$E$181,2,FALSE)=0,"",VLOOKUP(S499,'Disaggregation Records'!$D$93:$E$181,2,FALSE)),"")</f>
        <v/>
      </c>
      <c r="D499" s="410" t="str">
        <f>IFERROR(IF(VLOOKUP(S499,'Disaggregation Records'!$D$93:$F$181,3,FALSE)=0,"",VLOOKUP(S499,'Disaggregation Records'!$D$93:$F$181,3,FALSE)),"")</f>
        <v/>
      </c>
      <c r="E499" s="326"/>
      <c r="F499" s="326"/>
      <c r="G499" s="327" t="str">
        <f t="shared" si="32"/>
        <v/>
      </c>
      <c r="H499" s="380"/>
      <c r="I499" s="381"/>
      <c r="J499" s="381"/>
      <c r="K499" s="381"/>
      <c r="L499" s="381"/>
      <c r="M499" s="381"/>
      <c r="N499" s="381"/>
      <c r="O499" s="381"/>
      <c r="P499" s="380"/>
      <c r="Q499" s="313"/>
      <c r="R499" s="412">
        <f t="shared" si="33"/>
        <v>42</v>
      </c>
      <c r="S499" s="412" t="str">
        <f t="shared" si="34"/>
        <v/>
      </c>
      <c r="T499" s="412" t="b">
        <f t="shared" si="35"/>
        <v>0</v>
      </c>
      <c r="U499" s="412" t="s">
        <v>1698</v>
      </c>
      <c r="V499" s="58"/>
      <c r="W499" s="164"/>
      <c r="X499" s="164"/>
    </row>
    <row r="500" spans="1:24" x14ac:dyDescent="0.25">
      <c r="A500" s="312">
        <v>18</v>
      </c>
      <c r="B500" s="324" t="str">
        <f>IFERROR(VLOOKUP(A500,'Coverage Indicators - Section D'!$A$10:$Y$42,25,FALSE),"")</f>
        <v/>
      </c>
      <c r="C500" s="410" t="str">
        <f>IFERROR(IF(VLOOKUP(S500,'Disaggregation Records'!$D$93:$E$181,2,FALSE)=0,"",VLOOKUP(S500,'Disaggregation Records'!$D$93:$E$181,2,FALSE)),"")</f>
        <v/>
      </c>
      <c r="D500" s="410" t="str">
        <f>IFERROR(IF(VLOOKUP(S500,'Disaggregation Records'!$D$93:$F$181,3,FALSE)=0,"",VLOOKUP(S500,'Disaggregation Records'!$D$93:$F$181,3,FALSE)),"")</f>
        <v/>
      </c>
      <c r="E500" s="326"/>
      <c r="F500" s="326"/>
      <c r="G500" s="327" t="str">
        <f t="shared" si="32"/>
        <v/>
      </c>
      <c r="H500" s="380"/>
      <c r="I500" s="381"/>
      <c r="J500" s="381"/>
      <c r="K500" s="381"/>
      <c r="L500" s="381"/>
      <c r="M500" s="381"/>
      <c r="N500" s="381"/>
      <c r="O500" s="381"/>
      <c r="P500" s="380"/>
      <c r="Q500" s="313"/>
      <c r="R500" s="412">
        <f t="shared" si="33"/>
        <v>43</v>
      </c>
      <c r="S500" s="412" t="str">
        <f t="shared" si="34"/>
        <v/>
      </c>
      <c r="T500" s="412" t="b">
        <f t="shared" si="35"/>
        <v>0</v>
      </c>
      <c r="U500" s="412" t="s">
        <v>1699</v>
      </c>
      <c r="V500" s="58"/>
      <c r="W500" s="164"/>
      <c r="X500" s="164"/>
    </row>
    <row r="501" spans="1:24" x14ac:dyDescent="0.25">
      <c r="A501" s="312">
        <v>18</v>
      </c>
      <c r="B501" s="324" t="str">
        <f>IFERROR(VLOOKUP(A501,'Coverage Indicators - Section D'!$A$10:$Y$42,25,FALSE),"")</f>
        <v/>
      </c>
      <c r="C501" s="410" t="str">
        <f>IFERROR(IF(VLOOKUP(S501,'Disaggregation Records'!$D$93:$E$181,2,FALSE)=0,"",VLOOKUP(S501,'Disaggregation Records'!$D$93:$E$181,2,FALSE)),"")</f>
        <v/>
      </c>
      <c r="D501" s="410" t="str">
        <f>IFERROR(IF(VLOOKUP(S501,'Disaggregation Records'!$D$93:$F$181,3,FALSE)=0,"",VLOOKUP(S501,'Disaggregation Records'!$D$93:$F$181,3,FALSE)),"")</f>
        <v/>
      </c>
      <c r="E501" s="326"/>
      <c r="F501" s="326"/>
      <c r="G501" s="327" t="str">
        <f t="shared" si="32"/>
        <v/>
      </c>
      <c r="H501" s="380"/>
      <c r="I501" s="381"/>
      <c r="J501" s="381"/>
      <c r="K501" s="381"/>
      <c r="L501" s="381"/>
      <c r="M501" s="381"/>
      <c r="N501" s="381"/>
      <c r="O501" s="381"/>
      <c r="P501" s="380"/>
      <c r="Q501" s="313"/>
      <c r="R501" s="412">
        <f t="shared" si="33"/>
        <v>44</v>
      </c>
      <c r="S501" s="412" t="str">
        <f t="shared" si="34"/>
        <v/>
      </c>
      <c r="T501" s="412" t="b">
        <f t="shared" si="35"/>
        <v>0</v>
      </c>
      <c r="U501" s="412" t="s">
        <v>1700</v>
      </c>
      <c r="V501" s="58"/>
      <c r="W501" s="164"/>
      <c r="X501" s="164"/>
    </row>
    <row r="502" spans="1:24" x14ac:dyDescent="0.25">
      <c r="A502" s="312">
        <v>18</v>
      </c>
      <c r="B502" s="324" t="str">
        <f>IFERROR(VLOOKUP(A502,'Coverage Indicators - Section D'!$A$10:$Y$42,25,FALSE),"")</f>
        <v/>
      </c>
      <c r="C502" s="410" t="str">
        <f>IFERROR(IF(VLOOKUP(S502,'Disaggregation Records'!$D$93:$E$181,2,FALSE)=0,"",VLOOKUP(S502,'Disaggregation Records'!$D$93:$E$181,2,FALSE)),"")</f>
        <v/>
      </c>
      <c r="D502" s="410" t="str">
        <f>IFERROR(IF(VLOOKUP(S502,'Disaggregation Records'!$D$93:$F$181,3,FALSE)=0,"",VLOOKUP(S502,'Disaggregation Records'!$D$93:$F$181,3,FALSE)),"")</f>
        <v/>
      </c>
      <c r="E502" s="326"/>
      <c r="F502" s="326"/>
      <c r="G502" s="327" t="str">
        <f t="shared" si="32"/>
        <v/>
      </c>
      <c r="H502" s="380"/>
      <c r="I502" s="381"/>
      <c r="J502" s="381"/>
      <c r="K502" s="381"/>
      <c r="L502" s="381"/>
      <c r="M502" s="381"/>
      <c r="N502" s="381"/>
      <c r="O502" s="381"/>
      <c r="P502" s="380"/>
      <c r="Q502" s="313"/>
      <c r="R502" s="412">
        <f t="shared" si="33"/>
        <v>45</v>
      </c>
      <c r="S502" s="412" t="str">
        <f t="shared" si="34"/>
        <v/>
      </c>
      <c r="T502" s="412" t="b">
        <f t="shared" si="35"/>
        <v>0</v>
      </c>
      <c r="U502" s="412" t="s">
        <v>1701</v>
      </c>
      <c r="V502" s="58"/>
      <c r="W502" s="164"/>
      <c r="X502" s="164"/>
    </row>
    <row r="503" spans="1:24" x14ac:dyDescent="0.25">
      <c r="A503" s="312">
        <v>18</v>
      </c>
      <c r="B503" s="324" t="str">
        <f>IFERROR(VLOOKUP(A503,'Coverage Indicators - Section D'!$A$10:$Y$42,25,FALSE),"")</f>
        <v/>
      </c>
      <c r="C503" s="410" t="str">
        <f>IFERROR(IF(VLOOKUP(S503,'Disaggregation Records'!$D$93:$E$181,2,FALSE)=0,"",VLOOKUP(S503,'Disaggregation Records'!$D$93:$E$181,2,FALSE)),"")</f>
        <v/>
      </c>
      <c r="D503" s="410" t="str">
        <f>IFERROR(IF(VLOOKUP(S503,'Disaggregation Records'!$D$93:$F$181,3,FALSE)=0,"",VLOOKUP(S503,'Disaggregation Records'!$D$93:$F$181,3,FALSE)),"")</f>
        <v/>
      </c>
      <c r="E503" s="326"/>
      <c r="F503" s="326"/>
      <c r="G503" s="327" t="str">
        <f t="shared" si="32"/>
        <v/>
      </c>
      <c r="H503" s="380"/>
      <c r="I503" s="381"/>
      <c r="J503" s="381"/>
      <c r="K503" s="381"/>
      <c r="L503" s="381"/>
      <c r="M503" s="381"/>
      <c r="N503" s="381"/>
      <c r="O503" s="381"/>
      <c r="P503" s="380"/>
      <c r="Q503" s="313"/>
      <c r="R503" s="412">
        <f t="shared" si="33"/>
        <v>46</v>
      </c>
      <c r="S503" s="412" t="str">
        <f t="shared" si="34"/>
        <v/>
      </c>
      <c r="T503" s="412" t="b">
        <f t="shared" si="35"/>
        <v>0</v>
      </c>
      <c r="U503" s="412" t="s">
        <v>1702</v>
      </c>
      <c r="V503" s="58"/>
      <c r="W503" s="164"/>
      <c r="X503" s="164"/>
    </row>
    <row r="504" spans="1:24" x14ac:dyDescent="0.25">
      <c r="A504" s="312">
        <v>18</v>
      </c>
      <c r="B504" s="324" t="str">
        <f>IFERROR(VLOOKUP(A504,'Coverage Indicators - Section D'!$A$10:$Y$42,25,FALSE),"")</f>
        <v/>
      </c>
      <c r="C504" s="410" t="str">
        <f>IFERROR(IF(VLOOKUP(S504,'Disaggregation Records'!$D$93:$E$181,2,FALSE)=0,"",VLOOKUP(S504,'Disaggregation Records'!$D$93:$E$181,2,FALSE)),"")</f>
        <v/>
      </c>
      <c r="D504" s="410" t="str">
        <f>IFERROR(IF(VLOOKUP(S504,'Disaggregation Records'!$D$93:$F$181,3,FALSE)=0,"",VLOOKUP(S504,'Disaggregation Records'!$D$93:$F$181,3,FALSE)),"")</f>
        <v/>
      </c>
      <c r="E504" s="326"/>
      <c r="F504" s="326"/>
      <c r="G504" s="327" t="str">
        <f t="shared" si="32"/>
        <v/>
      </c>
      <c r="H504" s="380"/>
      <c r="I504" s="381"/>
      <c r="J504" s="381"/>
      <c r="K504" s="381"/>
      <c r="L504" s="381"/>
      <c r="M504" s="381"/>
      <c r="N504" s="381"/>
      <c r="O504" s="381"/>
      <c r="P504" s="380"/>
      <c r="Q504" s="313"/>
      <c r="R504" s="412">
        <f t="shared" si="33"/>
        <v>47</v>
      </c>
      <c r="S504" s="412" t="str">
        <f t="shared" si="34"/>
        <v/>
      </c>
      <c r="T504" s="412" t="b">
        <f t="shared" si="35"/>
        <v>0</v>
      </c>
      <c r="U504" s="412" t="s">
        <v>1703</v>
      </c>
      <c r="V504" s="58"/>
      <c r="W504" s="164"/>
      <c r="X504" s="164"/>
    </row>
    <row r="505" spans="1:24" x14ac:dyDescent="0.25">
      <c r="A505" s="312">
        <v>18</v>
      </c>
      <c r="B505" s="324" t="str">
        <f>IFERROR(VLOOKUP(A505,'Coverage Indicators - Section D'!$A$10:$Y$42,25,FALSE),"")</f>
        <v/>
      </c>
      <c r="C505" s="410" t="str">
        <f>IFERROR(IF(VLOOKUP(S505,'Disaggregation Records'!$D$93:$E$181,2,FALSE)=0,"",VLOOKUP(S505,'Disaggregation Records'!$D$93:$E$181,2,FALSE)),"")</f>
        <v/>
      </c>
      <c r="D505" s="410" t="str">
        <f>IFERROR(IF(VLOOKUP(S505,'Disaggregation Records'!$D$93:$F$181,3,FALSE)=0,"",VLOOKUP(S505,'Disaggregation Records'!$D$93:$F$181,3,FALSE)),"")</f>
        <v/>
      </c>
      <c r="E505" s="326"/>
      <c r="F505" s="326"/>
      <c r="G505" s="327" t="str">
        <f t="shared" si="32"/>
        <v/>
      </c>
      <c r="H505" s="380"/>
      <c r="I505" s="381"/>
      <c r="J505" s="381"/>
      <c r="K505" s="381"/>
      <c r="L505" s="381"/>
      <c r="M505" s="381"/>
      <c r="N505" s="381"/>
      <c r="O505" s="381"/>
      <c r="P505" s="380"/>
      <c r="Q505" s="313"/>
      <c r="R505" s="412">
        <f t="shared" si="33"/>
        <v>48</v>
      </c>
      <c r="S505" s="412" t="str">
        <f t="shared" si="34"/>
        <v/>
      </c>
      <c r="T505" s="412" t="b">
        <f t="shared" si="35"/>
        <v>0</v>
      </c>
      <c r="U505" s="412" t="s">
        <v>1704</v>
      </c>
      <c r="V505" s="58"/>
      <c r="W505" s="164"/>
      <c r="X505" s="164"/>
    </row>
    <row r="506" spans="1:24" x14ac:dyDescent="0.25">
      <c r="A506" s="312">
        <v>18</v>
      </c>
      <c r="B506" s="324" t="str">
        <f>IFERROR(VLOOKUP(A506,'Coverage Indicators - Section D'!$A$10:$Y$42,25,FALSE),"")</f>
        <v/>
      </c>
      <c r="C506" s="410" t="str">
        <f>IFERROR(IF(VLOOKUP(S506,'Disaggregation Records'!$D$93:$E$181,2,FALSE)=0,"",VLOOKUP(S506,'Disaggregation Records'!$D$93:$E$181,2,FALSE)),"")</f>
        <v/>
      </c>
      <c r="D506" s="410" t="str">
        <f>IFERROR(IF(VLOOKUP(S506,'Disaggregation Records'!$D$93:$F$181,3,FALSE)=0,"",VLOOKUP(S506,'Disaggregation Records'!$D$93:$F$181,3,FALSE)),"")</f>
        <v/>
      </c>
      <c r="E506" s="326"/>
      <c r="F506" s="326"/>
      <c r="G506" s="327" t="str">
        <f t="shared" si="32"/>
        <v/>
      </c>
      <c r="H506" s="380"/>
      <c r="I506" s="381"/>
      <c r="J506" s="381"/>
      <c r="K506" s="381"/>
      <c r="L506" s="381"/>
      <c r="M506" s="381"/>
      <c r="N506" s="381"/>
      <c r="O506" s="381"/>
      <c r="P506" s="380"/>
      <c r="Q506" s="313"/>
      <c r="R506" s="412">
        <f t="shared" si="33"/>
        <v>49</v>
      </c>
      <c r="S506" s="412" t="str">
        <f t="shared" si="34"/>
        <v/>
      </c>
      <c r="T506" s="412" t="b">
        <f t="shared" si="35"/>
        <v>0</v>
      </c>
      <c r="U506" s="412" t="s">
        <v>1705</v>
      </c>
      <c r="V506" s="58"/>
      <c r="W506" s="164"/>
      <c r="X506" s="164"/>
    </row>
    <row r="507" spans="1:24" x14ac:dyDescent="0.25">
      <c r="A507" s="312">
        <v>19</v>
      </c>
      <c r="B507" s="324" t="str">
        <f>IFERROR(VLOOKUP(A507,'Coverage Indicators - Section D'!$A$10:$Y$42,25,FALSE),"")</f>
        <v/>
      </c>
      <c r="C507" s="410" t="str">
        <f>IFERROR(IF(VLOOKUP(S507,'Disaggregation Records'!$D$93:$E$181,2,FALSE)=0,"",VLOOKUP(S507,'Disaggregation Records'!$D$93:$E$181,2,FALSE)),"")</f>
        <v/>
      </c>
      <c r="D507" s="410" t="str">
        <f>IFERROR(IF(VLOOKUP(S507,'Disaggregation Records'!$D$93:$F$181,3,FALSE)=0,"",VLOOKUP(S507,'Disaggregation Records'!$D$93:$F$181,3,FALSE)),"")</f>
        <v/>
      </c>
      <c r="E507" s="326"/>
      <c r="F507" s="326"/>
      <c r="G507" s="327" t="str">
        <f t="shared" si="32"/>
        <v/>
      </c>
      <c r="H507" s="380"/>
      <c r="I507" s="381"/>
      <c r="J507" s="381"/>
      <c r="K507" s="381"/>
      <c r="L507" s="381"/>
      <c r="M507" s="381"/>
      <c r="N507" s="381"/>
      <c r="O507" s="381"/>
      <c r="P507" s="380"/>
      <c r="Q507" s="313"/>
      <c r="R507" s="412">
        <f t="shared" si="33"/>
        <v>50</v>
      </c>
      <c r="S507" s="412" t="str">
        <f t="shared" si="34"/>
        <v/>
      </c>
      <c r="T507" s="412" t="b">
        <f t="shared" si="35"/>
        <v>0</v>
      </c>
      <c r="U507" s="412" t="s">
        <v>1706</v>
      </c>
      <c r="V507" s="58"/>
      <c r="W507" s="164"/>
      <c r="X507" s="164"/>
    </row>
    <row r="508" spans="1:24" x14ac:dyDescent="0.25">
      <c r="A508" s="312">
        <v>19</v>
      </c>
      <c r="B508" s="324" t="str">
        <f>IFERROR(VLOOKUP(A508,'Coverage Indicators - Section D'!$A$10:$Y$42,25,FALSE),"")</f>
        <v/>
      </c>
      <c r="C508" s="410" t="str">
        <f>IFERROR(IF(VLOOKUP(S508,'Disaggregation Records'!$D$93:$E$181,2,FALSE)=0,"",VLOOKUP(S508,'Disaggregation Records'!$D$93:$E$181,2,FALSE)),"")</f>
        <v/>
      </c>
      <c r="D508" s="410" t="str">
        <f>IFERROR(IF(VLOOKUP(S508,'Disaggregation Records'!$D$93:$F$181,3,FALSE)=0,"",VLOOKUP(S508,'Disaggregation Records'!$D$93:$F$181,3,FALSE)),"")</f>
        <v/>
      </c>
      <c r="E508" s="326"/>
      <c r="F508" s="326"/>
      <c r="G508" s="327" t="str">
        <f t="shared" si="32"/>
        <v/>
      </c>
      <c r="H508" s="380"/>
      <c r="I508" s="381"/>
      <c r="J508" s="381"/>
      <c r="K508" s="381"/>
      <c r="L508" s="381"/>
      <c r="M508" s="381"/>
      <c r="N508" s="381"/>
      <c r="O508" s="381"/>
      <c r="P508" s="380"/>
      <c r="Q508" s="313"/>
      <c r="R508" s="412">
        <f t="shared" si="33"/>
        <v>51</v>
      </c>
      <c r="S508" s="412" t="str">
        <f t="shared" si="34"/>
        <v/>
      </c>
      <c r="T508" s="412" t="b">
        <f t="shared" si="35"/>
        <v>0</v>
      </c>
      <c r="U508" s="412" t="s">
        <v>1707</v>
      </c>
      <c r="V508" s="58"/>
      <c r="W508" s="164"/>
      <c r="X508" s="164"/>
    </row>
    <row r="509" spans="1:24" x14ac:dyDescent="0.25">
      <c r="A509" s="312">
        <v>19</v>
      </c>
      <c r="B509" s="324" t="str">
        <f>IFERROR(VLOOKUP(A509,'Coverage Indicators - Section D'!$A$10:$Y$42,25,FALSE),"")</f>
        <v/>
      </c>
      <c r="C509" s="410" t="str">
        <f>IFERROR(IF(VLOOKUP(S509,'Disaggregation Records'!$D$93:$E$181,2,FALSE)=0,"",VLOOKUP(S509,'Disaggregation Records'!$D$93:$E$181,2,FALSE)),"")</f>
        <v/>
      </c>
      <c r="D509" s="410" t="str">
        <f>IFERROR(IF(VLOOKUP(S509,'Disaggregation Records'!$D$93:$F$181,3,FALSE)=0,"",VLOOKUP(S509,'Disaggregation Records'!$D$93:$F$181,3,FALSE)),"")</f>
        <v/>
      </c>
      <c r="E509" s="326"/>
      <c r="F509" s="326"/>
      <c r="G509" s="327" t="str">
        <f t="shared" si="32"/>
        <v/>
      </c>
      <c r="H509" s="380"/>
      <c r="I509" s="381"/>
      <c r="J509" s="381"/>
      <c r="K509" s="381"/>
      <c r="L509" s="381"/>
      <c r="M509" s="381"/>
      <c r="N509" s="381"/>
      <c r="O509" s="381"/>
      <c r="P509" s="380"/>
      <c r="Q509" s="313"/>
      <c r="R509" s="412">
        <f t="shared" si="33"/>
        <v>52</v>
      </c>
      <c r="S509" s="412" t="str">
        <f t="shared" si="34"/>
        <v/>
      </c>
      <c r="T509" s="412" t="b">
        <f t="shared" si="35"/>
        <v>0</v>
      </c>
      <c r="U509" s="412" t="s">
        <v>1708</v>
      </c>
      <c r="V509" s="58"/>
      <c r="W509" s="164"/>
      <c r="X509" s="164"/>
    </row>
    <row r="510" spans="1:24" x14ac:dyDescent="0.25">
      <c r="A510" s="312">
        <v>19</v>
      </c>
      <c r="B510" s="324" t="str">
        <f>IFERROR(VLOOKUP(A510,'Coverage Indicators - Section D'!$A$10:$Y$42,25,FALSE),"")</f>
        <v/>
      </c>
      <c r="C510" s="410" t="str">
        <f>IFERROR(IF(VLOOKUP(S510,'Disaggregation Records'!$D$93:$E$181,2,FALSE)=0,"",VLOOKUP(S510,'Disaggregation Records'!$D$93:$E$181,2,FALSE)),"")</f>
        <v/>
      </c>
      <c r="D510" s="410" t="str">
        <f>IFERROR(IF(VLOOKUP(S510,'Disaggregation Records'!$D$93:$F$181,3,FALSE)=0,"",VLOOKUP(S510,'Disaggregation Records'!$D$93:$F$181,3,FALSE)),"")</f>
        <v/>
      </c>
      <c r="E510" s="326"/>
      <c r="F510" s="326"/>
      <c r="G510" s="327" t="str">
        <f t="shared" si="32"/>
        <v/>
      </c>
      <c r="H510" s="380"/>
      <c r="I510" s="381"/>
      <c r="J510" s="381"/>
      <c r="K510" s="381"/>
      <c r="L510" s="381"/>
      <c r="M510" s="381"/>
      <c r="N510" s="381"/>
      <c r="O510" s="381"/>
      <c r="P510" s="380"/>
      <c r="Q510" s="313"/>
      <c r="R510" s="412">
        <f t="shared" si="33"/>
        <v>53</v>
      </c>
      <c r="S510" s="412" t="str">
        <f t="shared" si="34"/>
        <v/>
      </c>
      <c r="T510" s="412" t="b">
        <f t="shared" si="35"/>
        <v>0</v>
      </c>
      <c r="U510" s="412" t="s">
        <v>1709</v>
      </c>
      <c r="V510" s="58"/>
      <c r="W510" s="164"/>
      <c r="X510" s="164"/>
    </row>
    <row r="511" spans="1:24" x14ac:dyDescent="0.25">
      <c r="A511" s="312">
        <v>19</v>
      </c>
      <c r="B511" s="324" t="str">
        <f>IFERROR(VLOOKUP(A511,'Coverage Indicators - Section D'!$A$10:$Y$42,25,FALSE),"")</f>
        <v/>
      </c>
      <c r="C511" s="410" t="str">
        <f>IFERROR(IF(VLOOKUP(S511,'Disaggregation Records'!$D$93:$E$181,2,FALSE)=0,"",VLOOKUP(S511,'Disaggregation Records'!$D$93:$E$181,2,FALSE)),"")</f>
        <v/>
      </c>
      <c r="D511" s="410" t="str">
        <f>IFERROR(IF(VLOOKUP(S511,'Disaggregation Records'!$D$93:$F$181,3,FALSE)=0,"",VLOOKUP(S511,'Disaggregation Records'!$D$93:$F$181,3,FALSE)),"")</f>
        <v/>
      </c>
      <c r="E511" s="326"/>
      <c r="F511" s="326"/>
      <c r="G511" s="327" t="str">
        <f t="shared" si="32"/>
        <v/>
      </c>
      <c r="H511" s="380"/>
      <c r="I511" s="381"/>
      <c r="J511" s="381"/>
      <c r="K511" s="381"/>
      <c r="L511" s="381"/>
      <c r="M511" s="381"/>
      <c r="N511" s="381"/>
      <c r="O511" s="381"/>
      <c r="P511" s="380"/>
      <c r="Q511" s="313"/>
      <c r="R511" s="412">
        <f t="shared" si="33"/>
        <v>54</v>
      </c>
      <c r="S511" s="412" t="str">
        <f t="shared" si="34"/>
        <v/>
      </c>
      <c r="T511" s="412" t="b">
        <f t="shared" si="35"/>
        <v>0</v>
      </c>
      <c r="U511" s="412" t="s">
        <v>1710</v>
      </c>
      <c r="V511" s="58"/>
      <c r="W511" s="164"/>
      <c r="X511" s="164"/>
    </row>
    <row r="512" spans="1:24" x14ac:dyDescent="0.25">
      <c r="A512" s="312">
        <v>19</v>
      </c>
      <c r="B512" s="324" t="str">
        <f>IFERROR(VLOOKUP(A512,'Coverage Indicators - Section D'!$A$10:$Y$42,25,FALSE),"")</f>
        <v/>
      </c>
      <c r="C512" s="410" t="str">
        <f>IFERROR(IF(VLOOKUP(S512,'Disaggregation Records'!$D$93:$E$181,2,FALSE)=0,"",VLOOKUP(S512,'Disaggregation Records'!$D$93:$E$181,2,FALSE)),"")</f>
        <v/>
      </c>
      <c r="D512" s="410" t="str">
        <f>IFERROR(IF(VLOOKUP(S512,'Disaggregation Records'!$D$93:$F$181,3,FALSE)=0,"",VLOOKUP(S512,'Disaggregation Records'!$D$93:$F$181,3,FALSE)),"")</f>
        <v/>
      </c>
      <c r="E512" s="326"/>
      <c r="F512" s="326"/>
      <c r="G512" s="327" t="str">
        <f t="shared" si="32"/>
        <v/>
      </c>
      <c r="H512" s="380"/>
      <c r="I512" s="381"/>
      <c r="J512" s="381"/>
      <c r="K512" s="381"/>
      <c r="L512" s="381"/>
      <c r="M512" s="381"/>
      <c r="N512" s="381"/>
      <c r="O512" s="381"/>
      <c r="P512" s="380"/>
      <c r="Q512" s="313"/>
      <c r="R512" s="412">
        <f t="shared" si="33"/>
        <v>55</v>
      </c>
      <c r="S512" s="412" t="str">
        <f t="shared" si="34"/>
        <v/>
      </c>
      <c r="T512" s="412" t="b">
        <f t="shared" si="35"/>
        <v>0</v>
      </c>
      <c r="U512" s="412" t="s">
        <v>1711</v>
      </c>
      <c r="V512" s="58"/>
      <c r="W512" s="164"/>
      <c r="X512" s="164"/>
    </row>
    <row r="513" spans="1:24" x14ac:dyDescent="0.25">
      <c r="A513" s="312">
        <v>19</v>
      </c>
      <c r="B513" s="324" t="str">
        <f>IFERROR(VLOOKUP(A513,'Coverage Indicators - Section D'!$A$10:$Y$42,25,FALSE),"")</f>
        <v/>
      </c>
      <c r="C513" s="410" t="str">
        <f>IFERROR(IF(VLOOKUP(S513,'Disaggregation Records'!$D$93:$E$181,2,FALSE)=0,"",VLOOKUP(S513,'Disaggregation Records'!$D$93:$E$181,2,FALSE)),"")</f>
        <v/>
      </c>
      <c r="D513" s="410" t="str">
        <f>IFERROR(IF(VLOOKUP(S513,'Disaggregation Records'!$D$93:$F$181,3,FALSE)=0,"",VLOOKUP(S513,'Disaggregation Records'!$D$93:$F$181,3,FALSE)),"")</f>
        <v/>
      </c>
      <c r="E513" s="326"/>
      <c r="F513" s="326"/>
      <c r="G513" s="327" t="str">
        <f t="shared" si="32"/>
        <v/>
      </c>
      <c r="H513" s="380"/>
      <c r="I513" s="381"/>
      <c r="J513" s="381"/>
      <c r="K513" s="381"/>
      <c r="L513" s="381"/>
      <c r="M513" s="381"/>
      <c r="N513" s="381"/>
      <c r="O513" s="381"/>
      <c r="P513" s="380"/>
      <c r="Q513" s="313"/>
      <c r="R513" s="412">
        <f t="shared" si="33"/>
        <v>56</v>
      </c>
      <c r="S513" s="412" t="str">
        <f t="shared" si="34"/>
        <v/>
      </c>
      <c r="T513" s="412" t="b">
        <f t="shared" si="35"/>
        <v>0</v>
      </c>
      <c r="U513" s="412" t="s">
        <v>1712</v>
      </c>
      <c r="V513" s="58"/>
      <c r="W513" s="164"/>
      <c r="X513" s="164"/>
    </row>
    <row r="514" spans="1:24" x14ac:dyDescent="0.25">
      <c r="A514" s="312">
        <v>19</v>
      </c>
      <c r="B514" s="324" t="str">
        <f>IFERROR(VLOOKUP(A514,'Coverage Indicators - Section D'!$A$10:$Y$42,25,FALSE),"")</f>
        <v/>
      </c>
      <c r="C514" s="410" t="str">
        <f>IFERROR(IF(VLOOKUP(S514,'Disaggregation Records'!$D$93:$E$181,2,FALSE)=0,"",VLOOKUP(S514,'Disaggregation Records'!$D$93:$E$181,2,FALSE)),"")</f>
        <v/>
      </c>
      <c r="D514" s="410" t="str">
        <f>IFERROR(IF(VLOOKUP(S514,'Disaggregation Records'!$D$93:$F$181,3,FALSE)=0,"",VLOOKUP(S514,'Disaggregation Records'!$D$93:$F$181,3,FALSE)),"")</f>
        <v/>
      </c>
      <c r="E514" s="326"/>
      <c r="F514" s="326"/>
      <c r="G514" s="327" t="str">
        <f t="shared" si="32"/>
        <v/>
      </c>
      <c r="H514" s="380"/>
      <c r="I514" s="381"/>
      <c r="J514" s="381"/>
      <c r="K514" s="381"/>
      <c r="L514" s="381"/>
      <c r="M514" s="381"/>
      <c r="N514" s="381"/>
      <c r="O514" s="381"/>
      <c r="P514" s="380"/>
      <c r="Q514" s="313"/>
      <c r="R514" s="412">
        <f t="shared" si="33"/>
        <v>57</v>
      </c>
      <c r="S514" s="412" t="str">
        <f t="shared" si="34"/>
        <v/>
      </c>
      <c r="T514" s="412" t="b">
        <f t="shared" si="35"/>
        <v>0</v>
      </c>
      <c r="U514" s="412" t="s">
        <v>1713</v>
      </c>
      <c r="V514" s="58"/>
      <c r="W514" s="164"/>
      <c r="X514" s="164"/>
    </row>
    <row r="515" spans="1:24" x14ac:dyDescent="0.25">
      <c r="A515" s="312">
        <v>19</v>
      </c>
      <c r="B515" s="324" t="str">
        <f>IFERROR(VLOOKUP(A515,'Coverage Indicators - Section D'!$A$10:$Y$42,25,FALSE),"")</f>
        <v/>
      </c>
      <c r="C515" s="410" t="str">
        <f>IFERROR(IF(VLOOKUP(S515,'Disaggregation Records'!$D$93:$E$181,2,FALSE)=0,"",VLOOKUP(S515,'Disaggregation Records'!$D$93:$E$181,2,FALSE)),"")</f>
        <v/>
      </c>
      <c r="D515" s="410" t="str">
        <f>IFERROR(IF(VLOOKUP(S515,'Disaggregation Records'!$D$93:$F$181,3,FALSE)=0,"",VLOOKUP(S515,'Disaggregation Records'!$D$93:$F$181,3,FALSE)),"")</f>
        <v/>
      </c>
      <c r="E515" s="326"/>
      <c r="F515" s="326"/>
      <c r="G515" s="327" t="str">
        <f t="shared" si="32"/>
        <v/>
      </c>
      <c r="H515" s="380"/>
      <c r="I515" s="381"/>
      <c r="J515" s="381"/>
      <c r="K515" s="381"/>
      <c r="L515" s="381"/>
      <c r="M515" s="381"/>
      <c r="N515" s="381"/>
      <c r="O515" s="381"/>
      <c r="P515" s="380"/>
      <c r="Q515" s="313"/>
      <c r="R515" s="412">
        <f t="shared" si="33"/>
        <v>58</v>
      </c>
      <c r="S515" s="412" t="str">
        <f t="shared" si="34"/>
        <v/>
      </c>
      <c r="T515" s="412" t="b">
        <f t="shared" si="35"/>
        <v>0</v>
      </c>
      <c r="U515" s="412" t="s">
        <v>1714</v>
      </c>
      <c r="V515" s="58"/>
      <c r="W515" s="164"/>
      <c r="X515" s="164"/>
    </row>
    <row r="516" spans="1:24" x14ac:dyDescent="0.25">
      <c r="A516" s="312">
        <v>19</v>
      </c>
      <c r="B516" s="324" t="str">
        <f>IFERROR(VLOOKUP(A516,'Coverage Indicators - Section D'!$A$10:$Y$42,25,FALSE),"")</f>
        <v/>
      </c>
      <c r="C516" s="410" t="str">
        <f>IFERROR(IF(VLOOKUP(S516,'Disaggregation Records'!$D$93:$E$181,2,FALSE)=0,"",VLOOKUP(S516,'Disaggregation Records'!$D$93:$E$181,2,FALSE)),"")</f>
        <v/>
      </c>
      <c r="D516" s="410" t="str">
        <f>IFERROR(IF(VLOOKUP(S516,'Disaggregation Records'!$D$93:$F$181,3,FALSE)=0,"",VLOOKUP(S516,'Disaggregation Records'!$D$93:$F$181,3,FALSE)),"")</f>
        <v/>
      </c>
      <c r="E516" s="326"/>
      <c r="F516" s="326"/>
      <c r="G516" s="327" t="str">
        <f t="shared" si="32"/>
        <v/>
      </c>
      <c r="H516" s="380"/>
      <c r="I516" s="381"/>
      <c r="J516" s="381"/>
      <c r="K516" s="381"/>
      <c r="L516" s="381"/>
      <c r="M516" s="381"/>
      <c r="N516" s="381"/>
      <c r="O516" s="381"/>
      <c r="P516" s="380"/>
      <c r="Q516" s="313"/>
      <c r="R516" s="412">
        <f t="shared" si="33"/>
        <v>59</v>
      </c>
      <c r="S516" s="412" t="str">
        <f t="shared" si="34"/>
        <v/>
      </c>
      <c r="T516" s="412" t="b">
        <f t="shared" si="35"/>
        <v>0</v>
      </c>
      <c r="U516" s="412" t="s">
        <v>1715</v>
      </c>
      <c r="V516" s="58"/>
      <c r="W516" s="164"/>
      <c r="X516" s="164"/>
    </row>
    <row r="517" spans="1:24" x14ac:dyDescent="0.25">
      <c r="A517" s="312">
        <v>20</v>
      </c>
      <c r="B517" s="324" t="str">
        <f>IFERROR(VLOOKUP(A517,'Coverage Indicators - Section D'!$A$10:$Y$42,25,FALSE),"")</f>
        <v/>
      </c>
      <c r="C517" s="410" t="str">
        <f>IFERROR(IF(VLOOKUP(S517,'Disaggregation Records'!$D$93:$E$181,2,FALSE)=0,"",VLOOKUP(S517,'Disaggregation Records'!$D$93:$E$181,2,FALSE)),"")</f>
        <v/>
      </c>
      <c r="D517" s="410" t="str">
        <f>IFERROR(IF(VLOOKUP(S517,'Disaggregation Records'!$D$93:$F$181,3,FALSE)=0,"",VLOOKUP(S517,'Disaggregation Records'!$D$93:$F$181,3,FALSE)),"")</f>
        <v/>
      </c>
      <c r="E517" s="326"/>
      <c r="F517" s="326"/>
      <c r="G517" s="327" t="str">
        <f t="shared" si="32"/>
        <v/>
      </c>
      <c r="H517" s="380"/>
      <c r="I517" s="381"/>
      <c r="J517" s="381"/>
      <c r="K517" s="381"/>
      <c r="L517" s="381"/>
      <c r="M517" s="381"/>
      <c r="N517" s="381"/>
      <c r="O517" s="381"/>
      <c r="P517" s="380"/>
      <c r="Q517" s="313"/>
      <c r="R517" s="412">
        <f t="shared" si="33"/>
        <v>60</v>
      </c>
      <c r="S517" s="412" t="str">
        <f t="shared" si="34"/>
        <v/>
      </c>
      <c r="T517" s="412" t="b">
        <f t="shared" si="35"/>
        <v>0</v>
      </c>
      <c r="U517" s="412" t="s">
        <v>1716</v>
      </c>
      <c r="V517" s="58"/>
      <c r="W517" s="164"/>
      <c r="X517" s="164"/>
    </row>
    <row r="518" spans="1:24" x14ac:dyDescent="0.25">
      <c r="A518" s="312">
        <v>20</v>
      </c>
      <c r="B518" s="324" t="str">
        <f>IFERROR(VLOOKUP(A518,'Coverage Indicators - Section D'!$A$10:$Y$42,25,FALSE),"")</f>
        <v/>
      </c>
      <c r="C518" s="410" t="str">
        <f>IFERROR(IF(VLOOKUP(S518,'Disaggregation Records'!$D$93:$E$181,2,FALSE)=0,"",VLOOKUP(S518,'Disaggregation Records'!$D$93:$E$181,2,FALSE)),"")</f>
        <v/>
      </c>
      <c r="D518" s="410" t="str">
        <f>IFERROR(IF(VLOOKUP(S518,'Disaggregation Records'!$D$93:$F$181,3,FALSE)=0,"",VLOOKUP(S518,'Disaggregation Records'!$D$93:$F$181,3,FALSE)),"")</f>
        <v/>
      </c>
      <c r="E518" s="326"/>
      <c r="F518" s="326"/>
      <c r="G518" s="327" t="str">
        <f t="shared" si="32"/>
        <v/>
      </c>
      <c r="H518" s="380"/>
      <c r="I518" s="381"/>
      <c r="J518" s="381"/>
      <c r="K518" s="381"/>
      <c r="L518" s="381"/>
      <c r="M518" s="381"/>
      <c r="N518" s="381"/>
      <c r="O518" s="381"/>
      <c r="P518" s="380"/>
      <c r="Q518" s="313"/>
      <c r="R518" s="412">
        <f t="shared" si="33"/>
        <v>61</v>
      </c>
      <c r="S518" s="412" t="str">
        <f t="shared" si="34"/>
        <v/>
      </c>
      <c r="T518" s="412" t="b">
        <f t="shared" si="35"/>
        <v>0</v>
      </c>
      <c r="U518" s="412" t="s">
        <v>1717</v>
      </c>
      <c r="V518" s="58"/>
      <c r="W518" s="164"/>
      <c r="X518" s="164"/>
    </row>
    <row r="519" spans="1:24" x14ac:dyDescent="0.25">
      <c r="A519" s="312">
        <v>20</v>
      </c>
      <c r="B519" s="324" t="str">
        <f>IFERROR(VLOOKUP(A519,'Coverage Indicators - Section D'!$A$10:$Y$42,25,FALSE),"")</f>
        <v/>
      </c>
      <c r="C519" s="410" t="str">
        <f>IFERROR(IF(VLOOKUP(S519,'Disaggregation Records'!$D$93:$E$181,2,FALSE)=0,"",VLOOKUP(S519,'Disaggregation Records'!$D$93:$E$181,2,FALSE)),"")</f>
        <v/>
      </c>
      <c r="D519" s="410" t="str">
        <f>IFERROR(IF(VLOOKUP(S519,'Disaggregation Records'!$D$93:$F$181,3,FALSE)=0,"",VLOOKUP(S519,'Disaggregation Records'!$D$93:$F$181,3,FALSE)),"")</f>
        <v/>
      </c>
      <c r="E519" s="326"/>
      <c r="F519" s="326"/>
      <c r="G519" s="327" t="str">
        <f t="shared" ref="G519:G582" si="36">IFERROR(IF(F519&lt;&gt;"",(E519/F519)*100,""),"")</f>
        <v/>
      </c>
      <c r="H519" s="380"/>
      <c r="I519" s="381"/>
      <c r="J519" s="381"/>
      <c r="K519" s="381"/>
      <c r="L519" s="381"/>
      <c r="M519" s="381"/>
      <c r="N519" s="381"/>
      <c r="O519" s="381"/>
      <c r="P519" s="380"/>
      <c r="Q519" s="313"/>
      <c r="R519" s="412">
        <f t="shared" ref="R519:R582" si="37">IF(B519=B518,R518+1,0)</f>
        <v>62</v>
      </c>
      <c r="S519" s="412" t="str">
        <f t="shared" ref="S519:S582" si="38">IF(B519&lt;&gt;"",B519&amp;"-"&amp;R519,"")</f>
        <v/>
      </c>
      <c r="T519" s="412" t="b">
        <f t="shared" ref="T519:T582" si="39">IFERROR(IF(B519&lt;&gt;"",TRUE,FALSE),"")</f>
        <v>0</v>
      </c>
      <c r="U519" s="412" t="s">
        <v>1718</v>
      </c>
      <c r="V519" s="58"/>
      <c r="W519" s="164"/>
      <c r="X519" s="164"/>
    </row>
    <row r="520" spans="1:24" x14ac:dyDescent="0.25">
      <c r="A520" s="312">
        <v>20</v>
      </c>
      <c r="B520" s="324" t="str">
        <f>IFERROR(VLOOKUP(A520,'Coverage Indicators - Section D'!$A$10:$Y$42,25,FALSE),"")</f>
        <v/>
      </c>
      <c r="C520" s="410" t="str">
        <f>IFERROR(IF(VLOOKUP(S520,'Disaggregation Records'!$D$93:$E$181,2,FALSE)=0,"",VLOOKUP(S520,'Disaggregation Records'!$D$93:$E$181,2,FALSE)),"")</f>
        <v/>
      </c>
      <c r="D520" s="410" t="str">
        <f>IFERROR(IF(VLOOKUP(S520,'Disaggregation Records'!$D$93:$F$181,3,FALSE)=0,"",VLOOKUP(S520,'Disaggregation Records'!$D$93:$F$181,3,FALSE)),"")</f>
        <v/>
      </c>
      <c r="E520" s="326"/>
      <c r="F520" s="326"/>
      <c r="G520" s="327" t="str">
        <f t="shared" si="36"/>
        <v/>
      </c>
      <c r="H520" s="380"/>
      <c r="I520" s="381"/>
      <c r="J520" s="381"/>
      <c r="K520" s="381"/>
      <c r="L520" s="381"/>
      <c r="M520" s="381"/>
      <c r="N520" s="381"/>
      <c r="O520" s="381"/>
      <c r="P520" s="380"/>
      <c r="Q520" s="313"/>
      <c r="R520" s="412">
        <f t="shared" si="37"/>
        <v>63</v>
      </c>
      <c r="S520" s="412" t="str">
        <f t="shared" si="38"/>
        <v/>
      </c>
      <c r="T520" s="412" t="b">
        <f t="shared" si="39"/>
        <v>0</v>
      </c>
      <c r="U520" s="412" t="s">
        <v>1719</v>
      </c>
      <c r="V520" s="58"/>
      <c r="W520" s="164"/>
      <c r="X520" s="164"/>
    </row>
    <row r="521" spans="1:24" x14ac:dyDescent="0.25">
      <c r="A521" s="312">
        <v>20</v>
      </c>
      <c r="B521" s="324" t="str">
        <f>IFERROR(VLOOKUP(A521,'Coverage Indicators - Section D'!$A$10:$Y$42,25,FALSE),"")</f>
        <v/>
      </c>
      <c r="C521" s="410" t="str">
        <f>IFERROR(IF(VLOOKUP(S521,'Disaggregation Records'!$D$93:$E$181,2,FALSE)=0,"",VLOOKUP(S521,'Disaggregation Records'!$D$93:$E$181,2,FALSE)),"")</f>
        <v/>
      </c>
      <c r="D521" s="410" t="str">
        <f>IFERROR(IF(VLOOKUP(S521,'Disaggregation Records'!$D$93:$F$181,3,FALSE)=0,"",VLOOKUP(S521,'Disaggregation Records'!$D$93:$F$181,3,FALSE)),"")</f>
        <v/>
      </c>
      <c r="E521" s="326"/>
      <c r="F521" s="326"/>
      <c r="G521" s="327" t="str">
        <f t="shared" si="36"/>
        <v/>
      </c>
      <c r="H521" s="380"/>
      <c r="I521" s="381"/>
      <c r="J521" s="381"/>
      <c r="K521" s="381"/>
      <c r="L521" s="381"/>
      <c r="M521" s="381"/>
      <c r="N521" s="381"/>
      <c r="O521" s="381"/>
      <c r="P521" s="380"/>
      <c r="Q521" s="313"/>
      <c r="R521" s="412">
        <f t="shared" si="37"/>
        <v>64</v>
      </c>
      <c r="S521" s="412" t="str">
        <f t="shared" si="38"/>
        <v/>
      </c>
      <c r="T521" s="412" t="b">
        <f t="shared" si="39"/>
        <v>0</v>
      </c>
      <c r="U521" s="412" t="s">
        <v>1720</v>
      </c>
      <c r="V521" s="58"/>
      <c r="W521" s="164"/>
      <c r="X521" s="164"/>
    </row>
    <row r="522" spans="1:24" x14ac:dyDescent="0.25">
      <c r="A522" s="312">
        <v>20</v>
      </c>
      <c r="B522" s="324" t="str">
        <f>IFERROR(VLOOKUP(A522,'Coverage Indicators - Section D'!$A$10:$Y$42,25,FALSE),"")</f>
        <v/>
      </c>
      <c r="C522" s="410" t="str">
        <f>IFERROR(IF(VLOOKUP(S522,'Disaggregation Records'!$D$93:$E$181,2,FALSE)=0,"",VLOOKUP(S522,'Disaggregation Records'!$D$93:$E$181,2,FALSE)),"")</f>
        <v/>
      </c>
      <c r="D522" s="410" t="str">
        <f>IFERROR(IF(VLOOKUP(S522,'Disaggregation Records'!$D$93:$F$181,3,FALSE)=0,"",VLOOKUP(S522,'Disaggregation Records'!$D$93:$F$181,3,FALSE)),"")</f>
        <v/>
      </c>
      <c r="E522" s="326"/>
      <c r="F522" s="326"/>
      <c r="G522" s="327" t="str">
        <f t="shared" si="36"/>
        <v/>
      </c>
      <c r="H522" s="380"/>
      <c r="I522" s="381"/>
      <c r="J522" s="381"/>
      <c r="K522" s="381"/>
      <c r="L522" s="381"/>
      <c r="M522" s="381"/>
      <c r="N522" s="381"/>
      <c r="O522" s="381"/>
      <c r="P522" s="380"/>
      <c r="Q522" s="313"/>
      <c r="R522" s="412">
        <f t="shared" si="37"/>
        <v>65</v>
      </c>
      <c r="S522" s="412" t="str">
        <f t="shared" si="38"/>
        <v/>
      </c>
      <c r="T522" s="412" t="b">
        <f t="shared" si="39"/>
        <v>0</v>
      </c>
      <c r="U522" s="412" t="s">
        <v>1721</v>
      </c>
      <c r="V522" s="58"/>
      <c r="W522" s="164"/>
      <c r="X522" s="164"/>
    </row>
    <row r="523" spans="1:24" x14ac:dyDescent="0.25">
      <c r="A523" s="312">
        <v>20</v>
      </c>
      <c r="B523" s="324" t="str">
        <f>IFERROR(VLOOKUP(A523,'Coverage Indicators - Section D'!$A$10:$Y$42,25,FALSE),"")</f>
        <v/>
      </c>
      <c r="C523" s="410" t="str">
        <f>IFERROR(IF(VLOOKUP(S523,'Disaggregation Records'!$D$93:$E$181,2,FALSE)=0,"",VLOOKUP(S523,'Disaggregation Records'!$D$93:$E$181,2,FALSE)),"")</f>
        <v/>
      </c>
      <c r="D523" s="410" t="str">
        <f>IFERROR(IF(VLOOKUP(S523,'Disaggregation Records'!$D$93:$F$181,3,FALSE)=0,"",VLOOKUP(S523,'Disaggregation Records'!$D$93:$F$181,3,FALSE)),"")</f>
        <v/>
      </c>
      <c r="E523" s="326"/>
      <c r="F523" s="326"/>
      <c r="G523" s="327" t="str">
        <f t="shared" si="36"/>
        <v/>
      </c>
      <c r="H523" s="380"/>
      <c r="I523" s="381"/>
      <c r="J523" s="381"/>
      <c r="K523" s="381"/>
      <c r="L523" s="381"/>
      <c r="M523" s="381"/>
      <c r="N523" s="381"/>
      <c r="O523" s="381"/>
      <c r="P523" s="380"/>
      <c r="Q523" s="313"/>
      <c r="R523" s="412">
        <f t="shared" si="37"/>
        <v>66</v>
      </c>
      <c r="S523" s="412" t="str">
        <f t="shared" si="38"/>
        <v/>
      </c>
      <c r="T523" s="412" t="b">
        <f t="shared" si="39"/>
        <v>0</v>
      </c>
      <c r="U523" s="412" t="s">
        <v>1722</v>
      </c>
      <c r="V523" s="58"/>
      <c r="W523" s="164"/>
      <c r="X523" s="164"/>
    </row>
    <row r="524" spans="1:24" x14ac:dyDescent="0.25">
      <c r="A524" s="312">
        <v>20</v>
      </c>
      <c r="B524" s="324" t="str">
        <f>IFERROR(VLOOKUP(A524,'Coverage Indicators - Section D'!$A$10:$Y$42,25,FALSE),"")</f>
        <v/>
      </c>
      <c r="C524" s="410" t="str">
        <f>IFERROR(IF(VLOOKUP(S524,'Disaggregation Records'!$D$93:$E$181,2,FALSE)=0,"",VLOOKUP(S524,'Disaggregation Records'!$D$93:$E$181,2,FALSE)),"")</f>
        <v/>
      </c>
      <c r="D524" s="410" t="str">
        <f>IFERROR(IF(VLOOKUP(S524,'Disaggregation Records'!$D$93:$F$181,3,FALSE)=0,"",VLOOKUP(S524,'Disaggregation Records'!$D$93:$F$181,3,FALSE)),"")</f>
        <v/>
      </c>
      <c r="E524" s="326"/>
      <c r="F524" s="326"/>
      <c r="G524" s="327" t="str">
        <f t="shared" si="36"/>
        <v/>
      </c>
      <c r="H524" s="380"/>
      <c r="I524" s="381"/>
      <c r="J524" s="381"/>
      <c r="K524" s="381"/>
      <c r="L524" s="381"/>
      <c r="M524" s="381"/>
      <c r="N524" s="381"/>
      <c r="O524" s="381"/>
      <c r="P524" s="380"/>
      <c r="Q524" s="313"/>
      <c r="R524" s="412">
        <f t="shared" si="37"/>
        <v>67</v>
      </c>
      <c r="S524" s="412" t="str">
        <f t="shared" si="38"/>
        <v/>
      </c>
      <c r="T524" s="412" t="b">
        <f t="shared" si="39"/>
        <v>0</v>
      </c>
      <c r="U524" s="412" t="s">
        <v>1723</v>
      </c>
      <c r="V524" s="58"/>
      <c r="W524" s="164"/>
      <c r="X524" s="164"/>
    </row>
    <row r="525" spans="1:24" x14ac:dyDescent="0.25">
      <c r="A525" s="312">
        <v>20</v>
      </c>
      <c r="B525" s="324" t="str">
        <f>IFERROR(VLOOKUP(A525,'Coverage Indicators - Section D'!$A$10:$Y$42,25,FALSE),"")</f>
        <v/>
      </c>
      <c r="C525" s="410" t="str">
        <f>IFERROR(IF(VLOOKUP(S525,'Disaggregation Records'!$D$93:$E$181,2,FALSE)=0,"",VLOOKUP(S525,'Disaggregation Records'!$D$93:$E$181,2,FALSE)),"")</f>
        <v/>
      </c>
      <c r="D525" s="410" t="str">
        <f>IFERROR(IF(VLOOKUP(S525,'Disaggregation Records'!$D$93:$F$181,3,FALSE)=0,"",VLOOKUP(S525,'Disaggregation Records'!$D$93:$F$181,3,FALSE)),"")</f>
        <v/>
      </c>
      <c r="E525" s="326"/>
      <c r="F525" s="326"/>
      <c r="G525" s="327" t="str">
        <f t="shared" si="36"/>
        <v/>
      </c>
      <c r="H525" s="380"/>
      <c r="I525" s="381"/>
      <c r="J525" s="381"/>
      <c r="K525" s="381"/>
      <c r="L525" s="381"/>
      <c r="M525" s="381"/>
      <c r="N525" s="381"/>
      <c r="O525" s="381"/>
      <c r="P525" s="380"/>
      <c r="Q525" s="313"/>
      <c r="R525" s="412">
        <f t="shared" si="37"/>
        <v>68</v>
      </c>
      <c r="S525" s="412" t="str">
        <f t="shared" si="38"/>
        <v/>
      </c>
      <c r="T525" s="412" t="b">
        <f t="shared" si="39"/>
        <v>0</v>
      </c>
      <c r="U525" s="412" t="s">
        <v>1724</v>
      </c>
      <c r="V525" s="58"/>
      <c r="W525" s="164"/>
      <c r="X525" s="164"/>
    </row>
    <row r="526" spans="1:24" x14ac:dyDescent="0.25">
      <c r="A526" s="312">
        <v>20</v>
      </c>
      <c r="B526" s="324" t="str">
        <f>IFERROR(VLOOKUP(A526,'Coverage Indicators - Section D'!$A$10:$Y$42,25,FALSE),"")</f>
        <v/>
      </c>
      <c r="C526" s="410" t="str">
        <f>IFERROR(IF(VLOOKUP(S526,'Disaggregation Records'!$D$93:$E$181,2,FALSE)=0,"",VLOOKUP(S526,'Disaggregation Records'!$D$93:$E$181,2,FALSE)),"")</f>
        <v/>
      </c>
      <c r="D526" s="410" t="str">
        <f>IFERROR(IF(VLOOKUP(S526,'Disaggregation Records'!$D$93:$F$181,3,FALSE)=0,"",VLOOKUP(S526,'Disaggregation Records'!$D$93:$F$181,3,FALSE)),"")</f>
        <v/>
      </c>
      <c r="E526" s="326"/>
      <c r="F526" s="326"/>
      <c r="G526" s="327" t="str">
        <f t="shared" si="36"/>
        <v/>
      </c>
      <c r="H526" s="380"/>
      <c r="I526" s="381"/>
      <c r="J526" s="381"/>
      <c r="K526" s="381"/>
      <c r="L526" s="381"/>
      <c r="M526" s="381"/>
      <c r="N526" s="381"/>
      <c r="O526" s="381"/>
      <c r="P526" s="380"/>
      <c r="Q526" s="313"/>
      <c r="R526" s="412">
        <f t="shared" si="37"/>
        <v>69</v>
      </c>
      <c r="S526" s="412" t="str">
        <f t="shared" si="38"/>
        <v/>
      </c>
      <c r="T526" s="412" t="b">
        <f t="shared" si="39"/>
        <v>0</v>
      </c>
      <c r="U526" s="412" t="s">
        <v>1725</v>
      </c>
      <c r="V526" s="58"/>
      <c r="W526" s="164"/>
      <c r="X526" s="164"/>
    </row>
    <row r="527" spans="1:24" x14ac:dyDescent="0.25">
      <c r="A527" s="312">
        <v>21</v>
      </c>
      <c r="B527" s="324" t="str">
        <f>IFERROR(VLOOKUP(A527,'Coverage Indicators - Section D'!$A$10:$Y$42,25,FALSE),"")</f>
        <v/>
      </c>
      <c r="C527" s="410" t="str">
        <f>IFERROR(IF(VLOOKUP(S527,'Disaggregation Records'!$D$93:$E$181,2,FALSE)=0,"",VLOOKUP(S527,'Disaggregation Records'!$D$93:$E$181,2,FALSE)),"")</f>
        <v/>
      </c>
      <c r="D527" s="410" t="str">
        <f>IFERROR(IF(VLOOKUP(S527,'Disaggregation Records'!$D$93:$F$181,3,FALSE)=0,"",VLOOKUP(S527,'Disaggregation Records'!$D$93:$F$181,3,FALSE)),"")</f>
        <v/>
      </c>
      <c r="E527" s="326"/>
      <c r="F527" s="326"/>
      <c r="G527" s="327" t="str">
        <f t="shared" si="36"/>
        <v/>
      </c>
      <c r="H527" s="380"/>
      <c r="I527" s="381"/>
      <c r="J527" s="381"/>
      <c r="K527" s="381"/>
      <c r="L527" s="381"/>
      <c r="M527" s="381"/>
      <c r="N527" s="381"/>
      <c r="O527" s="381"/>
      <c r="P527" s="380"/>
      <c r="Q527" s="313"/>
      <c r="R527" s="412">
        <f t="shared" si="37"/>
        <v>70</v>
      </c>
      <c r="S527" s="412" t="str">
        <f t="shared" si="38"/>
        <v/>
      </c>
      <c r="T527" s="412" t="b">
        <f t="shared" si="39"/>
        <v>0</v>
      </c>
      <c r="U527" s="412" t="s">
        <v>1726</v>
      </c>
      <c r="V527" s="58"/>
      <c r="W527" s="164"/>
      <c r="X527" s="164"/>
    </row>
    <row r="528" spans="1:24" x14ac:dyDescent="0.25">
      <c r="A528" s="312">
        <v>21</v>
      </c>
      <c r="B528" s="324" t="str">
        <f>IFERROR(VLOOKUP(A528,'Coverage Indicators - Section D'!$A$10:$Y$42,25,FALSE),"")</f>
        <v/>
      </c>
      <c r="C528" s="410" t="str">
        <f>IFERROR(IF(VLOOKUP(S528,'Disaggregation Records'!$D$93:$E$181,2,FALSE)=0,"",VLOOKUP(S528,'Disaggregation Records'!$D$93:$E$181,2,FALSE)),"")</f>
        <v/>
      </c>
      <c r="D528" s="410" t="str">
        <f>IFERROR(IF(VLOOKUP(S528,'Disaggregation Records'!$D$93:$F$181,3,FALSE)=0,"",VLOOKUP(S528,'Disaggregation Records'!$D$93:$F$181,3,FALSE)),"")</f>
        <v/>
      </c>
      <c r="E528" s="326"/>
      <c r="F528" s="326"/>
      <c r="G528" s="327" t="str">
        <f t="shared" si="36"/>
        <v/>
      </c>
      <c r="H528" s="380"/>
      <c r="I528" s="381"/>
      <c r="J528" s="381"/>
      <c r="K528" s="381"/>
      <c r="L528" s="381"/>
      <c r="M528" s="381"/>
      <c r="N528" s="381"/>
      <c r="O528" s="381"/>
      <c r="P528" s="380"/>
      <c r="Q528" s="313"/>
      <c r="R528" s="412">
        <f t="shared" si="37"/>
        <v>71</v>
      </c>
      <c r="S528" s="412" t="str">
        <f t="shared" si="38"/>
        <v/>
      </c>
      <c r="T528" s="412" t="b">
        <f t="shared" si="39"/>
        <v>0</v>
      </c>
      <c r="U528" s="412" t="s">
        <v>1727</v>
      </c>
      <c r="V528" s="58"/>
      <c r="W528" s="164"/>
      <c r="X528" s="164"/>
    </row>
    <row r="529" spans="1:24" x14ac:dyDescent="0.25">
      <c r="A529" s="312">
        <v>21</v>
      </c>
      <c r="B529" s="324" t="str">
        <f>IFERROR(VLOOKUP(A529,'Coverage Indicators - Section D'!$A$10:$Y$42,25,FALSE),"")</f>
        <v/>
      </c>
      <c r="C529" s="410" t="str">
        <f>IFERROR(IF(VLOOKUP(S529,'Disaggregation Records'!$D$93:$E$181,2,FALSE)=0,"",VLOOKUP(S529,'Disaggregation Records'!$D$93:$E$181,2,FALSE)),"")</f>
        <v/>
      </c>
      <c r="D529" s="410" t="str">
        <f>IFERROR(IF(VLOOKUP(S529,'Disaggregation Records'!$D$93:$F$181,3,FALSE)=0,"",VLOOKUP(S529,'Disaggregation Records'!$D$93:$F$181,3,FALSE)),"")</f>
        <v/>
      </c>
      <c r="E529" s="326"/>
      <c r="F529" s="326"/>
      <c r="G529" s="327" t="str">
        <f t="shared" si="36"/>
        <v/>
      </c>
      <c r="H529" s="380"/>
      <c r="I529" s="381"/>
      <c r="J529" s="381"/>
      <c r="K529" s="381"/>
      <c r="L529" s="381"/>
      <c r="M529" s="381"/>
      <c r="N529" s="381"/>
      <c r="O529" s="381"/>
      <c r="P529" s="380"/>
      <c r="Q529" s="313"/>
      <c r="R529" s="412">
        <f t="shared" si="37"/>
        <v>72</v>
      </c>
      <c r="S529" s="412" t="str">
        <f t="shared" si="38"/>
        <v/>
      </c>
      <c r="T529" s="412" t="b">
        <f t="shared" si="39"/>
        <v>0</v>
      </c>
      <c r="U529" s="412" t="s">
        <v>1728</v>
      </c>
      <c r="V529" s="58"/>
      <c r="W529" s="164"/>
      <c r="X529" s="164"/>
    </row>
    <row r="530" spans="1:24" x14ac:dyDescent="0.25">
      <c r="A530" s="312">
        <v>21</v>
      </c>
      <c r="B530" s="324" t="str">
        <f>IFERROR(VLOOKUP(A530,'Coverage Indicators - Section D'!$A$10:$Y$42,25,FALSE),"")</f>
        <v/>
      </c>
      <c r="C530" s="410" t="str">
        <f>IFERROR(IF(VLOOKUP(S530,'Disaggregation Records'!$D$93:$E$181,2,FALSE)=0,"",VLOOKUP(S530,'Disaggregation Records'!$D$93:$E$181,2,FALSE)),"")</f>
        <v/>
      </c>
      <c r="D530" s="410" t="str">
        <f>IFERROR(IF(VLOOKUP(S530,'Disaggregation Records'!$D$93:$F$181,3,FALSE)=0,"",VLOOKUP(S530,'Disaggregation Records'!$D$93:$F$181,3,FALSE)),"")</f>
        <v/>
      </c>
      <c r="E530" s="326"/>
      <c r="F530" s="326"/>
      <c r="G530" s="327" t="str">
        <f t="shared" si="36"/>
        <v/>
      </c>
      <c r="H530" s="380"/>
      <c r="I530" s="381"/>
      <c r="J530" s="381"/>
      <c r="K530" s="381"/>
      <c r="L530" s="381"/>
      <c r="M530" s="381"/>
      <c r="N530" s="381"/>
      <c r="O530" s="381"/>
      <c r="P530" s="380"/>
      <c r="Q530" s="313"/>
      <c r="R530" s="412">
        <f t="shared" si="37"/>
        <v>73</v>
      </c>
      <c r="S530" s="412" t="str">
        <f t="shared" si="38"/>
        <v/>
      </c>
      <c r="T530" s="412" t="b">
        <f t="shared" si="39"/>
        <v>0</v>
      </c>
      <c r="U530" s="412" t="s">
        <v>1729</v>
      </c>
      <c r="V530" s="58"/>
      <c r="W530" s="164"/>
      <c r="X530" s="164"/>
    </row>
    <row r="531" spans="1:24" x14ac:dyDescent="0.25">
      <c r="A531" s="312">
        <v>21</v>
      </c>
      <c r="B531" s="324" t="str">
        <f>IFERROR(VLOOKUP(A531,'Coverage Indicators - Section D'!$A$10:$Y$42,25,FALSE),"")</f>
        <v/>
      </c>
      <c r="C531" s="410" t="str">
        <f>IFERROR(IF(VLOOKUP(S531,'Disaggregation Records'!$D$93:$E$181,2,FALSE)=0,"",VLOOKUP(S531,'Disaggregation Records'!$D$93:$E$181,2,FALSE)),"")</f>
        <v/>
      </c>
      <c r="D531" s="410" t="str">
        <f>IFERROR(IF(VLOOKUP(S531,'Disaggregation Records'!$D$93:$F$181,3,FALSE)=0,"",VLOOKUP(S531,'Disaggregation Records'!$D$93:$F$181,3,FALSE)),"")</f>
        <v/>
      </c>
      <c r="E531" s="326"/>
      <c r="F531" s="326"/>
      <c r="G531" s="327" t="str">
        <f t="shared" si="36"/>
        <v/>
      </c>
      <c r="H531" s="380"/>
      <c r="I531" s="381"/>
      <c r="J531" s="381"/>
      <c r="K531" s="381"/>
      <c r="L531" s="381"/>
      <c r="M531" s="381"/>
      <c r="N531" s="381"/>
      <c r="O531" s="381"/>
      <c r="P531" s="380"/>
      <c r="Q531" s="313"/>
      <c r="R531" s="412">
        <f t="shared" si="37"/>
        <v>74</v>
      </c>
      <c r="S531" s="412" t="str">
        <f t="shared" si="38"/>
        <v/>
      </c>
      <c r="T531" s="412" t="b">
        <f t="shared" si="39"/>
        <v>0</v>
      </c>
      <c r="U531" s="412" t="s">
        <v>1730</v>
      </c>
      <c r="V531" s="58"/>
      <c r="W531" s="164"/>
      <c r="X531" s="164"/>
    </row>
    <row r="532" spans="1:24" x14ac:dyDescent="0.25">
      <c r="A532" s="312">
        <v>21</v>
      </c>
      <c r="B532" s="324" t="str">
        <f>IFERROR(VLOOKUP(A532,'Coverage Indicators - Section D'!$A$10:$Y$42,25,FALSE),"")</f>
        <v/>
      </c>
      <c r="C532" s="410" t="str">
        <f>IFERROR(IF(VLOOKUP(S532,'Disaggregation Records'!$D$93:$E$181,2,FALSE)=0,"",VLOOKUP(S532,'Disaggregation Records'!$D$93:$E$181,2,FALSE)),"")</f>
        <v/>
      </c>
      <c r="D532" s="410" t="str">
        <f>IFERROR(IF(VLOOKUP(S532,'Disaggregation Records'!$D$93:$F$181,3,FALSE)=0,"",VLOOKUP(S532,'Disaggregation Records'!$D$93:$F$181,3,FALSE)),"")</f>
        <v/>
      </c>
      <c r="E532" s="326"/>
      <c r="F532" s="326"/>
      <c r="G532" s="327" t="str">
        <f t="shared" si="36"/>
        <v/>
      </c>
      <c r="H532" s="380"/>
      <c r="I532" s="381"/>
      <c r="J532" s="381"/>
      <c r="K532" s="381"/>
      <c r="L532" s="381"/>
      <c r="M532" s="381"/>
      <c r="N532" s="381"/>
      <c r="O532" s="381"/>
      <c r="P532" s="380"/>
      <c r="Q532" s="313"/>
      <c r="R532" s="412">
        <f t="shared" si="37"/>
        <v>75</v>
      </c>
      <c r="S532" s="412" t="str">
        <f t="shared" si="38"/>
        <v/>
      </c>
      <c r="T532" s="412" t="b">
        <f t="shared" si="39"/>
        <v>0</v>
      </c>
      <c r="U532" s="412" t="s">
        <v>1731</v>
      </c>
      <c r="V532" s="58"/>
      <c r="W532" s="164"/>
      <c r="X532" s="164"/>
    </row>
    <row r="533" spans="1:24" x14ac:dyDescent="0.25">
      <c r="A533" s="312">
        <v>21</v>
      </c>
      <c r="B533" s="324" t="str">
        <f>IFERROR(VLOOKUP(A533,'Coverage Indicators - Section D'!$A$10:$Y$42,25,FALSE),"")</f>
        <v/>
      </c>
      <c r="C533" s="410" t="str">
        <f>IFERROR(IF(VLOOKUP(S533,'Disaggregation Records'!$D$93:$E$181,2,FALSE)=0,"",VLOOKUP(S533,'Disaggregation Records'!$D$93:$E$181,2,FALSE)),"")</f>
        <v/>
      </c>
      <c r="D533" s="410" t="str">
        <f>IFERROR(IF(VLOOKUP(S533,'Disaggregation Records'!$D$93:$F$181,3,FALSE)=0,"",VLOOKUP(S533,'Disaggregation Records'!$D$93:$F$181,3,FALSE)),"")</f>
        <v/>
      </c>
      <c r="E533" s="326"/>
      <c r="F533" s="326"/>
      <c r="G533" s="327" t="str">
        <f t="shared" si="36"/>
        <v/>
      </c>
      <c r="H533" s="380"/>
      <c r="I533" s="381"/>
      <c r="J533" s="381"/>
      <c r="K533" s="381"/>
      <c r="L533" s="381"/>
      <c r="M533" s="381"/>
      <c r="N533" s="381"/>
      <c r="O533" s="381"/>
      <c r="P533" s="380"/>
      <c r="Q533" s="313"/>
      <c r="R533" s="412">
        <f t="shared" si="37"/>
        <v>76</v>
      </c>
      <c r="S533" s="412" t="str">
        <f t="shared" si="38"/>
        <v/>
      </c>
      <c r="T533" s="412" t="b">
        <f t="shared" si="39"/>
        <v>0</v>
      </c>
      <c r="U533" s="412" t="s">
        <v>1732</v>
      </c>
      <c r="V533" s="58"/>
      <c r="W533" s="164"/>
      <c r="X533" s="164"/>
    </row>
    <row r="534" spans="1:24" x14ac:dyDescent="0.25">
      <c r="A534" s="312">
        <v>21</v>
      </c>
      <c r="B534" s="324" t="str">
        <f>IFERROR(VLOOKUP(A534,'Coverage Indicators - Section D'!$A$10:$Y$42,25,FALSE),"")</f>
        <v/>
      </c>
      <c r="C534" s="410" t="str">
        <f>IFERROR(IF(VLOOKUP(S534,'Disaggregation Records'!$D$93:$E$181,2,FALSE)=0,"",VLOOKUP(S534,'Disaggregation Records'!$D$93:$E$181,2,FALSE)),"")</f>
        <v/>
      </c>
      <c r="D534" s="410" t="str">
        <f>IFERROR(IF(VLOOKUP(S534,'Disaggregation Records'!$D$93:$F$181,3,FALSE)=0,"",VLOOKUP(S534,'Disaggregation Records'!$D$93:$F$181,3,FALSE)),"")</f>
        <v/>
      </c>
      <c r="E534" s="326"/>
      <c r="F534" s="326"/>
      <c r="G534" s="327" t="str">
        <f t="shared" si="36"/>
        <v/>
      </c>
      <c r="H534" s="380"/>
      <c r="I534" s="381"/>
      <c r="J534" s="381"/>
      <c r="K534" s="381"/>
      <c r="L534" s="381"/>
      <c r="M534" s="381"/>
      <c r="N534" s="381"/>
      <c r="O534" s="381"/>
      <c r="P534" s="380"/>
      <c r="Q534" s="313"/>
      <c r="R534" s="412">
        <f t="shared" si="37"/>
        <v>77</v>
      </c>
      <c r="S534" s="412" t="str">
        <f t="shared" si="38"/>
        <v/>
      </c>
      <c r="T534" s="412" t="b">
        <f t="shared" si="39"/>
        <v>0</v>
      </c>
      <c r="U534" s="412" t="s">
        <v>1733</v>
      </c>
      <c r="V534" s="58"/>
      <c r="W534" s="164"/>
      <c r="X534" s="164"/>
    </row>
    <row r="535" spans="1:24" x14ac:dyDescent="0.25">
      <c r="A535" s="312">
        <v>21</v>
      </c>
      <c r="B535" s="324" t="str">
        <f>IFERROR(VLOOKUP(A535,'Coverage Indicators - Section D'!$A$10:$Y$42,25,FALSE),"")</f>
        <v/>
      </c>
      <c r="C535" s="410" t="str">
        <f>IFERROR(IF(VLOOKUP(S535,'Disaggregation Records'!$D$93:$E$181,2,FALSE)=0,"",VLOOKUP(S535,'Disaggregation Records'!$D$93:$E$181,2,FALSE)),"")</f>
        <v/>
      </c>
      <c r="D535" s="410" t="str">
        <f>IFERROR(IF(VLOOKUP(S535,'Disaggregation Records'!$D$93:$F$181,3,FALSE)=0,"",VLOOKUP(S535,'Disaggregation Records'!$D$93:$F$181,3,FALSE)),"")</f>
        <v/>
      </c>
      <c r="E535" s="326"/>
      <c r="F535" s="326"/>
      <c r="G535" s="327" t="str">
        <f t="shared" si="36"/>
        <v/>
      </c>
      <c r="H535" s="380"/>
      <c r="I535" s="381"/>
      <c r="J535" s="381"/>
      <c r="K535" s="381"/>
      <c r="L535" s="381"/>
      <c r="M535" s="381"/>
      <c r="N535" s="381"/>
      <c r="O535" s="381"/>
      <c r="P535" s="380"/>
      <c r="Q535" s="313"/>
      <c r="R535" s="412">
        <f t="shared" si="37"/>
        <v>78</v>
      </c>
      <c r="S535" s="412" t="str">
        <f t="shared" si="38"/>
        <v/>
      </c>
      <c r="T535" s="412" t="b">
        <f t="shared" si="39"/>
        <v>0</v>
      </c>
      <c r="U535" s="412" t="s">
        <v>1734</v>
      </c>
      <c r="V535" s="58"/>
      <c r="W535" s="164"/>
      <c r="X535" s="164"/>
    </row>
    <row r="536" spans="1:24" x14ac:dyDescent="0.25">
      <c r="A536" s="312">
        <v>21</v>
      </c>
      <c r="B536" s="324" t="str">
        <f>IFERROR(VLOOKUP(A536,'Coverage Indicators - Section D'!$A$10:$Y$42,25,FALSE),"")</f>
        <v/>
      </c>
      <c r="C536" s="410" t="str">
        <f>IFERROR(IF(VLOOKUP(S536,'Disaggregation Records'!$D$93:$E$181,2,FALSE)=0,"",VLOOKUP(S536,'Disaggregation Records'!$D$93:$E$181,2,FALSE)),"")</f>
        <v/>
      </c>
      <c r="D536" s="410" t="str">
        <f>IFERROR(IF(VLOOKUP(S536,'Disaggregation Records'!$D$93:$F$181,3,FALSE)=0,"",VLOOKUP(S536,'Disaggregation Records'!$D$93:$F$181,3,FALSE)),"")</f>
        <v/>
      </c>
      <c r="E536" s="326"/>
      <c r="F536" s="326"/>
      <c r="G536" s="327" t="str">
        <f t="shared" si="36"/>
        <v/>
      </c>
      <c r="H536" s="380"/>
      <c r="I536" s="381"/>
      <c r="J536" s="381"/>
      <c r="K536" s="381"/>
      <c r="L536" s="381"/>
      <c r="M536" s="381"/>
      <c r="N536" s="381"/>
      <c r="O536" s="381"/>
      <c r="P536" s="380"/>
      <c r="Q536" s="313"/>
      <c r="R536" s="412">
        <f t="shared" si="37"/>
        <v>79</v>
      </c>
      <c r="S536" s="412" t="str">
        <f t="shared" si="38"/>
        <v/>
      </c>
      <c r="T536" s="412" t="b">
        <f t="shared" si="39"/>
        <v>0</v>
      </c>
      <c r="U536" s="412" t="s">
        <v>1735</v>
      </c>
      <c r="V536" s="58"/>
      <c r="W536" s="164"/>
      <c r="X536" s="164"/>
    </row>
    <row r="537" spans="1:24" x14ac:dyDescent="0.25">
      <c r="A537" s="312">
        <v>22</v>
      </c>
      <c r="B537" s="324" t="str">
        <f>IFERROR(VLOOKUP(A537,'Coverage Indicators - Section D'!$A$10:$Y$42,25,FALSE),"")</f>
        <v/>
      </c>
      <c r="C537" s="410" t="str">
        <f>IFERROR(IF(VLOOKUP(S537,'Disaggregation Records'!$D$93:$E$181,2,FALSE)=0,"",VLOOKUP(S537,'Disaggregation Records'!$D$93:$E$181,2,FALSE)),"")</f>
        <v/>
      </c>
      <c r="D537" s="410" t="str">
        <f>IFERROR(IF(VLOOKUP(S537,'Disaggregation Records'!$D$93:$F$181,3,FALSE)=0,"",VLOOKUP(S537,'Disaggregation Records'!$D$93:$F$181,3,FALSE)),"")</f>
        <v/>
      </c>
      <c r="E537" s="326"/>
      <c r="F537" s="326"/>
      <c r="G537" s="327" t="str">
        <f t="shared" si="36"/>
        <v/>
      </c>
      <c r="H537" s="380"/>
      <c r="I537" s="381"/>
      <c r="J537" s="381"/>
      <c r="K537" s="381"/>
      <c r="L537" s="381"/>
      <c r="M537" s="381"/>
      <c r="N537" s="381"/>
      <c r="O537" s="381"/>
      <c r="P537" s="380"/>
      <c r="Q537" s="313"/>
      <c r="R537" s="412">
        <f t="shared" si="37"/>
        <v>80</v>
      </c>
      <c r="S537" s="412" t="str">
        <f t="shared" si="38"/>
        <v/>
      </c>
      <c r="T537" s="412" t="b">
        <f t="shared" si="39"/>
        <v>0</v>
      </c>
      <c r="U537" s="412" t="s">
        <v>1736</v>
      </c>
      <c r="V537" s="58"/>
      <c r="W537" s="164"/>
      <c r="X537" s="164"/>
    </row>
    <row r="538" spans="1:24" x14ac:dyDescent="0.25">
      <c r="A538" s="312">
        <v>22</v>
      </c>
      <c r="B538" s="324" t="str">
        <f>IFERROR(VLOOKUP(A538,'Coverage Indicators - Section D'!$A$10:$Y$42,25,FALSE),"")</f>
        <v/>
      </c>
      <c r="C538" s="410" t="str">
        <f>IFERROR(IF(VLOOKUP(S538,'Disaggregation Records'!$D$93:$E$181,2,FALSE)=0,"",VLOOKUP(S538,'Disaggregation Records'!$D$93:$E$181,2,FALSE)),"")</f>
        <v/>
      </c>
      <c r="D538" s="410" t="str">
        <f>IFERROR(IF(VLOOKUP(S538,'Disaggregation Records'!$D$93:$F$181,3,FALSE)=0,"",VLOOKUP(S538,'Disaggregation Records'!$D$93:$F$181,3,FALSE)),"")</f>
        <v/>
      </c>
      <c r="E538" s="326"/>
      <c r="F538" s="326"/>
      <c r="G538" s="327" t="str">
        <f t="shared" si="36"/>
        <v/>
      </c>
      <c r="H538" s="380"/>
      <c r="I538" s="381"/>
      <c r="J538" s="381"/>
      <c r="K538" s="381"/>
      <c r="L538" s="381"/>
      <c r="M538" s="381"/>
      <c r="N538" s="381"/>
      <c r="O538" s="381"/>
      <c r="P538" s="380"/>
      <c r="Q538" s="313"/>
      <c r="R538" s="412">
        <f t="shared" si="37"/>
        <v>81</v>
      </c>
      <c r="S538" s="412" t="str">
        <f t="shared" si="38"/>
        <v/>
      </c>
      <c r="T538" s="412" t="b">
        <f t="shared" si="39"/>
        <v>0</v>
      </c>
      <c r="U538" s="412" t="s">
        <v>1737</v>
      </c>
      <c r="V538" s="58"/>
      <c r="W538" s="164"/>
      <c r="X538" s="164"/>
    </row>
    <row r="539" spans="1:24" x14ac:dyDescent="0.25">
      <c r="A539" s="312">
        <v>22</v>
      </c>
      <c r="B539" s="324" t="str">
        <f>IFERROR(VLOOKUP(A539,'Coverage Indicators - Section D'!$A$10:$Y$42,25,FALSE),"")</f>
        <v/>
      </c>
      <c r="C539" s="410" t="str">
        <f>IFERROR(IF(VLOOKUP(S539,'Disaggregation Records'!$D$93:$E$181,2,FALSE)=0,"",VLOOKUP(S539,'Disaggregation Records'!$D$93:$E$181,2,FALSE)),"")</f>
        <v/>
      </c>
      <c r="D539" s="410" t="str">
        <f>IFERROR(IF(VLOOKUP(S539,'Disaggregation Records'!$D$93:$F$181,3,FALSE)=0,"",VLOOKUP(S539,'Disaggregation Records'!$D$93:$F$181,3,FALSE)),"")</f>
        <v/>
      </c>
      <c r="E539" s="326"/>
      <c r="F539" s="326"/>
      <c r="G539" s="327" t="str">
        <f t="shared" si="36"/>
        <v/>
      </c>
      <c r="H539" s="380"/>
      <c r="I539" s="381"/>
      <c r="J539" s="381"/>
      <c r="K539" s="381"/>
      <c r="L539" s="381"/>
      <c r="M539" s="381"/>
      <c r="N539" s="381"/>
      <c r="O539" s="381"/>
      <c r="P539" s="380"/>
      <c r="Q539" s="313"/>
      <c r="R539" s="412">
        <f t="shared" si="37"/>
        <v>82</v>
      </c>
      <c r="S539" s="412" t="str">
        <f t="shared" si="38"/>
        <v/>
      </c>
      <c r="T539" s="412" t="b">
        <f t="shared" si="39"/>
        <v>0</v>
      </c>
      <c r="U539" s="412" t="s">
        <v>1738</v>
      </c>
      <c r="V539" s="58"/>
      <c r="W539" s="164"/>
      <c r="X539" s="164"/>
    </row>
    <row r="540" spans="1:24" x14ac:dyDescent="0.25">
      <c r="A540" s="312">
        <v>22</v>
      </c>
      <c r="B540" s="324" t="str">
        <f>IFERROR(VLOOKUP(A540,'Coverage Indicators - Section D'!$A$10:$Y$42,25,FALSE),"")</f>
        <v/>
      </c>
      <c r="C540" s="410" t="str">
        <f>IFERROR(IF(VLOOKUP(S540,'Disaggregation Records'!$D$93:$E$181,2,FALSE)=0,"",VLOOKUP(S540,'Disaggregation Records'!$D$93:$E$181,2,FALSE)),"")</f>
        <v/>
      </c>
      <c r="D540" s="410" t="str">
        <f>IFERROR(IF(VLOOKUP(S540,'Disaggregation Records'!$D$93:$F$181,3,FALSE)=0,"",VLOOKUP(S540,'Disaggregation Records'!$D$93:$F$181,3,FALSE)),"")</f>
        <v/>
      </c>
      <c r="E540" s="326"/>
      <c r="F540" s="326"/>
      <c r="G540" s="327" t="str">
        <f t="shared" si="36"/>
        <v/>
      </c>
      <c r="H540" s="380"/>
      <c r="I540" s="381"/>
      <c r="J540" s="381"/>
      <c r="K540" s="381"/>
      <c r="L540" s="381"/>
      <c r="M540" s="381"/>
      <c r="N540" s="381"/>
      <c r="O540" s="381"/>
      <c r="P540" s="380"/>
      <c r="Q540" s="313"/>
      <c r="R540" s="412">
        <f t="shared" si="37"/>
        <v>83</v>
      </c>
      <c r="S540" s="412" t="str">
        <f t="shared" si="38"/>
        <v/>
      </c>
      <c r="T540" s="412" t="b">
        <f t="shared" si="39"/>
        <v>0</v>
      </c>
      <c r="U540" s="412" t="s">
        <v>1739</v>
      </c>
      <c r="V540" s="58"/>
      <c r="W540" s="164"/>
      <c r="X540" s="164"/>
    </row>
    <row r="541" spans="1:24" x14ac:dyDescent="0.25">
      <c r="A541" s="312">
        <v>22</v>
      </c>
      <c r="B541" s="324" t="str">
        <f>IFERROR(VLOOKUP(A541,'Coverage Indicators - Section D'!$A$10:$Y$42,25,FALSE),"")</f>
        <v/>
      </c>
      <c r="C541" s="410" t="str">
        <f>IFERROR(IF(VLOOKUP(S541,'Disaggregation Records'!$D$93:$E$181,2,FALSE)=0,"",VLOOKUP(S541,'Disaggregation Records'!$D$93:$E$181,2,FALSE)),"")</f>
        <v/>
      </c>
      <c r="D541" s="410" t="str">
        <f>IFERROR(IF(VLOOKUP(S541,'Disaggregation Records'!$D$93:$F$181,3,FALSE)=0,"",VLOOKUP(S541,'Disaggregation Records'!$D$93:$F$181,3,FALSE)),"")</f>
        <v/>
      </c>
      <c r="E541" s="326"/>
      <c r="F541" s="326"/>
      <c r="G541" s="327" t="str">
        <f t="shared" si="36"/>
        <v/>
      </c>
      <c r="H541" s="380"/>
      <c r="I541" s="381"/>
      <c r="J541" s="381"/>
      <c r="K541" s="381"/>
      <c r="L541" s="381"/>
      <c r="M541" s="381"/>
      <c r="N541" s="381"/>
      <c r="O541" s="381"/>
      <c r="P541" s="380"/>
      <c r="Q541" s="313"/>
      <c r="R541" s="412">
        <f t="shared" si="37"/>
        <v>84</v>
      </c>
      <c r="S541" s="412" t="str">
        <f t="shared" si="38"/>
        <v/>
      </c>
      <c r="T541" s="412" t="b">
        <f t="shared" si="39"/>
        <v>0</v>
      </c>
      <c r="U541" s="412" t="s">
        <v>1740</v>
      </c>
      <c r="V541" s="58"/>
      <c r="W541" s="164"/>
      <c r="X541" s="164"/>
    </row>
    <row r="542" spans="1:24" x14ac:dyDescent="0.25">
      <c r="A542" s="312">
        <v>22</v>
      </c>
      <c r="B542" s="324" t="str">
        <f>IFERROR(VLOOKUP(A542,'Coverage Indicators - Section D'!$A$10:$Y$42,25,FALSE),"")</f>
        <v/>
      </c>
      <c r="C542" s="410" t="str">
        <f>IFERROR(IF(VLOOKUP(S542,'Disaggregation Records'!$D$93:$E$181,2,FALSE)=0,"",VLOOKUP(S542,'Disaggregation Records'!$D$93:$E$181,2,FALSE)),"")</f>
        <v/>
      </c>
      <c r="D542" s="410" t="str">
        <f>IFERROR(IF(VLOOKUP(S542,'Disaggregation Records'!$D$93:$F$181,3,FALSE)=0,"",VLOOKUP(S542,'Disaggregation Records'!$D$93:$F$181,3,FALSE)),"")</f>
        <v/>
      </c>
      <c r="E542" s="326"/>
      <c r="F542" s="326"/>
      <c r="G542" s="327" t="str">
        <f t="shared" si="36"/>
        <v/>
      </c>
      <c r="H542" s="380"/>
      <c r="I542" s="381"/>
      <c r="J542" s="381"/>
      <c r="K542" s="381"/>
      <c r="L542" s="381"/>
      <c r="M542" s="381"/>
      <c r="N542" s="381"/>
      <c r="O542" s="381"/>
      <c r="P542" s="380"/>
      <c r="Q542" s="313"/>
      <c r="R542" s="412">
        <f t="shared" si="37"/>
        <v>85</v>
      </c>
      <c r="S542" s="412" t="str">
        <f t="shared" si="38"/>
        <v/>
      </c>
      <c r="T542" s="412" t="b">
        <f t="shared" si="39"/>
        <v>0</v>
      </c>
      <c r="U542" s="412" t="s">
        <v>1741</v>
      </c>
      <c r="V542" s="58"/>
      <c r="W542" s="164"/>
      <c r="X542" s="164"/>
    </row>
    <row r="543" spans="1:24" x14ac:dyDescent="0.25">
      <c r="A543" s="312">
        <v>22</v>
      </c>
      <c r="B543" s="324" t="str">
        <f>IFERROR(VLOOKUP(A543,'Coverage Indicators - Section D'!$A$10:$Y$42,25,FALSE),"")</f>
        <v/>
      </c>
      <c r="C543" s="410" t="str">
        <f>IFERROR(IF(VLOOKUP(S543,'Disaggregation Records'!$D$93:$E$181,2,FALSE)=0,"",VLOOKUP(S543,'Disaggregation Records'!$D$93:$E$181,2,FALSE)),"")</f>
        <v/>
      </c>
      <c r="D543" s="410" t="str">
        <f>IFERROR(IF(VLOOKUP(S543,'Disaggregation Records'!$D$93:$F$181,3,FALSE)=0,"",VLOOKUP(S543,'Disaggregation Records'!$D$93:$F$181,3,FALSE)),"")</f>
        <v/>
      </c>
      <c r="E543" s="326"/>
      <c r="F543" s="326"/>
      <c r="G543" s="327" t="str">
        <f t="shared" si="36"/>
        <v/>
      </c>
      <c r="H543" s="380"/>
      <c r="I543" s="381"/>
      <c r="J543" s="381"/>
      <c r="K543" s="381"/>
      <c r="L543" s="381"/>
      <c r="M543" s="381"/>
      <c r="N543" s="381"/>
      <c r="O543" s="381"/>
      <c r="P543" s="380"/>
      <c r="Q543" s="313"/>
      <c r="R543" s="412">
        <f t="shared" si="37"/>
        <v>86</v>
      </c>
      <c r="S543" s="412" t="str">
        <f t="shared" si="38"/>
        <v/>
      </c>
      <c r="T543" s="412" t="b">
        <f t="shared" si="39"/>
        <v>0</v>
      </c>
      <c r="U543" s="412" t="s">
        <v>1742</v>
      </c>
      <c r="V543" s="58"/>
      <c r="W543" s="164"/>
      <c r="X543" s="164"/>
    </row>
    <row r="544" spans="1:24" x14ac:dyDescent="0.25">
      <c r="A544" s="312">
        <v>22</v>
      </c>
      <c r="B544" s="324" t="str">
        <f>IFERROR(VLOOKUP(A544,'Coverage Indicators - Section D'!$A$10:$Y$42,25,FALSE),"")</f>
        <v/>
      </c>
      <c r="C544" s="410" t="str">
        <f>IFERROR(IF(VLOOKUP(S544,'Disaggregation Records'!$D$93:$E$181,2,FALSE)=0,"",VLOOKUP(S544,'Disaggregation Records'!$D$93:$E$181,2,FALSE)),"")</f>
        <v/>
      </c>
      <c r="D544" s="410" t="str">
        <f>IFERROR(IF(VLOOKUP(S544,'Disaggregation Records'!$D$93:$F$181,3,FALSE)=0,"",VLOOKUP(S544,'Disaggregation Records'!$D$93:$F$181,3,FALSE)),"")</f>
        <v/>
      </c>
      <c r="E544" s="326"/>
      <c r="F544" s="326"/>
      <c r="G544" s="327" t="str">
        <f t="shared" si="36"/>
        <v/>
      </c>
      <c r="H544" s="380"/>
      <c r="I544" s="381"/>
      <c r="J544" s="381"/>
      <c r="K544" s="381"/>
      <c r="L544" s="381"/>
      <c r="M544" s="381"/>
      <c r="N544" s="381"/>
      <c r="O544" s="381"/>
      <c r="P544" s="380"/>
      <c r="Q544" s="313"/>
      <c r="R544" s="412">
        <f t="shared" si="37"/>
        <v>87</v>
      </c>
      <c r="S544" s="412" t="str">
        <f t="shared" si="38"/>
        <v/>
      </c>
      <c r="T544" s="412" t="b">
        <f t="shared" si="39"/>
        <v>0</v>
      </c>
      <c r="U544" s="412" t="s">
        <v>1743</v>
      </c>
      <c r="V544" s="58"/>
      <c r="W544" s="164"/>
      <c r="X544" s="164"/>
    </row>
    <row r="545" spans="1:24" x14ac:dyDescent="0.25">
      <c r="A545" s="312">
        <v>22</v>
      </c>
      <c r="B545" s="324" t="str">
        <f>IFERROR(VLOOKUP(A545,'Coverage Indicators - Section D'!$A$10:$Y$42,25,FALSE),"")</f>
        <v/>
      </c>
      <c r="C545" s="410" t="str">
        <f>IFERROR(IF(VLOOKUP(S545,'Disaggregation Records'!$D$93:$E$181,2,FALSE)=0,"",VLOOKUP(S545,'Disaggregation Records'!$D$93:$E$181,2,FALSE)),"")</f>
        <v/>
      </c>
      <c r="D545" s="410" t="str">
        <f>IFERROR(IF(VLOOKUP(S545,'Disaggregation Records'!$D$93:$F$181,3,FALSE)=0,"",VLOOKUP(S545,'Disaggregation Records'!$D$93:$F$181,3,FALSE)),"")</f>
        <v/>
      </c>
      <c r="E545" s="326"/>
      <c r="F545" s="326"/>
      <c r="G545" s="327" t="str">
        <f t="shared" si="36"/>
        <v/>
      </c>
      <c r="H545" s="380"/>
      <c r="I545" s="381"/>
      <c r="J545" s="381"/>
      <c r="K545" s="381"/>
      <c r="L545" s="381"/>
      <c r="M545" s="381"/>
      <c r="N545" s="381"/>
      <c r="O545" s="381"/>
      <c r="P545" s="380"/>
      <c r="Q545" s="313"/>
      <c r="R545" s="412">
        <f t="shared" si="37"/>
        <v>88</v>
      </c>
      <c r="S545" s="412" t="str">
        <f t="shared" si="38"/>
        <v/>
      </c>
      <c r="T545" s="412" t="b">
        <f t="shared" si="39"/>
        <v>0</v>
      </c>
      <c r="U545" s="412" t="s">
        <v>1744</v>
      </c>
      <c r="V545" s="58"/>
      <c r="W545" s="164"/>
      <c r="X545" s="164"/>
    </row>
    <row r="546" spans="1:24" x14ac:dyDescent="0.25">
      <c r="A546" s="312">
        <v>22</v>
      </c>
      <c r="B546" s="324" t="str">
        <f>IFERROR(VLOOKUP(A546,'Coverage Indicators - Section D'!$A$10:$Y$42,25,FALSE),"")</f>
        <v/>
      </c>
      <c r="C546" s="410" t="str">
        <f>IFERROR(IF(VLOOKUP(S546,'Disaggregation Records'!$D$93:$E$181,2,FALSE)=0,"",VLOOKUP(S546,'Disaggregation Records'!$D$93:$E$181,2,FALSE)),"")</f>
        <v/>
      </c>
      <c r="D546" s="410" t="str">
        <f>IFERROR(IF(VLOOKUP(S546,'Disaggregation Records'!$D$93:$F$181,3,FALSE)=0,"",VLOOKUP(S546,'Disaggregation Records'!$D$93:$F$181,3,FALSE)),"")</f>
        <v/>
      </c>
      <c r="E546" s="326"/>
      <c r="F546" s="326"/>
      <c r="G546" s="327" t="str">
        <f t="shared" si="36"/>
        <v/>
      </c>
      <c r="H546" s="380"/>
      <c r="I546" s="381"/>
      <c r="J546" s="381"/>
      <c r="K546" s="381"/>
      <c r="L546" s="381"/>
      <c r="M546" s="381"/>
      <c r="N546" s="381"/>
      <c r="O546" s="381"/>
      <c r="P546" s="380"/>
      <c r="Q546" s="313"/>
      <c r="R546" s="412">
        <f t="shared" si="37"/>
        <v>89</v>
      </c>
      <c r="S546" s="412" t="str">
        <f t="shared" si="38"/>
        <v/>
      </c>
      <c r="T546" s="412" t="b">
        <f t="shared" si="39"/>
        <v>0</v>
      </c>
      <c r="U546" s="412" t="s">
        <v>1745</v>
      </c>
      <c r="V546" s="58"/>
      <c r="W546" s="164"/>
      <c r="X546" s="164"/>
    </row>
    <row r="547" spans="1:24" x14ac:dyDescent="0.25">
      <c r="A547" s="312">
        <v>23</v>
      </c>
      <c r="B547" s="324" t="str">
        <f>IFERROR(VLOOKUP(A547,'Coverage Indicators - Section D'!$A$10:$Y$42,25,FALSE),"")</f>
        <v/>
      </c>
      <c r="C547" s="410" t="str">
        <f>IFERROR(IF(VLOOKUP(S547,'Disaggregation Records'!$D$93:$E$181,2,FALSE)=0,"",VLOOKUP(S547,'Disaggregation Records'!$D$93:$E$181,2,FALSE)),"")</f>
        <v/>
      </c>
      <c r="D547" s="410" t="str">
        <f>IFERROR(IF(VLOOKUP(S547,'Disaggregation Records'!$D$93:$F$181,3,FALSE)=0,"",VLOOKUP(S547,'Disaggregation Records'!$D$93:$F$181,3,FALSE)),"")</f>
        <v/>
      </c>
      <c r="E547" s="326"/>
      <c r="F547" s="326"/>
      <c r="G547" s="327" t="str">
        <f t="shared" si="36"/>
        <v/>
      </c>
      <c r="H547" s="380"/>
      <c r="I547" s="381"/>
      <c r="J547" s="381"/>
      <c r="K547" s="381"/>
      <c r="L547" s="381"/>
      <c r="M547" s="381"/>
      <c r="N547" s="381"/>
      <c r="O547" s="381"/>
      <c r="P547" s="380"/>
      <c r="Q547" s="313"/>
      <c r="R547" s="412">
        <f t="shared" si="37"/>
        <v>90</v>
      </c>
      <c r="S547" s="412" t="str">
        <f t="shared" si="38"/>
        <v/>
      </c>
      <c r="T547" s="412" t="b">
        <f t="shared" si="39"/>
        <v>0</v>
      </c>
      <c r="U547" s="412" t="s">
        <v>1746</v>
      </c>
      <c r="V547" s="58"/>
      <c r="W547" s="164"/>
      <c r="X547" s="164"/>
    </row>
    <row r="548" spans="1:24" x14ac:dyDescent="0.25">
      <c r="A548" s="312">
        <v>23</v>
      </c>
      <c r="B548" s="324" t="str">
        <f>IFERROR(VLOOKUP(A548,'Coverage Indicators - Section D'!$A$10:$Y$42,25,FALSE),"")</f>
        <v/>
      </c>
      <c r="C548" s="410" t="str">
        <f>IFERROR(IF(VLOOKUP(S548,'Disaggregation Records'!$D$93:$E$181,2,FALSE)=0,"",VLOOKUP(S548,'Disaggregation Records'!$D$93:$E$181,2,FALSE)),"")</f>
        <v/>
      </c>
      <c r="D548" s="410" t="str">
        <f>IFERROR(IF(VLOOKUP(S548,'Disaggregation Records'!$D$93:$F$181,3,FALSE)=0,"",VLOOKUP(S548,'Disaggregation Records'!$D$93:$F$181,3,FALSE)),"")</f>
        <v/>
      </c>
      <c r="E548" s="326"/>
      <c r="F548" s="326"/>
      <c r="G548" s="327" t="str">
        <f t="shared" si="36"/>
        <v/>
      </c>
      <c r="H548" s="380"/>
      <c r="I548" s="381"/>
      <c r="J548" s="381"/>
      <c r="K548" s="381"/>
      <c r="L548" s="381"/>
      <c r="M548" s="381"/>
      <c r="N548" s="381"/>
      <c r="O548" s="381"/>
      <c r="P548" s="380"/>
      <c r="Q548" s="313"/>
      <c r="R548" s="412">
        <f t="shared" si="37"/>
        <v>91</v>
      </c>
      <c r="S548" s="412" t="str">
        <f t="shared" si="38"/>
        <v/>
      </c>
      <c r="T548" s="412" t="b">
        <f t="shared" si="39"/>
        <v>0</v>
      </c>
      <c r="U548" s="412" t="s">
        <v>1747</v>
      </c>
      <c r="V548" s="58"/>
      <c r="W548" s="164"/>
      <c r="X548" s="164"/>
    </row>
    <row r="549" spans="1:24" x14ac:dyDescent="0.25">
      <c r="A549" s="312">
        <v>23</v>
      </c>
      <c r="B549" s="324" t="str">
        <f>IFERROR(VLOOKUP(A549,'Coverage Indicators - Section D'!$A$10:$Y$42,25,FALSE),"")</f>
        <v/>
      </c>
      <c r="C549" s="410" t="str">
        <f>IFERROR(IF(VLOOKUP(S549,'Disaggregation Records'!$D$93:$E$181,2,FALSE)=0,"",VLOOKUP(S549,'Disaggregation Records'!$D$93:$E$181,2,FALSE)),"")</f>
        <v/>
      </c>
      <c r="D549" s="410" t="str">
        <f>IFERROR(IF(VLOOKUP(S549,'Disaggregation Records'!$D$93:$F$181,3,FALSE)=0,"",VLOOKUP(S549,'Disaggregation Records'!$D$93:$F$181,3,FALSE)),"")</f>
        <v/>
      </c>
      <c r="E549" s="326"/>
      <c r="F549" s="326"/>
      <c r="G549" s="327" t="str">
        <f t="shared" si="36"/>
        <v/>
      </c>
      <c r="H549" s="380"/>
      <c r="I549" s="381"/>
      <c r="J549" s="381"/>
      <c r="K549" s="381"/>
      <c r="L549" s="381"/>
      <c r="M549" s="381"/>
      <c r="N549" s="381"/>
      <c r="O549" s="381"/>
      <c r="P549" s="380"/>
      <c r="Q549" s="313"/>
      <c r="R549" s="412">
        <f t="shared" si="37"/>
        <v>92</v>
      </c>
      <c r="S549" s="412" t="str">
        <f t="shared" si="38"/>
        <v/>
      </c>
      <c r="T549" s="412" t="b">
        <f t="shared" si="39"/>
        <v>0</v>
      </c>
      <c r="U549" s="412" t="s">
        <v>1748</v>
      </c>
      <c r="V549" s="58"/>
      <c r="W549" s="164"/>
      <c r="X549" s="164"/>
    </row>
    <row r="550" spans="1:24" x14ac:dyDescent="0.25">
      <c r="A550" s="312">
        <v>23</v>
      </c>
      <c r="B550" s="324" t="str">
        <f>IFERROR(VLOOKUP(A550,'Coverage Indicators - Section D'!$A$10:$Y$42,25,FALSE),"")</f>
        <v/>
      </c>
      <c r="C550" s="410" t="str">
        <f>IFERROR(IF(VLOOKUP(S550,'Disaggregation Records'!$D$93:$E$181,2,FALSE)=0,"",VLOOKUP(S550,'Disaggregation Records'!$D$93:$E$181,2,FALSE)),"")</f>
        <v/>
      </c>
      <c r="D550" s="410" t="str">
        <f>IFERROR(IF(VLOOKUP(S550,'Disaggregation Records'!$D$93:$F$181,3,FALSE)=0,"",VLOOKUP(S550,'Disaggregation Records'!$D$93:$F$181,3,FALSE)),"")</f>
        <v/>
      </c>
      <c r="E550" s="326"/>
      <c r="F550" s="326"/>
      <c r="G550" s="327" t="str">
        <f t="shared" si="36"/>
        <v/>
      </c>
      <c r="H550" s="380"/>
      <c r="I550" s="381"/>
      <c r="J550" s="381"/>
      <c r="K550" s="381"/>
      <c r="L550" s="381"/>
      <c r="M550" s="381"/>
      <c r="N550" s="381"/>
      <c r="O550" s="381"/>
      <c r="P550" s="380"/>
      <c r="Q550" s="313"/>
      <c r="R550" s="412">
        <f t="shared" si="37"/>
        <v>93</v>
      </c>
      <c r="S550" s="412" t="str">
        <f t="shared" si="38"/>
        <v/>
      </c>
      <c r="T550" s="412" t="b">
        <f t="shared" si="39"/>
        <v>0</v>
      </c>
      <c r="U550" s="412" t="s">
        <v>1749</v>
      </c>
      <c r="V550" s="58"/>
      <c r="W550" s="164"/>
      <c r="X550" s="164"/>
    </row>
    <row r="551" spans="1:24" x14ac:dyDescent="0.25">
      <c r="A551" s="312">
        <v>23</v>
      </c>
      <c r="B551" s="324" t="str">
        <f>IFERROR(VLOOKUP(A551,'Coverage Indicators - Section D'!$A$10:$Y$42,25,FALSE),"")</f>
        <v/>
      </c>
      <c r="C551" s="410" t="str">
        <f>IFERROR(IF(VLOOKUP(S551,'Disaggregation Records'!$D$93:$E$181,2,FALSE)=0,"",VLOOKUP(S551,'Disaggregation Records'!$D$93:$E$181,2,FALSE)),"")</f>
        <v/>
      </c>
      <c r="D551" s="410" t="str">
        <f>IFERROR(IF(VLOOKUP(S551,'Disaggregation Records'!$D$93:$F$181,3,FALSE)=0,"",VLOOKUP(S551,'Disaggregation Records'!$D$93:$F$181,3,FALSE)),"")</f>
        <v/>
      </c>
      <c r="E551" s="326"/>
      <c r="F551" s="326"/>
      <c r="G551" s="327" t="str">
        <f t="shared" si="36"/>
        <v/>
      </c>
      <c r="H551" s="380"/>
      <c r="I551" s="381"/>
      <c r="J551" s="381"/>
      <c r="K551" s="381"/>
      <c r="L551" s="381"/>
      <c r="M551" s="381"/>
      <c r="N551" s="381"/>
      <c r="O551" s="381"/>
      <c r="P551" s="380"/>
      <c r="Q551" s="313"/>
      <c r="R551" s="412">
        <f t="shared" si="37"/>
        <v>94</v>
      </c>
      <c r="S551" s="412" t="str">
        <f t="shared" si="38"/>
        <v/>
      </c>
      <c r="T551" s="412" t="b">
        <f t="shared" si="39"/>
        <v>0</v>
      </c>
      <c r="U551" s="412" t="s">
        <v>1750</v>
      </c>
      <c r="V551" s="58"/>
      <c r="W551" s="164"/>
      <c r="X551" s="164"/>
    </row>
    <row r="552" spans="1:24" x14ac:dyDescent="0.25">
      <c r="A552" s="312">
        <v>23</v>
      </c>
      <c r="B552" s="324" t="str">
        <f>IFERROR(VLOOKUP(A552,'Coverage Indicators - Section D'!$A$10:$Y$42,25,FALSE),"")</f>
        <v/>
      </c>
      <c r="C552" s="410" t="str">
        <f>IFERROR(IF(VLOOKUP(S552,'Disaggregation Records'!$D$93:$E$181,2,FALSE)=0,"",VLOOKUP(S552,'Disaggregation Records'!$D$93:$E$181,2,FALSE)),"")</f>
        <v/>
      </c>
      <c r="D552" s="410" t="str">
        <f>IFERROR(IF(VLOOKUP(S552,'Disaggregation Records'!$D$93:$F$181,3,FALSE)=0,"",VLOOKUP(S552,'Disaggregation Records'!$D$93:$F$181,3,FALSE)),"")</f>
        <v/>
      </c>
      <c r="E552" s="326"/>
      <c r="F552" s="326"/>
      <c r="G552" s="327" t="str">
        <f t="shared" si="36"/>
        <v/>
      </c>
      <c r="H552" s="380"/>
      <c r="I552" s="381"/>
      <c r="J552" s="381"/>
      <c r="K552" s="381"/>
      <c r="L552" s="381"/>
      <c r="M552" s="381"/>
      <c r="N552" s="381"/>
      <c r="O552" s="381"/>
      <c r="P552" s="380"/>
      <c r="Q552" s="313"/>
      <c r="R552" s="412">
        <f t="shared" si="37"/>
        <v>95</v>
      </c>
      <c r="S552" s="412" t="str">
        <f t="shared" si="38"/>
        <v/>
      </c>
      <c r="T552" s="412" t="b">
        <f t="shared" si="39"/>
        <v>0</v>
      </c>
      <c r="U552" s="412" t="s">
        <v>1751</v>
      </c>
      <c r="V552" s="58"/>
      <c r="W552" s="164"/>
      <c r="X552" s="164"/>
    </row>
    <row r="553" spans="1:24" x14ac:dyDescent="0.25">
      <c r="A553" s="312">
        <v>23</v>
      </c>
      <c r="B553" s="324" t="str">
        <f>IFERROR(VLOOKUP(A553,'Coverage Indicators - Section D'!$A$10:$Y$42,25,FALSE),"")</f>
        <v/>
      </c>
      <c r="C553" s="410" t="str">
        <f>IFERROR(IF(VLOOKUP(S553,'Disaggregation Records'!$D$93:$E$181,2,FALSE)=0,"",VLOOKUP(S553,'Disaggregation Records'!$D$93:$E$181,2,FALSE)),"")</f>
        <v/>
      </c>
      <c r="D553" s="410" t="str">
        <f>IFERROR(IF(VLOOKUP(S553,'Disaggregation Records'!$D$93:$F$181,3,FALSE)=0,"",VLOOKUP(S553,'Disaggregation Records'!$D$93:$F$181,3,FALSE)),"")</f>
        <v/>
      </c>
      <c r="E553" s="326"/>
      <c r="F553" s="326"/>
      <c r="G553" s="327" t="str">
        <f t="shared" si="36"/>
        <v/>
      </c>
      <c r="H553" s="380"/>
      <c r="I553" s="381"/>
      <c r="J553" s="381"/>
      <c r="K553" s="381"/>
      <c r="L553" s="381"/>
      <c r="M553" s="381"/>
      <c r="N553" s="381"/>
      <c r="O553" s="381"/>
      <c r="P553" s="380"/>
      <c r="Q553" s="313"/>
      <c r="R553" s="412">
        <f t="shared" si="37"/>
        <v>96</v>
      </c>
      <c r="S553" s="412" t="str">
        <f t="shared" si="38"/>
        <v/>
      </c>
      <c r="T553" s="412" t="b">
        <f t="shared" si="39"/>
        <v>0</v>
      </c>
      <c r="U553" s="412" t="s">
        <v>1752</v>
      </c>
      <c r="V553" s="58"/>
      <c r="W553" s="164"/>
      <c r="X553" s="164"/>
    </row>
    <row r="554" spans="1:24" x14ac:dyDescent="0.25">
      <c r="A554" s="312">
        <v>23</v>
      </c>
      <c r="B554" s="324" t="str">
        <f>IFERROR(VLOOKUP(A554,'Coverage Indicators - Section D'!$A$10:$Y$42,25,FALSE),"")</f>
        <v/>
      </c>
      <c r="C554" s="410" t="str">
        <f>IFERROR(IF(VLOOKUP(S554,'Disaggregation Records'!$D$93:$E$181,2,FALSE)=0,"",VLOOKUP(S554,'Disaggregation Records'!$D$93:$E$181,2,FALSE)),"")</f>
        <v/>
      </c>
      <c r="D554" s="410" t="str">
        <f>IFERROR(IF(VLOOKUP(S554,'Disaggregation Records'!$D$93:$F$181,3,FALSE)=0,"",VLOOKUP(S554,'Disaggregation Records'!$D$93:$F$181,3,FALSE)),"")</f>
        <v/>
      </c>
      <c r="E554" s="326"/>
      <c r="F554" s="326"/>
      <c r="G554" s="327" t="str">
        <f t="shared" si="36"/>
        <v/>
      </c>
      <c r="H554" s="380"/>
      <c r="I554" s="381"/>
      <c r="J554" s="381"/>
      <c r="K554" s="381"/>
      <c r="L554" s="381"/>
      <c r="M554" s="381"/>
      <c r="N554" s="381"/>
      <c r="O554" s="381"/>
      <c r="P554" s="380"/>
      <c r="Q554" s="313"/>
      <c r="R554" s="412">
        <f t="shared" si="37"/>
        <v>97</v>
      </c>
      <c r="S554" s="412" t="str">
        <f t="shared" si="38"/>
        <v/>
      </c>
      <c r="T554" s="412" t="b">
        <f t="shared" si="39"/>
        <v>0</v>
      </c>
      <c r="U554" s="412" t="s">
        <v>1753</v>
      </c>
      <c r="V554" s="58"/>
      <c r="W554" s="164"/>
      <c r="X554" s="164"/>
    </row>
    <row r="555" spans="1:24" x14ac:dyDescent="0.25">
      <c r="A555" s="312">
        <v>23</v>
      </c>
      <c r="B555" s="324" t="str">
        <f>IFERROR(VLOOKUP(A555,'Coverage Indicators - Section D'!$A$10:$Y$42,25,FALSE),"")</f>
        <v/>
      </c>
      <c r="C555" s="410" t="str">
        <f>IFERROR(IF(VLOOKUP(S555,'Disaggregation Records'!$D$93:$E$181,2,FALSE)=0,"",VLOOKUP(S555,'Disaggregation Records'!$D$93:$E$181,2,FALSE)),"")</f>
        <v/>
      </c>
      <c r="D555" s="410" t="str">
        <f>IFERROR(IF(VLOOKUP(S555,'Disaggregation Records'!$D$93:$F$181,3,FALSE)=0,"",VLOOKUP(S555,'Disaggregation Records'!$D$93:$F$181,3,FALSE)),"")</f>
        <v/>
      </c>
      <c r="E555" s="326"/>
      <c r="F555" s="326"/>
      <c r="G555" s="327" t="str">
        <f t="shared" si="36"/>
        <v/>
      </c>
      <c r="H555" s="380"/>
      <c r="I555" s="381"/>
      <c r="J555" s="381"/>
      <c r="K555" s="381"/>
      <c r="L555" s="381"/>
      <c r="M555" s="381"/>
      <c r="N555" s="381"/>
      <c r="O555" s="381"/>
      <c r="P555" s="380"/>
      <c r="Q555" s="313"/>
      <c r="R555" s="412">
        <f t="shared" si="37"/>
        <v>98</v>
      </c>
      <c r="S555" s="412" t="str">
        <f t="shared" si="38"/>
        <v/>
      </c>
      <c r="T555" s="412" t="b">
        <f t="shared" si="39"/>
        <v>0</v>
      </c>
      <c r="U555" s="412" t="s">
        <v>1754</v>
      </c>
      <c r="V555" s="58"/>
      <c r="W555" s="164"/>
      <c r="X555" s="164"/>
    </row>
    <row r="556" spans="1:24" x14ac:dyDescent="0.25">
      <c r="A556" s="312">
        <v>23</v>
      </c>
      <c r="B556" s="324" t="str">
        <f>IFERROR(VLOOKUP(A556,'Coverage Indicators - Section D'!$A$10:$Y$42,25,FALSE),"")</f>
        <v/>
      </c>
      <c r="C556" s="410" t="str">
        <f>IFERROR(IF(VLOOKUP(S556,'Disaggregation Records'!$D$93:$E$181,2,FALSE)=0,"",VLOOKUP(S556,'Disaggregation Records'!$D$93:$E$181,2,FALSE)),"")</f>
        <v/>
      </c>
      <c r="D556" s="410" t="str">
        <f>IFERROR(IF(VLOOKUP(S556,'Disaggregation Records'!$D$93:$F$181,3,FALSE)=0,"",VLOOKUP(S556,'Disaggregation Records'!$D$93:$F$181,3,FALSE)),"")</f>
        <v/>
      </c>
      <c r="E556" s="326"/>
      <c r="F556" s="326"/>
      <c r="G556" s="327" t="str">
        <f t="shared" si="36"/>
        <v/>
      </c>
      <c r="H556" s="380"/>
      <c r="I556" s="381"/>
      <c r="J556" s="381"/>
      <c r="K556" s="381"/>
      <c r="L556" s="381"/>
      <c r="M556" s="381"/>
      <c r="N556" s="381"/>
      <c r="O556" s="381"/>
      <c r="P556" s="380"/>
      <c r="Q556" s="313"/>
      <c r="R556" s="412">
        <f t="shared" si="37"/>
        <v>99</v>
      </c>
      <c r="S556" s="412" t="str">
        <f t="shared" si="38"/>
        <v/>
      </c>
      <c r="T556" s="412" t="b">
        <f t="shared" si="39"/>
        <v>0</v>
      </c>
      <c r="U556" s="412" t="s">
        <v>1755</v>
      </c>
      <c r="V556" s="58"/>
      <c r="W556" s="164"/>
      <c r="X556" s="164"/>
    </row>
    <row r="557" spans="1:24" x14ac:dyDescent="0.25">
      <c r="A557" s="312">
        <v>24</v>
      </c>
      <c r="B557" s="324" t="str">
        <f>IFERROR(VLOOKUP(A557,'Coverage Indicators - Section D'!$A$10:$Y$42,25,FALSE),"")</f>
        <v/>
      </c>
      <c r="C557" s="410" t="str">
        <f>IFERROR(IF(VLOOKUP(S557,'Disaggregation Records'!$D$93:$E$181,2,FALSE)=0,"",VLOOKUP(S557,'Disaggregation Records'!$D$93:$E$181,2,FALSE)),"")</f>
        <v/>
      </c>
      <c r="D557" s="410" t="str">
        <f>IFERROR(IF(VLOOKUP(S557,'Disaggregation Records'!$D$93:$F$181,3,FALSE)=0,"",VLOOKUP(S557,'Disaggregation Records'!$D$93:$F$181,3,FALSE)),"")</f>
        <v/>
      </c>
      <c r="E557" s="326"/>
      <c r="F557" s="326"/>
      <c r="G557" s="327" t="str">
        <f t="shared" si="36"/>
        <v/>
      </c>
      <c r="H557" s="380"/>
      <c r="I557" s="381"/>
      <c r="J557" s="381"/>
      <c r="K557" s="381"/>
      <c r="L557" s="381"/>
      <c r="M557" s="381"/>
      <c r="N557" s="381"/>
      <c r="O557" s="381"/>
      <c r="P557" s="380"/>
      <c r="Q557" s="313"/>
      <c r="R557" s="412">
        <f t="shared" si="37"/>
        <v>100</v>
      </c>
      <c r="S557" s="412" t="str">
        <f t="shared" si="38"/>
        <v/>
      </c>
      <c r="T557" s="412" t="b">
        <f t="shared" si="39"/>
        <v>0</v>
      </c>
      <c r="U557" s="412" t="s">
        <v>1756</v>
      </c>
      <c r="V557" s="58"/>
      <c r="W557" s="164"/>
      <c r="X557" s="164"/>
    </row>
    <row r="558" spans="1:24" x14ac:dyDescent="0.25">
      <c r="A558" s="312">
        <v>24</v>
      </c>
      <c r="B558" s="324" t="str">
        <f>IFERROR(VLOOKUP(A558,'Coverage Indicators - Section D'!$A$10:$Y$42,25,FALSE),"")</f>
        <v/>
      </c>
      <c r="C558" s="410" t="str">
        <f>IFERROR(IF(VLOOKUP(S558,'Disaggregation Records'!$D$93:$E$181,2,FALSE)=0,"",VLOOKUP(S558,'Disaggregation Records'!$D$93:$E$181,2,FALSE)),"")</f>
        <v/>
      </c>
      <c r="D558" s="410" t="str">
        <f>IFERROR(IF(VLOOKUP(S558,'Disaggregation Records'!$D$93:$F$181,3,FALSE)=0,"",VLOOKUP(S558,'Disaggregation Records'!$D$93:$F$181,3,FALSE)),"")</f>
        <v/>
      </c>
      <c r="E558" s="326"/>
      <c r="F558" s="326"/>
      <c r="G558" s="327" t="str">
        <f t="shared" si="36"/>
        <v/>
      </c>
      <c r="H558" s="380"/>
      <c r="I558" s="381"/>
      <c r="J558" s="381"/>
      <c r="K558" s="381"/>
      <c r="L558" s="381"/>
      <c r="M558" s="381"/>
      <c r="N558" s="381"/>
      <c r="O558" s="381"/>
      <c r="P558" s="380"/>
      <c r="Q558" s="313"/>
      <c r="R558" s="412">
        <f t="shared" si="37"/>
        <v>101</v>
      </c>
      <c r="S558" s="412" t="str">
        <f t="shared" si="38"/>
        <v/>
      </c>
      <c r="T558" s="412" t="b">
        <f t="shared" si="39"/>
        <v>0</v>
      </c>
      <c r="U558" s="412" t="s">
        <v>1757</v>
      </c>
      <c r="V558" s="58"/>
      <c r="W558" s="164"/>
      <c r="X558" s="164"/>
    </row>
    <row r="559" spans="1:24" x14ac:dyDescent="0.25">
      <c r="A559" s="312">
        <v>24</v>
      </c>
      <c r="B559" s="324" t="str">
        <f>IFERROR(VLOOKUP(A559,'Coverage Indicators - Section D'!$A$10:$Y$42,25,FALSE),"")</f>
        <v/>
      </c>
      <c r="C559" s="410" t="str">
        <f>IFERROR(IF(VLOOKUP(S559,'Disaggregation Records'!$D$93:$E$181,2,FALSE)=0,"",VLOOKUP(S559,'Disaggregation Records'!$D$93:$E$181,2,FALSE)),"")</f>
        <v/>
      </c>
      <c r="D559" s="410" t="str">
        <f>IFERROR(IF(VLOOKUP(S559,'Disaggregation Records'!$D$93:$F$181,3,FALSE)=0,"",VLOOKUP(S559,'Disaggregation Records'!$D$93:$F$181,3,FALSE)),"")</f>
        <v/>
      </c>
      <c r="E559" s="326"/>
      <c r="F559" s="326"/>
      <c r="G559" s="327" t="str">
        <f t="shared" si="36"/>
        <v/>
      </c>
      <c r="H559" s="380"/>
      <c r="I559" s="381"/>
      <c r="J559" s="381"/>
      <c r="K559" s="381"/>
      <c r="L559" s="381"/>
      <c r="M559" s="381"/>
      <c r="N559" s="381"/>
      <c r="O559" s="381"/>
      <c r="P559" s="380"/>
      <c r="Q559" s="313"/>
      <c r="R559" s="412">
        <f t="shared" si="37"/>
        <v>102</v>
      </c>
      <c r="S559" s="412" t="str">
        <f t="shared" si="38"/>
        <v/>
      </c>
      <c r="T559" s="412" t="b">
        <f t="shared" si="39"/>
        <v>0</v>
      </c>
      <c r="U559" s="412" t="s">
        <v>1758</v>
      </c>
      <c r="V559" s="58"/>
      <c r="W559" s="164"/>
      <c r="X559" s="164"/>
    </row>
    <row r="560" spans="1:24" x14ac:dyDescent="0.25">
      <c r="A560" s="312">
        <v>24</v>
      </c>
      <c r="B560" s="324" t="str">
        <f>IFERROR(VLOOKUP(A560,'Coverage Indicators - Section D'!$A$10:$Y$42,25,FALSE),"")</f>
        <v/>
      </c>
      <c r="C560" s="410" t="str">
        <f>IFERROR(IF(VLOOKUP(S560,'Disaggregation Records'!$D$93:$E$181,2,FALSE)=0,"",VLOOKUP(S560,'Disaggregation Records'!$D$93:$E$181,2,FALSE)),"")</f>
        <v/>
      </c>
      <c r="D560" s="410" t="str">
        <f>IFERROR(IF(VLOOKUP(S560,'Disaggregation Records'!$D$93:$F$181,3,FALSE)=0,"",VLOOKUP(S560,'Disaggregation Records'!$D$93:$F$181,3,FALSE)),"")</f>
        <v/>
      </c>
      <c r="E560" s="326"/>
      <c r="F560" s="326"/>
      <c r="G560" s="327" t="str">
        <f t="shared" si="36"/>
        <v/>
      </c>
      <c r="H560" s="380"/>
      <c r="I560" s="381"/>
      <c r="J560" s="381"/>
      <c r="K560" s="381"/>
      <c r="L560" s="381"/>
      <c r="M560" s="381"/>
      <c r="N560" s="381"/>
      <c r="O560" s="381"/>
      <c r="P560" s="380"/>
      <c r="Q560" s="313"/>
      <c r="R560" s="412">
        <f t="shared" si="37"/>
        <v>103</v>
      </c>
      <c r="S560" s="412" t="str">
        <f t="shared" si="38"/>
        <v/>
      </c>
      <c r="T560" s="412" t="b">
        <f t="shared" si="39"/>
        <v>0</v>
      </c>
      <c r="U560" s="412" t="s">
        <v>1759</v>
      </c>
      <c r="V560" s="58"/>
      <c r="W560" s="164"/>
      <c r="X560" s="164"/>
    </row>
    <row r="561" spans="1:24" x14ac:dyDescent="0.25">
      <c r="A561" s="312">
        <v>24</v>
      </c>
      <c r="B561" s="324" t="str">
        <f>IFERROR(VLOOKUP(A561,'Coverage Indicators - Section D'!$A$10:$Y$42,25,FALSE),"")</f>
        <v/>
      </c>
      <c r="C561" s="410" t="str">
        <f>IFERROR(IF(VLOOKUP(S561,'Disaggregation Records'!$D$93:$E$181,2,FALSE)=0,"",VLOOKUP(S561,'Disaggregation Records'!$D$93:$E$181,2,FALSE)),"")</f>
        <v/>
      </c>
      <c r="D561" s="410" t="str">
        <f>IFERROR(IF(VLOOKUP(S561,'Disaggregation Records'!$D$93:$F$181,3,FALSE)=0,"",VLOOKUP(S561,'Disaggregation Records'!$D$93:$F$181,3,FALSE)),"")</f>
        <v/>
      </c>
      <c r="E561" s="326"/>
      <c r="F561" s="326"/>
      <c r="G561" s="327" t="str">
        <f t="shared" si="36"/>
        <v/>
      </c>
      <c r="H561" s="380"/>
      <c r="I561" s="381"/>
      <c r="J561" s="381"/>
      <c r="K561" s="381"/>
      <c r="L561" s="381"/>
      <c r="M561" s="381"/>
      <c r="N561" s="381"/>
      <c r="O561" s="381"/>
      <c r="P561" s="380"/>
      <c r="Q561" s="313"/>
      <c r="R561" s="412">
        <f t="shared" si="37"/>
        <v>104</v>
      </c>
      <c r="S561" s="412" t="str">
        <f t="shared" si="38"/>
        <v/>
      </c>
      <c r="T561" s="412" t="b">
        <f t="shared" si="39"/>
        <v>0</v>
      </c>
      <c r="U561" s="412" t="s">
        <v>1760</v>
      </c>
      <c r="V561" s="58"/>
      <c r="W561" s="164"/>
      <c r="X561" s="164"/>
    </row>
    <row r="562" spans="1:24" x14ac:dyDescent="0.25">
      <c r="A562" s="312">
        <v>24</v>
      </c>
      <c r="B562" s="324" t="str">
        <f>IFERROR(VLOOKUP(A562,'Coverage Indicators - Section D'!$A$10:$Y$42,25,FALSE),"")</f>
        <v/>
      </c>
      <c r="C562" s="410" t="str">
        <f>IFERROR(IF(VLOOKUP(S562,'Disaggregation Records'!$D$93:$E$181,2,FALSE)=0,"",VLOOKUP(S562,'Disaggregation Records'!$D$93:$E$181,2,FALSE)),"")</f>
        <v/>
      </c>
      <c r="D562" s="410" t="str">
        <f>IFERROR(IF(VLOOKUP(S562,'Disaggregation Records'!$D$93:$F$181,3,FALSE)=0,"",VLOOKUP(S562,'Disaggregation Records'!$D$93:$F$181,3,FALSE)),"")</f>
        <v/>
      </c>
      <c r="E562" s="326"/>
      <c r="F562" s="326"/>
      <c r="G562" s="327" t="str">
        <f t="shared" si="36"/>
        <v/>
      </c>
      <c r="H562" s="380"/>
      <c r="I562" s="381"/>
      <c r="J562" s="381"/>
      <c r="K562" s="381"/>
      <c r="L562" s="381"/>
      <c r="M562" s="381"/>
      <c r="N562" s="381"/>
      <c r="O562" s="381"/>
      <c r="P562" s="380"/>
      <c r="Q562" s="313"/>
      <c r="R562" s="412">
        <f t="shared" si="37"/>
        <v>105</v>
      </c>
      <c r="S562" s="412" t="str">
        <f t="shared" si="38"/>
        <v/>
      </c>
      <c r="T562" s="412" t="b">
        <f t="shared" si="39"/>
        <v>0</v>
      </c>
      <c r="U562" s="412" t="s">
        <v>1761</v>
      </c>
      <c r="V562" s="58"/>
      <c r="W562" s="164"/>
      <c r="X562" s="164"/>
    </row>
    <row r="563" spans="1:24" x14ac:dyDescent="0.25">
      <c r="A563" s="312">
        <v>24</v>
      </c>
      <c r="B563" s="324" t="str">
        <f>IFERROR(VLOOKUP(A563,'Coverage Indicators - Section D'!$A$10:$Y$42,25,FALSE),"")</f>
        <v/>
      </c>
      <c r="C563" s="410" t="str">
        <f>IFERROR(IF(VLOOKUP(S563,'Disaggregation Records'!$D$93:$E$181,2,FALSE)=0,"",VLOOKUP(S563,'Disaggregation Records'!$D$93:$E$181,2,FALSE)),"")</f>
        <v/>
      </c>
      <c r="D563" s="410" t="str">
        <f>IFERROR(IF(VLOOKUP(S563,'Disaggregation Records'!$D$93:$F$181,3,FALSE)=0,"",VLOOKUP(S563,'Disaggregation Records'!$D$93:$F$181,3,FALSE)),"")</f>
        <v/>
      </c>
      <c r="E563" s="326"/>
      <c r="F563" s="326"/>
      <c r="G563" s="327" t="str">
        <f t="shared" si="36"/>
        <v/>
      </c>
      <c r="H563" s="380"/>
      <c r="I563" s="381"/>
      <c r="J563" s="381"/>
      <c r="K563" s="381"/>
      <c r="L563" s="381"/>
      <c r="M563" s="381"/>
      <c r="N563" s="381"/>
      <c r="O563" s="381"/>
      <c r="P563" s="380"/>
      <c r="Q563" s="313"/>
      <c r="R563" s="412">
        <f t="shared" si="37"/>
        <v>106</v>
      </c>
      <c r="S563" s="412" t="str">
        <f t="shared" si="38"/>
        <v/>
      </c>
      <c r="T563" s="412" t="b">
        <f t="shared" si="39"/>
        <v>0</v>
      </c>
      <c r="U563" s="412" t="s">
        <v>1762</v>
      </c>
      <c r="V563" s="58"/>
      <c r="W563" s="164"/>
      <c r="X563" s="164"/>
    </row>
    <row r="564" spans="1:24" x14ac:dyDescent="0.25">
      <c r="A564" s="312">
        <v>24</v>
      </c>
      <c r="B564" s="324" t="str">
        <f>IFERROR(VLOOKUP(A564,'Coverage Indicators - Section D'!$A$10:$Y$42,25,FALSE),"")</f>
        <v/>
      </c>
      <c r="C564" s="410" t="str">
        <f>IFERROR(IF(VLOOKUP(S564,'Disaggregation Records'!$D$93:$E$181,2,FALSE)=0,"",VLOOKUP(S564,'Disaggregation Records'!$D$93:$E$181,2,FALSE)),"")</f>
        <v/>
      </c>
      <c r="D564" s="410" t="str">
        <f>IFERROR(IF(VLOOKUP(S564,'Disaggregation Records'!$D$93:$F$181,3,FALSE)=0,"",VLOOKUP(S564,'Disaggregation Records'!$D$93:$F$181,3,FALSE)),"")</f>
        <v/>
      </c>
      <c r="E564" s="326"/>
      <c r="F564" s="326"/>
      <c r="G564" s="327" t="str">
        <f t="shared" si="36"/>
        <v/>
      </c>
      <c r="H564" s="380"/>
      <c r="I564" s="381"/>
      <c r="J564" s="381"/>
      <c r="K564" s="381"/>
      <c r="L564" s="381"/>
      <c r="M564" s="381"/>
      <c r="N564" s="381"/>
      <c r="O564" s="381"/>
      <c r="P564" s="380"/>
      <c r="Q564" s="313"/>
      <c r="R564" s="412">
        <f t="shared" si="37"/>
        <v>107</v>
      </c>
      <c r="S564" s="412" t="str">
        <f t="shared" si="38"/>
        <v/>
      </c>
      <c r="T564" s="412" t="b">
        <f t="shared" si="39"/>
        <v>0</v>
      </c>
      <c r="U564" s="412" t="s">
        <v>1763</v>
      </c>
      <c r="V564" s="58"/>
      <c r="W564" s="164"/>
      <c r="X564" s="164"/>
    </row>
    <row r="565" spans="1:24" x14ac:dyDescent="0.25">
      <c r="A565" s="312">
        <v>24</v>
      </c>
      <c r="B565" s="324" t="str">
        <f>IFERROR(VLOOKUP(A565,'Coverage Indicators - Section D'!$A$10:$Y$42,25,FALSE),"")</f>
        <v/>
      </c>
      <c r="C565" s="410" t="str">
        <f>IFERROR(IF(VLOOKUP(S565,'Disaggregation Records'!$D$93:$E$181,2,FALSE)=0,"",VLOOKUP(S565,'Disaggregation Records'!$D$93:$E$181,2,FALSE)),"")</f>
        <v/>
      </c>
      <c r="D565" s="410" t="str">
        <f>IFERROR(IF(VLOOKUP(S565,'Disaggregation Records'!$D$93:$F$181,3,FALSE)=0,"",VLOOKUP(S565,'Disaggregation Records'!$D$93:$F$181,3,FALSE)),"")</f>
        <v/>
      </c>
      <c r="E565" s="326"/>
      <c r="F565" s="326"/>
      <c r="G565" s="327" t="str">
        <f t="shared" si="36"/>
        <v/>
      </c>
      <c r="H565" s="380"/>
      <c r="I565" s="381"/>
      <c r="J565" s="381"/>
      <c r="K565" s="381"/>
      <c r="L565" s="381"/>
      <c r="M565" s="381"/>
      <c r="N565" s="381"/>
      <c r="O565" s="381"/>
      <c r="P565" s="380"/>
      <c r="Q565" s="313"/>
      <c r="R565" s="412">
        <f t="shared" si="37"/>
        <v>108</v>
      </c>
      <c r="S565" s="412" t="str">
        <f t="shared" si="38"/>
        <v/>
      </c>
      <c r="T565" s="412" t="b">
        <f t="shared" si="39"/>
        <v>0</v>
      </c>
      <c r="U565" s="412" t="s">
        <v>1764</v>
      </c>
      <c r="V565" s="58"/>
      <c r="W565" s="164"/>
      <c r="X565" s="164"/>
    </row>
    <row r="566" spans="1:24" x14ac:dyDescent="0.25">
      <c r="A566" s="312">
        <v>24</v>
      </c>
      <c r="B566" s="324" t="str">
        <f>IFERROR(VLOOKUP(A566,'Coverage Indicators - Section D'!$A$10:$Y$42,25,FALSE),"")</f>
        <v/>
      </c>
      <c r="C566" s="410" t="str">
        <f>IFERROR(IF(VLOOKUP(S566,'Disaggregation Records'!$D$93:$E$181,2,FALSE)=0,"",VLOOKUP(S566,'Disaggregation Records'!$D$93:$E$181,2,FALSE)),"")</f>
        <v/>
      </c>
      <c r="D566" s="410" t="str">
        <f>IFERROR(IF(VLOOKUP(S566,'Disaggregation Records'!$D$93:$F$181,3,FALSE)=0,"",VLOOKUP(S566,'Disaggregation Records'!$D$93:$F$181,3,FALSE)),"")</f>
        <v/>
      </c>
      <c r="E566" s="326"/>
      <c r="F566" s="326"/>
      <c r="G566" s="327" t="str">
        <f t="shared" si="36"/>
        <v/>
      </c>
      <c r="H566" s="380"/>
      <c r="I566" s="381"/>
      <c r="J566" s="381"/>
      <c r="K566" s="381"/>
      <c r="L566" s="381"/>
      <c r="M566" s="381"/>
      <c r="N566" s="381"/>
      <c r="O566" s="381"/>
      <c r="P566" s="380"/>
      <c r="Q566" s="313"/>
      <c r="R566" s="412">
        <f t="shared" si="37"/>
        <v>109</v>
      </c>
      <c r="S566" s="412" t="str">
        <f t="shared" si="38"/>
        <v/>
      </c>
      <c r="T566" s="412" t="b">
        <f t="shared" si="39"/>
        <v>0</v>
      </c>
      <c r="U566" s="412" t="s">
        <v>1765</v>
      </c>
      <c r="V566" s="58"/>
      <c r="W566" s="164"/>
      <c r="X566" s="164"/>
    </row>
    <row r="567" spans="1:24" x14ac:dyDescent="0.25">
      <c r="A567" s="312">
        <v>25</v>
      </c>
      <c r="B567" s="324" t="str">
        <f>IFERROR(VLOOKUP(A567,'Coverage Indicators - Section D'!$A$10:$Y$42,25,FALSE),"")</f>
        <v/>
      </c>
      <c r="C567" s="410" t="str">
        <f>IFERROR(IF(VLOOKUP(S567,'Disaggregation Records'!$D$93:$E$181,2,FALSE)=0,"",VLOOKUP(S567,'Disaggregation Records'!$D$93:$E$181,2,FALSE)),"")</f>
        <v/>
      </c>
      <c r="D567" s="410" t="str">
        <f>IFERROR(IF(VLOOKUP(S567,'Disaggregation Records'!$D$93:$F$181,3,FALSE)=0,"",VLOOKUP(S567,'Disaggregation Records'!$D$93:$F$181,3,FALSE)),"")</f>
        <v/>
      </c>
      <c r="E567" s="326"/>
      <c r="F567" s="326"/>
      <c r="G567" s="327" t="str">
        <f t="shared" si="36"/>
        <v/>
      </c>
      <c r="H567" s="380"/>
      <c r="I567" s="381"/>
      <c r="J567" s="381"/>
      <c r="K567" s="381"/>
      <c r="L567" s="381"/>
      <c r="M567" s="381"/>
      <c r="N567" s="381"/>
      <c r="O567" s="381"/>
      <c r="P567" s="380"/>
      <c r="Q567" s="313"/>
      <c r="R567" s="412">
        <f t="shared" si="37"/>
        <v>110</v>
      </c>
      <c r="S567" s="412" t="str">
        <f t="shared" si="38"/>
        <v/>
      </c>
      <c r="T567" s="412" t="b">
        <f t="shared" si="39"/>
        <v>0</v>
      </c>
      <c r="U567" s="412" t="s">
        <v>1766</v>
      </c>
      <c r="V567" s="58"/>
      <c r="W567" s="164"/>
      <c r="X567" s="164"/>
    </row>
    <row r="568" spans="1:24" x14ac:dyDescent="0.25">
      <c r="A568" s="312">
        <v>25</v>
      </c>
      <c r="B568" s="324" t="str">
        <f>IFERROR(VLOOKUP(A568,'Coverage Indicators - Section D'!$A$10:$Y$42,25,FALSE),"")</f>
        <v/>
      </c>
      <c r="C568" s="410" t="str">
        <f>IFERROR(IF(VLOOKUP(S568,'Disaggregation Records'!$D$93:$E$181,2,FALSE)=0,"",VLOOKUP(S568,'Disaggregation Records'!$D$93:$E$181,2,FALSE)),"")</f>
        <v/>
      </c>
      <c r="D568" s="410" t="str">
        <f>IFERROR(IF(VLOOKUP(S568,'Disaggregation Records'!$D$93:$F$181,3,FALSE)=0,"",VLOOKUP(S568,'Disaggregation Records'!$D$93:$F$181,3,FALSE)),"")</f>
        <v/>
      </c>
      <c r="E568" s="326"/>
      <c r="F568" s="326"/>
      <c r="G568" s="327" t="str">
        <f t="shared" si="36"/>
        <v/>
      </c>
      <c r="H568" s="380"/>
      <c r="I568" s="381"/>
      <c r="J568" s="381"/>
      <c r="K568" s="381"/>
      <c r="L568" s="381"/>
      <c r="M568" s="381"/>
      <c r="N568" s="381"/>
      <c r="O568" s="381"/>
      <c r="P568" s="380"/>
      <c r="Q568" s="313"/>
      <c r="R568" s="412">
        <f t="shared" si="37"/>
        <v>111</v>
      </c>
      <c r="S568" s="412" t="str">
        <f t="shared" si="38"/>
        <v/>
      </c>
      <c r="T568" s="412" t="b">
        <f t="shared" si="39"/>
        <v>0</v>
      </c>
      <c r="U568" s="412" t="s">
        <v>1767</v>
      </c>
      <c r="V568" s="58"/>
      <c r="W568" s="164"/>
      <c r="X568" s="164"/>
    </row>
    <row r="569" spans="1:24" x14ac:dyDescent="0.25">
      <c r="A569" s="312">
        <v>25</v>
      </c>
      <c r="B569" s="324" t="str">
        <f>IFERROR(VLOOKUP(A569,'Coverage Indicators - Section D'!$A$10:$Y$42,25,FALSE),"")</f>
        <v/>
      </c>
      <c r="C569" s="410" t="str">
        <f>IFERROR(IF(VLOOKUP(S569,'Disaggregation Records'!$D$93:$E$181,2,FALSE)=0,"",VLOOKUP(S569,'Disaggregation Records'!$D$93:$E$181,2,FALSE)),"")</f>
        <v/>
      </c>
      <c r="D569" s="410" t="str">
        <f>IFERROR(IF(VLOOKUP(S569,'Disaggregation Records'!$D$93:$F$181,3,FALSE)=0,"",VLOOKUP(S569,'Disaggregation Records'!$D$93:$F$181,3,FALSE)),"")</f>
        <v/>
      </c>
      <c r="E569" s="326"/>
      <c r="F569" s="326"/>
      <c r="G569" s="327" t="str">
        <f t="shared" si="36"/>
        <v/>
      </c>
      <c r="H569" s="380"/>
      <c r="I569" s="381"/>
      <c r="J569" s="381"/>
      <c r="K569" s="381"/>
      <c r="L569" s="381"/>
      <c r="M569" s="381"/>
      <c r="N569" s="381"/>
      <c r="O569" s="381"/>
      <c r="P569" s="380"/>
      <c r="Q569" s="313"/>
      <c r="R569" s="412">
        <f t="shared" si="37"/>
        <v>112</v>
      </c>
      <c r="S569" s="412" t="str">
        <f t="shared" si="38"/>
        <v/>
      </c>
      <c r="T569" s="412" t="b">
        <f t="shared" si="39"/>
        <v>0</v>
      </c>
      <c r="U569" s="412" t="s">
        <v>1768</v>
      </c>
      <c r="V569" s="58"/>
      <c r="W569" s="164"/>
      <c r="X569" s="164"/>
    </row>
    <row r="570" spans="1:24" x14ac:dyDescent="0.25">
      <c r="A570" s="312">
        <v>25</v>
      </c>
      <c r="B570" s="324" t="str">
        <f>IFERROR(VLOOKUP(A570,'Coverage Indicators - Section D'!$A$10:$Y$42,25,FALSE),"")</f>
        <v/>
      </c>
      <c r="C570" s="410" t="str">
        <f>IFERROR(IF(VLOOKUP(S570,'Disaggregation Records'!$D$93:$E$181,2,FALSE)=0,"",VLOOKUP(S570,'Disaggregation Records'!$D$93:$E$181,2,FALSE)),"")</f>
        <v/>
      </c>
      <c r="D570" s="410" t="str">
        <f>IFERROR(IF(VLOOKUP(S570,'Disaggregation Records'!$D$93:$F$181,3,FALSE)=0,"",VLOOKUP(S570,'Disaggregation Records'!$D$93:$F$181,3,FALSE)),"")</f>
        <v/>
      </c>
      <c r="E570" s="326"/>
      <c r="F570" s="326"/>
      <c r="G570" s="327" t="str">
        <f t="shared" si="36"/>
        <v/>
      </c>
      <c r="H570" s="380"/>
      <c r="I570" s="381"/>
      <c r="J570" s="381"/>
      <c r="K570" s="381"/>
      <c r="L570" s="381"/>
      <c r="M570" s="381"/>
      <c r="N570" s="381"/>
      <c r="O570" s="381"/>
      <c r="P570" s="380"/>
      <c r="Q570" s="313"/>
      <c r="R570" s="412">
        <f t="shared" si="37"/>
        <v>113</v>
      </c>
      <c r="S570" s="412" t="str">
        <f t="shared" si="38"/>
        <v/>
      </c>
      <c r="T570" s="412" t="b">
        <f t="shared" si="39"/>
        <v>0</v>
      </c>
      <c r="U570" s="412" t="s">
        <v>1769</v>
      </c>
      <c r="V570" s="58"/>
      <c r="W570" s="164"/>
      <c r="X570" s="164"/>
    </row>
    <row r="571" spans="1:24" x14ac:dyDescent="0.25">
      <c r="A571" s="312">
        <v>25</v>
      </c>
      <c r="B571" s="324" t="str">
        <f>IFERROR(VLOOKUP(A571,'Coverage Indicators - Section D'!$A$10:$Y$42,25,FALSE),"")</f>
        <v/>
      </c>
      <c r="C571" s="410" t="str">
        <f>IFERROR(IF(VLOOKUP(S571,'Disaggregation Records'!$D$93:$E$181,2,FALSE)=0,"",VLOOKUP(S571,'Disaggregation Records'!$D$93:$E$181,2,FALSE)),"")</f>
        <v/>
      </c>
      <c r="D571" s="410" t="str">
        <f>IFERROR(IF(VLOOKUP(S571,'Disaggregation Records'!$D$93:$F$181,3,FALSE)=0,"",VLOOKUP(S571,'Disaggregation Records'!$D$93:$F$181,3,FALSE)),"")</f>
        <v/>
      </c>
      <c r="E571" s="326"/>
      <c r="F571" s="326"/>
      <c r="G571" s="327" t="str">
        <f t="shared" si="36"/>
        <v/>
      </c>
      <c r="H571" s="380"/>
      <c r="I571" s="381"/>
      <c r="J571" s="381"/>
      <c r="K571" s="381"/>
      <c r="L571" s="381"/>
      <c r="M571" s="381"/>
      <c r="N571" s="381"/>
      <c r="O571" s="381"/>
      <c r="P571" s="380"/>
      <c r="Q571" s="313"/>
      <c r="R571" s="412">
        <f t="shared" si="37"/>
        <v>114</v>
      </c>
      <c r="S571" s="412" t="str">
        <f t="shared" si="38"/>
        <v/>
      </c>
      <c r="T571" s="412" t="b">
        <f t="shared" si="39"/>
        <v>0</v>
      </c>
      <c r="U571" s="412" t="s">
        <v>1770</v>
      </c>
      <c r="V571" s="58"/>
      <c r="W571" s="164"/>
      <c r="X571" s="164"/>
    </row>
    <row r="572" spans="1:24" x14ac:dyDescent="0.25">
      <c r="A572" s="312">
        <v>25</v>
      </c>
      <c r="B572" s="324" t="str">
        <f>IFERROR(VLOOKUP(A572,'Coverage Indicators - Section D'!$A$10:$Y$42,25,FALSE),"")</f>
        <v/>
      </c>
      <c r="C572" s="410" t="str">
        <f>IFERROR(IF(VLOOKUP(S572,'Disaggregation Records'!$D$93:$E$181,2,FALSE)=0,"",VLOOKUP(S572,'Disaggregation Records'!$D$93:$E$181,2,FALSE)),"")</f>
        <v/>
      </c>
      <c r="D572" s="410" t="str">
        <f>IFERROR(IF(VLOOKUP(S572,'Disaggregation Records'!$D$93:$F$181,3,FALSE)=0,"",VLOOKUP(S572,'Disaggregation Records'!$D$93:$F$181,3,FALSE)),"")</f>
        <v/>
      </c>
      <c r="E572" s="326"/>
      <c r="F572" s="326"/>
      <c r="G572" s="327" t="str">
        <f t="shared" si="36"/>
        <v/>
      </c>
      <c r="H572" s="380"/>
      <c r="I572" s="381"/>
      <c r="J572" s="381"/>
      <c r="K572" s="381"/>
      <c r="L572" s="381"/>
      <c r="M572" s="381"/>
      <c r="N572" s="381"/>
      <c r="O572" s="381"/>
      <c r="P572" s="380"/>
      <c r="Q572" s="313"/>
      <c r="R572" s="412">
        <f t="shared" si="37"/>
        <v>115</v>
      </c>
      <c r="S572" s="412" t="str">
        <f t="shared" si="38"/>
        <v/>
      </c>
      <c r="T572" s="412" t="b">
        <f t="shared" si="39"/>
        <v>0</v>
      </c>
      <c r="U572" s="412" t="s">
        <v>1771</v>
      </c>
      <c r="V572" s="58"/>
      <c r="W572" s="164"/>
      <c r="X572" s="164"/>
    </row>
    <row r="573" spans="1:24" x14ac:dyDescent="0.25">
      <c r="A573" s="312">
        <v>25</v>
      </c>
      <c r="B573" s="324" t="str">
        <f>IFERROR(VLOOKUP(A573,'Coverage Indicators - Section D'!$A$10:$Y$42,25,FALSE),"")</f>
        <v/>
      </c>
      <c r="C573" s="410" t="str">
        <f>IFERROR(IF(VLOOKUP(S573,'Disaggregation Records'!$D$93:$E$181,2,FALSE)=0,"",VLOOKUP(S573,'Disaggregation Records'!$D$93:$E$181,2,FALSE)),"")</f>
        <v/>
      </c>
      <c r="D573" s="410" t="str">
        <f>IFERROR(IF(VLOOKUP(S573,'Disaggregation Records'!$D$93:$F$181,3,FALSE)=0,"",VLOOKUP(S573,'Disaggregation Records'!$D$93:$F$181,3,FALSE)),"")</f>
        <v/>
      </c>
      <c r="E573" s="326"/>
      <c r="F573" s="326"/>
      <c r="G573" s="327" t="str">
        <f t="shared" si="36"/>
        <v/>
      </c>
      <c r="H573" s="380"/>
      <c r="I573" s="381"/>
      <c r="J573" s="381"/>
      <c r="K573" s="381"/>
      <c r="L573" s="381"/>
      <c r="M573" s="381"/>
      <c r="N573" s="381"/>
      <c r="O573" s="381"/>
      <c r="P573" s="380"/>
      <c r="Q573" s="313"/>
      <c r="R573" s="412">
        <f t="shared" si="37"/>
        <v>116</v>
      </c>
      <c r="S573" s="412" t="str">
        <f t="shared" si="38"/>
        <v/>
      </c>
      <c r="T573" s="412" t="b">
        <f t="shared" si="39"/>
        <v>0</v>
      </c>
      <c r="U573" s="412" t="s">
        <v>1772</v>
      </c>
      <c r="V573" s="58"/>
      <c r="W573" s="164"/>
      <c r="X573" s="164"/>
    </row>
    <row r="574" spans="1:24" x14ac:dyDescent="0.25">
      <c r="A574" s="312">
        <v>25</v>
      </c>
      <c r="B574" s="324" t="str">
        <f>IFERROR(VLOOKUP(A574,'Coverage Indicators - Section D'!$A$10:$Y$42,25,FALSE),"")</f>
        <v/>
      </c>
      <c r="C574" s="410" t="str">
        <f>IFERROR(IF(VLOOKUP(S574,'Disaggregation Records'!$D$93:$E$181,2,FALSE)=0,"",VLOOKUP(S574,'Disaggregation Records'!$D$93:$E$181,2,FALSE)),"")</f>
        <v/>
      </c>
      <c r="D574" s="410" t="str">
        <f>IFERROR(IF(VLOOKUP(S574,'Disaggregation Records'!$D$93:$F$181,3,FALSE)=0,"",VLOOKUP(S574,'Disaggregation Records'!$D$93:$F$181,3,FALSE)),"")</f>
        <v/>
      </c>
      <c r="E574" s="326"/>
      <c r="F574" s="326"/>
      <c r="G574" s="327" t="str">
        <f t="shared" si="36"/>
        <v/>
      </c>
      <c r="H574" s="380"/>
      <c r="I574" s="381"/>
      <c r="J574" s="381"/>
      <c r="K574" s="381"/>
      <c r="L574" s="381"/>
      <c r="M574" s="381"/>
      <c r="N574" s="381"/>
      <c r="O574" s="381"/>
      <c r="P574" s="380"/>
      <c r="Q574" s="313"/>
      <c r="R574" s="412">
        <f t="shared" si="37"/>
        <v>117</v>
      </c>
      <c r="S574" s="412" t="str">
        <f t="shared" si="38"/>
        <v/>
      </c>
      <c r="T574" s="412" t="b">
        <f t="shared" si="39"/>
        <v>0</v>
      </c>
      <c r="U574" s="412" t="s">
        <v>1773</v>
      </c>
      <c r="V574" s="58"/>
      <c r="W574" s="164"/>
      <c r="X574" s="164"/>
    </row>
    <row r="575" spans="1:24" x14ac:dyDescent="0.25">
      <c r="A575" s="312">
        <v>25</v>
      </c>
      <c r="B575" s="324" t="str">
        <f>IFERROR(VLOOKUP(A575,'Coverage Indicators - Section D'!$A$10:$Y$42,25,FALSE),"")</f>
        <v/>
      </c>
      <c r="C575" s="410" t="str">
        <f>IFERROR(IF(VLOOKUP(S575,'Disaggregation Records'!$D$93:$E$181,2,FALSE)=0,"",VLOOKUP(S575,'Disaggregation Records'!$D$93:$E$181,2,FALSE)),"")</f>
        <v/>
      </c>
      <c r="D575" s="410" t="str">
        <f>IFERROR(IF(VLOOKUP(S575,'Disaggregation Records'!$D$93:$F$181,3,FALSE)=0,"",VLOOKUP(S575,'Disaggregation Records'!$D$93:$F$181,3,FALSE)),"")</f>
        <v/>
      </c>
      <c r="E575" s="326"/>
      <c r="F575" s="326"/>
      <c r="G575" s="327" t="str">
        <f t="shared" si="36"/>
        <v/>
      </c>
      <c r="H575" s="380"/>
      <c r="I575" s="381"/>
      <c r="J575" s="381"/>
      <c r="K575" s="381"/>
      <c r="L575" s="381"/>
      <c r="M575" s="381"/>
      <c r="N575" s="381"/>
      <c r="O575" s="381"/>
      <c r="P575" s="380"/>
      <c r="Q575" s="313"/>
      <c r="R575" s="412">
        <f t="shared" si="37"/>
        <v>118</v>
      </c>
      <c r="S575" s="412" t="str">
        <f t="shared" si="38"/>
        <v/>
      </c>
      <c r="T575" s="412" t="b">
        <f t="shared" si="39"/>
        <v>0</v>
      </c>
      <c r="U575" s="412" t="s">
        <v>1774</v>
      </c>
      <c r="V575" s="58"/>
      <c r="W575" s="164"/>
      <c r="X575" s="164"/>
    </row>
    <row r="576" spans="1:24" x14ac:dyDescent="0.25">
      <c r="A576" s="312">
        <v>25</v>
      </c>
      <c r="B576" s="324" t="str">
        <f>IFERROR(VLOOKUP(A576,'Coverage Indicators - Section D'!$A$10:$Y$42,25,FALSE),"")</f>
        <v/>
      </c>
      <c r="C576" s="410" t="str">
        <f>IFERROR(IF(VLOOKUP(S576,'Disaggregation Records'!$D$93:$E$181,2,FALSE)=0,"",VLOOKUP(S576,'Disaggregation Records'!$D$93:$E$181,2,FALSE)),"")</f>
        <v/>
      </c>
      <c r="D576" s="410" t="str">
        <f>IFERROR(IF(VLOOKUP(S576,'Disaggregation Records'!$D$93:$F$181,3,FALSE)=0,"",VLOOKUP(S576,'Disaggregation Records'!$D$93:$F$181,3,FALSE)),"")</f>
        <v/>
      </c>
      <c r="E576" s="326"/>
      <c r="F576" s="326"/>
      <c r="G576" s="327" t="str">
        <f t="shared" si="36"/>
        <v/>
      </c>
      <c r="H576" s="380"/>
      <c r="I576" s="381"/>
      <c r="J576" s="381"/>
      <c r="K576" s="381"/>
      <c r="L576" s="381"/>
      <c r="M576" s="381"/>
      <c r="N576" s="381"/>
      <c r="O576" s="381"/>
      <c r="P576" s="380"/>
      <c r="Q576" s="313"/>
      <c r="R576" s="412">
        <f t="shared" si="37"/>
        <v>119</v>
      </c>
      <c r="S576" s="412" t="str">
        <f t="shared" si="38"/>
        <v/>
      </c>
      <c r="T576" s="412" t="b">
        <f t="shared" si="39"/>
        <v>0</v>
      </c>
      <c r="U576" s="412" t="s">
        <v>1775</v>
      </c>
      <c r="V576" s="58"/>
      <c r="W576" s="164"/>
      <c r="X576" s="164"/>
    </row>
    <row r="577" spans="1:24" x14ac:dyDescent="0.25">
      <c r="A577" s="312">
        <v>26</v>
      </c>
      <c r="B577" s="324" t="str">
        <f>IFERROR(VLOOKUP(A577,'Coverage Indicators - Section D'!$A$10:$Y$42,25,FALSE),"")</f>
        <v/>
      </c>
      <c r="C577" s="410" t="str">
        <f>IFERROR(IF(VLOOKUP(S577,'Disaggregation Records'!$D$93:$E$181,2,FALSE)=0,"",VLOOKUP(S577,'Disaggregation Records'!$D$93:$E$181,2,FALSE)),"")</f>
        <v/>
      </c>
      <c r="D577" s="410" t="str">
        <f>IFERROR(IF(VLOOKUP(S577,'Disaggregation Records'!$D$93:$F$181,3,FALSE)=0,"",VLOOKUP(S577,'Disaggregation Records'!$D$93:$F$181,3,FALSE)),"")</f>
        <v/>
      </c>
      <c r="E577" s="326"/>
      <c r="F577" s="326"/>
      <c r="G577" s="327" t="str">
        <f t="shared" si="36"/>
        <v/>
      </c>
      <c r="H577" s="380"/>
      <c r="I577" s="381"/>
      <c r="J577" s="381"/>
      <c r="K577" s="381"/>
      <c r="L577" s="381"/>
      <c r="M577" s="381"/>
      <c r="N577" s="381"/>
      <c r="O577" s="381"/>
      <c r="P577" s="380"/>
      <c r="Q577" s="313"/>
      <c r="R577" s="412">
        <f t="shared" si="37"/>
        <v>120</v>
      </c>
      <c r="S577" s="412" t="str">
        <f t="shared" si="38"/>
        <v/>
      </c>
      <c r="T577" s="412" t="b">
        <f t="shared" si="39"/>
        <v>0</v>
      </c>
      <c r="U577" s="412" t="s">
        <v>1776</v>
      </c>
      <c r="V577" s="58"/>
      <c r="W577" s="164"/>
      <c r="X577" s="164"/>
    </row>
    <row r="578" spans="1:24" x14ac:dyDescent="0.25">
      <c r="A578" s="312">
        <v>26</v>
      </c>
      <c r="B578" s="324" t="str">
        <f>IFERROR(VLOOKUP(A578,'Coverage Indicators - Section D'!$A$10:$Y$42,25,FALSE),"")</f>
        <v/>
      </c>
      <c r="C578" s="410" t="str">
        <f>IFERROR(IF(VLOOKUP(S578,'Disaggregation Records'!$D$93:$E$181,2,FALSE)=0,"",VLOOKUP(S578,'Disaggregation Records'!$D$93:$E$181,2,FALSE)),"")</f>
        <v/>
      </c>
      <c r="D578" s="410" t="str">
        <f>IFERROR(IF(VLOOKUP(S578,'Disaggregation Records'!$D$93:$F$181,3,FALSE)=0,"",VLOOKUP(S578,'Disaggregation Records'!$D$93:$F$181,3,FALSE)),"")</f>
        <v/>
      </c>
      <c r="E578" s="326"/>
      <c r="F578" s="326"/>
      <c r="G578" s="327" t="str">
        <f t="shared" si="36"/>
        <v/>
      </c>
      <c r="H578" s="380"/>
      <c r="I578" s="381"/>
      <c r="J578" s="381"/>
      <c r="K578" s="381"/>
      <c r="L578" s="381"/>
      <c r="M578" s="381"/>
      <c r="N578" s="381"/>
      <c r="O578" s="381"/>
      <c r="P578" s="380"/>
      <c r="Q578" s="313"/>
      <c r="R578" s="412">
        <f t="shared" si="37"/>
        <v>121</v>
      </c>
      <c r="S578" s="412" t="str">
        <f t="shared" si="38"/>
        <v/>
      </c>
      <c r="T578" s="412" t="b">
        <f t="shared" si="39"/>
        <v>0</v>
      </c>
      <c r="U578" s="412" t="s">
        <v>1777</v>
      </c>
      <c r="V578" s="58"/>
      <c r="W578" s="164"/>
      <c r="X578" s="164"/>
    </row>
    <row r="579" spans="1:24" x14ac:dyDescent="0.25">
      <c r="A579" s="312">
        <v>26</v>
      </c>
      <c r="B579" s="324" t="str">
        <f>IFERROR(VLOOKUP(A579,'Coverage Indicators - Section D'!$A$10:$Y$42,25,FALSE),"")</f>
        <v/>
      </c>
      <c r="C579" s="410" t="str">
        <f>IFERROR(IF(VLOOKUP(S579,'Disaggregation Records'!$D$93:$E$181,2,FALSE)=0,"",VLOOKUP(S579,'Disaggregation Records'!$D$93:$E$181,2,FALSE)),"")</f>
        <v/>
      </c>
      <c r="D579" s="410" t="str">
        <f>IFERROR(IF(VLOOKUP(S579,'Disaggregation Records'!$D$93:$F$181,3,FALSE)=0,"",VLOOKUP(S579,'Disaggregation Records'!$D$93:$F$181,3,FALSE)),"")</f>
        <v/>
      </c>
      <c r="E579" s="326"/>
      <c r="F579" s="326"/>
      <c r="G579" s="327" t="str">
        <f t="shared" si="36"/>
        <v/>
      </c>
      <c r="H579" s="380"/>
      <c r="I579" s="381"/>
      <c r="J579" s="381"/>
      <c r="K579" s="381"/>
      <c r="L579" s="381"/>
      <c r="M579" s="381"/>
      <c r="N579" s="381"/>
      <c r="O579" s="381"/>
      <c r="P579" s="380"/>
      <c r="Q579" s="313"/>
      <c r="R579" s="412">
        <f t="shared" si="37"/>
        <v>122</v>
      </c>
      <c r="S579" s="412" t="str">
        <f t="shared" si="38"/>
        <v/>
      </c>
      <c r="T579" s="412" t="b">
        <f t="shared" si="39"/>
        <v>0</v>
      </c>
      <c r="U579" s="412" t="s">
        <v>1778</v>
      </c>
      <c r="V579" s="58"/>
      <c r="W579" s="164"/>
      <c r="X579" s="164"/>
    </row>
    <row r="580" spans="1:24" x14ac:dyDescent="0.25">
      <c r="A580" s="312">
        <v>26</v>
      </c>
      <c r="B580" s="324" t="str">
        <f>IFERROR(VLOOKUP(A580,'Coverage Indicators - Section D'!$A$10:$Y$42,25,FALSE),"")</f>
        <v/>
      </c>
      <c r="C580" s="410" t="str">
        <f>IFERROR(IF(VLOOKUP(S580,'Disaggregation Records'!$D$93:$E$181,2,FALSE)=0,"",VLOOKUP(S580,'Disaggregation Records'!$D$93:$E$181,2,FALSE)),"")</f>
        <v/>
      </c>
      <c r="D580" s="410" t="str">
        <f>IFERROR(IF(VLOOKUP(S580,'Disaggregation Records'!$D$93:$F$181,3,FALSE)=0,"",VLOOKUP(S580,'Disaggregation Records'!$D$93:$F$181,3,FALSE)),"")</f>
        <v/>
      </c>
      <c r="E580" s="326"/>
      <c r="F580" s="326"/>
      <c r="G580" s="327" t="str">
        <f t="shared" si="36"/>
        <v/>
      </c>
      <c r="H580" s="380"/>
      <c r="I580" s="381"/>
      <c r="J580" s="381"/>
      <c r="K580" s="381"/>
      <c r="L580" s="381"/>
      <c r="M580" s="381"/>
      <c r="N580" s="381"/>
      <c r="O580" s="381"/>
      <c r="P580" s="380"/>
      <c r="Q580" s="313"/>
      <c r="R580" s="412">
        <f t="shared" si="37"/>
        <v>123</v>
      </c>
      <c r="S580" s="412" t="str">
        <f t="shared" si="38"/>
        <v/>
      </c>
      <c r="T580" s="412" t="b">
        <f t="shared" si="39"/>
        <v>0</v>
      </c>
      <c r="U580" s="412" t="s">
        <v>1779</v>
      </c>
      <c r="V580" s="58"/>
      <c r="W580" s="164"/>
      <c r="X580" s="164"/>
    </row>
    <row r="581" spans="1:24" x14ac:dyDescent="0.25">
      <c r="A581" s="312">
        <v>26</v>
      </c>
      <c r="B581" s="324" t="str">
        <f>IFERROR(VLOOKUP(A581,'Coverage Indicators - Section D'!$A$10:$Y$42,25,FALSE),"")</f>
        <v/>
      </c>
      <c r="C581" s="410" t="str">
        <f>IFERROR(IF(VLOOKUP(S581,'Disaggregation Records'!$D$93:$E$181,2,FALSE)=0,"",VLOOKUP(S581,'Disaggregation Records'!$D$93:$E$181,2,FALSE)),"")</f>
        <v/>
      </c>
      <c r="D581" s="410" t="str">
        <f>IFERROR(IF(VLOOKUP(S581,'Disaggregation Records'!$D$93:$F$181,3,FALSE)=0,"",VLOOKUP(S581,'Disaggregation Records'!$D$93:$F$181,3,FALSE)),"")</f>
        <v/>
      </c>
      <c r="E581" s="326"/>
      <c r="F581" s="326"/>
      <c r="G581" s="327" t="str">
        <f t="shared" si="36"/>
        <v/>
      </c>
      <c r="H581" s="380"/>
      <c r="I581" s="381"/>
      <c r="J581" s="381"/>
      <c r="K581" s="381"/>
      <c r="L581" s="381"/>
      <c r="M581" s="381"/>
      <c r="N581" s="381"/>
      <c r="O581" s="381"/>
      <c r="P581" s="380"/>
      <c r="Q581" s="313"/>
      <c r="R581" s="412">
        <f t="shared" si="37"/>
        <v>124</v>
      </c>
      <c r="S581" s="412" t="str">
        <f t="shared" si="38"/>
        <v/>
      </c>
      <c r="T581" s="412" t="b">
        <f t="shared" si="39"/>
        <v>0</v>
      </c>
      <c r="U581" s="412" t="s">
        <v>1780</v>
      </c>
      <c r="V581" s="58"/>
      <c r="W581" s="164"/>
      <c r="X581" s="164"/>
    </row>
    <row r="582" spans="1:24" x14ac:dyDescent="0.25">
      <c r="A582" s="312">
        <v>26</v>
      </c>
      <c r="B582" s="324" t="str">
        <f>IFERROR(VLOOKUP(A582,'Coverage Indicators - Section D'!$A$10:$Y$42,25,FALSE),"")</f>
        <v/>
      </c>
      <c r="C582" s="410" t="str">
        <f>IFERROR(IF(VLOOKUP(S582,'Disaggregation Records'!$D$93:$E$181,2,FALSE)=0,"",VLOOKUP(S582,'Disaggregation Records'!$D$93:$E$181,2,FALSE)),"")</f>
        <v/>
      </c>
      <c r="D582" s="410" t="str">
        <f>IFERROR(IF(VLOOKUP(S582,'Disaggregation Records'!$D$93:$F$181,3,FALSE)=0,"",VLOOKUP(S582,'Disaggregation Records'!$D$93:$F$181,3,FALSE)),"")</f>
        <v/>
      </c>
      <c r="E582" s="326"/>
      <c r="F582" s="326"/>
      <c r="G582" s="327" t="str">
        <f t="shared" si="36"/>
        <v/>
      </c>
      <c r="H582" s="380"/>
      <c r="I582" s="381"/>
      <c r="J582" s="381"/>
      <c r="K582" s="381"/>
      <c r="L582" s="381"/>
      <c r="M582" s="381"/>
      <c r="N582" s="381"/>
      <c r="O582" s="381"/>
      <c r="P582" s="380"/>
      <c r="Q582" s="313"/>
      <c r="R582" s="412">
        <f t="shared" si="37"/>
        <v>125</v>
      </c>
      <c r="S582" s="412" t="str">
        <f t="shared" si="38"/>
        <v/>
      </c>
      <c r="T582" s="412" t="b">
        <f t="shared" si="39"/>
        <v>0</v>
      </c>
      <c r="U582" s="412" t="s">
        <v>1781</v>
      </c>
      <c r="V582" s="58"/>
      <c r="W582" s="164"/>
      <c r="X582" s="164"/>
    </row>
    <row r="583" spans="1:24" x14ac:dyDescent="0.25">
      <c r="A583" s="312">
        <v>26</v>
      </c>
      <c r="B583" s="324" t="str">
        <f>IFERROR(VLOOKUP(A583,'Coverage Indicators - Section D'!$A$10:$Y$42,25,FALSE),"")</f>
        <v/>
      </c>
      <c r="C583" s="410" t="str">
        <f>IFERROR(IF(VLOOKUP(S583,'Disaggregation Records'!$D$93:$E$181,2,FALSE)=0,"",VLOOKUP(S583,'Disaggregation Records'!$D$93:$E$181,2,FALSE)),"")</f>
        <v/>
      </c>
      <c r="D583" s="410" t="str">
        <f>IFERROR(IF(VLOOKUP(S583,'Disaggregation Records'!$D$93:$F$181,3,FALSE)=0,"",VLOOKUP(S583,'Disaggregation Records'!$D$93:$F$181,3,FALSE)),"")</f>
        <v/>
      </c>
      <c r="E583" s="326"/>
      <c r="F583" s="326"/>
      <c r="G583" s="327" t="str">
        <f t="shared" ref="G583:G626" si="40">IFERROR(IF(F583&lt;&gt;"",(E583/F583)*100,""),"")</f>
        <v/>
      </c>
      <c r="H583" s="380"/>
      <c r="I583" s="381"/>
      <c r="J583" s="381"/>
      <c r="K583" s="381"/>
      <c r="L583" s="381"/>
      <c r="M583" s="381"/>
      <c r="N583" s="381"/>
      <c r="O583" s="381"/>
      <c r="P583" s="380"/>
      <c r="Q583" s="313"/>
      <c r="R583" s="412">
        <f t="shared" ref="R583:R626" si="41">IF(B583=B582,R582+1,0)</f>
        <v>126</v>
      </c>
      <c r="S583" s="412" t="str">
        <f t="shared" ref="S583:S626" si="42">IF(B583&lt;&gt;"",B583&amp;"-"&amp;R583,"")</f>
        <v/>
      </c>
      <c r="T583" s="412" t="b">
        <f t="shared" ref="T583:T626" si="43">IFERROR(IF(B583&lt;&gt;"",TRUE,FALSE),"")</f>
        <v>0</v>
      </c>
      <c r="U583" s="412" t="s">
        <v>1782</v>
      </c>
      <c r="V583" s="58"/>
      <c r="W583" s="164"/>
      <c r="X583" s="164"/>
    </row>
    <row r="584" spans="1:24" x14ac:dyDescent="0.25">
      <c r="A584" s="312">
        <v>26</v>
      </c>
      <c r="B584" s="324" t="str">
        <f>IFERROR(VLOOKUP(A584,'Coverage Indicators - Section D'!$A$10:$Y$42,25,FALSE),"")</f>
        <v/>
      </c>
      <c r="C584" s="410" t="str">
        <f>IFERROR(IF(VLOOKUP(S584,'Disaggregation Records'!$D$93:$E$181,2,FALSE)=0,"",VLOOKUP(S584,'Disaggregation Records'!$D$93:$E$181,2,FALSE)),"")</f>
        <v/>
      </c>
      <c r="D584" s="410" t="str">
        <f>IFERROR(IF(VLOOKUP(S584,'Disaggregation Records'!$D$93:$F$181,3,FALSE)=0,"",VLOOKUP(S584,'Disaggregation Records'!$D$93:$F$181,3,FALSE)),"")</f>
        <v/>
      </c>
      <c r="E584" s="326"/>
      <c r="F584" s="326"/>
      <c r="G584" s="327" t="str">
        <f t="shared" si="40"/>
        <v/>
      </c>
      <c r="H584" s="380"/>
      <c r="I584" s="381"/>
      <c r="J584" s="381"/>
      <c r="K584" s="381"/>
      <c r="L584" s="381"/>
      <c r="M584" s="381"/>
      <c r="N584" s="381"/>
      <c r="O584" s="381"/>
      <c r="P584" s="380"/>
      <c r="Q584" s="313"/>
      <c r="R584" s="412">
        <f t="shared" si="41"/>
        <v>127</v>
      </c>
      <c r="S584" s="412" t="str">
        <f t="shared" si="42"/>
        <v/>
      </c>
      <c r="T584" s="412" t="b">
        <f t="shared" si="43"/>
        <v>0</v>
      </c>
      <c r="U584" s="412" t="s">
        <v>1783</v>
      </c>
      <c r="V584" s="58"/>
      <c r="W584" s="164"/>
      <c r="X584" s="164"/>
    </row>
    <row r="585" spans="1:24" x14ac:dyDescent="0.25">
      <c r="A585" s="312">
        <v>26</v>
      </c>
      <c r="B585" s="324" t="str">
        <f>IFERROR(VLOOKUP(A585,'Coverage Indicators - Section D'!$A$10:$Y$42,25,FALSE),"")</f>
        <v/>
      </c>
      <c r="C585" s="410" t="str">
        <f>IFERROR(IF(VLOOKUP(S585,'Disaggregation Records'!$D$93:$E$181,2,FALSE)=0,"",VLOOKUP(S585,'Disaggregation Records'!$D$93:$E$181,2,FALSE)),"")</f>
        <v/>
      </c>
      <c r="D585" s="410" t="str">
        <f>IFERROR(IF(VLOOKUP(S585,'Disaggregation Records'!$D$93:$F$181,3,FALSE)=0,"",VLOOKUP(S585,'Disaggregation Records'!$D$93:$F$181,3,FALSE)),"")</f>
        <v/>
      </c>
      <c r="E585" s="326"/>
      <c r="F585" s="326"/>
      <c r="G585" s="327" t="str">
        <f t="shared" si="40"/>
        <v/>
      </c>
      <c r="H585" s="380"/>
      <c r="I585" s="381"/>
      <c r="J585" s="381"/>
      <c r="K585" s="381"/>
      <c r="L585" s="381"/>
      <c r="M585" s="381"/>
      <c r="N585" s="381"/>
      <c r="O585" s="381"/>
      <c r="P585" s="380"/>
      <c r="Q585" s="313"/>
      <c r="R585" s="412">
        <f t="shared" si="41"/>
        <v>128</v>
      </c>
      <c r="S585" s="412" t="str">
        <f t="shared" si="42"/>
        <v/>
      </c>
      <c r="T585" s="412" t="b">
        <f t="shared" si="43"/>
        <v>0</v>
      </c>
      <c r="U585" s="412" t="s">
        <v>1784</v>
      </c>
      <c r="V585" s="58"/>
      <c r="W585" s="164"/>
      <c r="X585" s="164"/>
    </row>
    <row r="586" spans="1:24" x14ac:dyDescent="0.25">
      <c r="A586" s="312">
        <v>26</v>
      </c>
      <c r="B586" s="324" t="str">
        <f>IFERROR(VLOOKUP(A586,'Coverage Indicators - Section D'!$A$10:$Y$42,25,FALSE),"")</f>
        <v/>
      </c>
      <c r="C586" s="410" t="str">
        <f>IFERROR(IF(VLOOKUP(S586,'Disaggregation Records'!$D$93:$E$181,2,FALSE)=0,"",VLOOKUP(S586,'Disaggregation Records'!$D$93:$E$181,2,FALSE)),"")</f>
        <v/>
      </c>
      <c r="D586" s="410" t="str">
        <f>IFERROR(IF(VLOOKUP(S586,'Disaggregation Records'!$D$93:$F$181,3,FALSE)=0,"",VLOOKUP(S586,'Disaggregation Records'!$D$93:$F$181,3,FALSE)),"")</f>
        <v/>
      </c>
      <c r="E586" s="326"/>
      <c r="F586" s="326"/>
      <c r="G586" s="327" t="str">
        <f t="shared" si="40"/>
        <v/>
      </c>
      <c r="H586" s="380"/>
      <c r="I586" s="381"/>
      <c r="J586" s="381"/>
      <c r="K586" s="381"/>
      <c r="L586" s="381"/>
      <c r="M586" s="381"/>
      <c r="N586" s="381"/>
      <c r="O586" s="381"/>
      <c r="P586" s="380"/>
      <c r="Q586" s="313"/>
      <c r="R586" s="412">
        <f t="shared" si="41"/>
        <v>129</v>
      </c>
      <c r="S586" s="412" t="str">
        <f t="shared" si="42"/>
        <v/>
      </c>
      <c r="T586" s="412" t="b">
        <f t="shared" si="43"/>
        <v>0</v>
      </c>
      <c r="U586" s="412" t="s">
        <v>1785</v>
      </c>
      <c r="V586" s="58"/>
      <c r="W586" s="164"/>
      <c r="X586" s="164"/>
    </row>
    <row r="587" spans="1:24" x14ac:dyDescent="0.25">
      <c r="A587" s="312">
        <v>27</v>
      </c>
      <c r="B587" s="324" t="str">
        <f>IFERROR(VLOOKUP(A587,'Coverage Indicators - Section D'!$A$10:$Y$42,25,FALSE),"")</f>
        <v/>
      </c>
      <c r="C587" s="410" t="str">
        <f>IFERROR(IF(VLOOKUP(S587,'Disaggregation Records'!$D$93:$E$181,2,FALSE)=0,"",VLOOKUP(S587,'Disaggregation Records'!$D$93:$E$181,2,FALSE)),"")</f>
        <v/>
      </c>
      <c r="D587" s="410" t="str">
        <f>IFERROR(IF(VLOOKUP(S587,'Disaggregation Records'!$D$93:$F$181,3,FALSE)=0,"",VLOOKUP(S587,'Disaggregation Records'!$D$93:$F$181,3,FALSE)),"")</f>
        <v/>
      </c>
      <c r="E587" s="326"/>
      <c r="F587" s="326"/>
      <c r="G587" s="327" t="str">
        <f t="shared" si="40"/>
        <v/>
      </c>
      <c r="H587" s="380"/>
      <c r="I587" s="381"/>
      <c r="J587" s="381"/>
      <c r="K587" s="381"/>
      <c r="L587" s="381"/>
      <c r="M587" s="381"/>
      <c r="N587" s="381"/>
      <c r="O587" s="381"/>
      <c r="P587" s="380"/>
      <c r="Q587" s="313"/>
      <c r="R587" s="412">
        <f t="shared" si="41"/>
        <v>130</v>
      </c>
      <c r="S587" s="412" t="str">
        <f t="shared" si="42"/>
        <v/>
      </c>
      <c r="T587" s="412" t="b">
        <f t="shared" si="43"/>
        <v>0</v>
      </c>
      <c r="U587" s="412" t="s">
        <v>1786</v>
      </c>
      <c r="V587" s="58"/>
      <c r="W587" s="164"/>
      <c r="X587" s="164"/>
    </row>
    <row r="588" spans="1:24" x14ac:dyDescent="0.25">
      <c r="A588" s="312">
        <v>27</v>
      </c>
      <c r="B588" s="324" t="str">
        <f>IFERROR(VLOOKUP(A588,'Coverage Indicators - Section D'!$A$10:$Y$42,25,FALSE),"")</f>
        <v/>
      </c>
      <c r="C588" s="410" t="str">
        <f>IFERROR(IF(VLOOKUP(S588,'Disaggregation Records'!$D$93:$E$181,2,FALSE)=0,"",VLOOKUP(S588,'Disaggregation Records'!$D$93:$E$181,2,FALSE)),"")</f>
        <v/>
      </c>
      <c r="D588" s="410" t="str">
        <f>IFERROR(IF(VLOOKUP(S588,'Disaggregation Records'!$D$93:$F$181,3,FALSE)=0,"",VLOOKUP(S588,'Disaggregation Records'!$D$93:$F$181,3,FALSE)),"")</f>
        <v/>
      </c>
      <c r="E588" s="326"/>
      <c r="F588" s="326"/>
      <c r="G588" s="327" t="str">
        <f t="shared" si="40"/>
        <v/>
      </c>
      <c r="H588" s="380"/>
      <c r="I588" s="381"/>
      <c r="J588" s="381"/>
      <c r="K588" s="381"/>
      <c r="L588" s="381"/>
      <c r="M588" s="381"/>
      <c r="N588" s="381"/>
      <c r="O588" s="381"/>
      <c r="P588" s="380"/>
      <c r="Q588" s="313"/>
      <c r="R588" s="412">
        <f t="shared" si="41"/>
        <v>131</v>
      </c>
      <c r="S588" s="412" t="str">
        <f t="shared" si="42"/>
        <v/>
      </c>
      <c r="T588" s="412" t="b">
        <f t="shared" si="43"/>
        <v>0</v>
      </c>
      <c r="U588" s="412" t="s">
        <v>1787</v>
      </c>
      <c r="V588" s="58"/>
      <c r="W588" s="164"/>
      <c r="X588" s="164"/>
    </row>
    <row r="589" spans="1:24" x14ac:dyDescent="0.25">
      <c r="A589" s="312">
        <v>27</v>
      </c>
      <c r="B589" s="324" t="str">
        <f>IFERROR(VLOOKUP(A589,'Coverage Indicators - Section D'!$A$10:$Y$42,25,FALSE),"")</f>
        <v/>
      </c>
      <c r="C589" s="410" t="str">
        <f>IFERROR(IF(VLOOKUP(S589,'Disaggregation Records'!$D$93:$E$181,2,FALSE)=0,"",VLOOKUP(S589,'Disaggregation Records'!$D$93:$E$181,2,FALSE)),"")</f>
        <v/>
      </c>
      <c r="D589" s="410" t="str">
        <f>IFERROR(IF(VLOOKUP(S589,'Disaggregation Records'!$D$93:$F$181,3,FALSE)=0,"",VLOOKUP(S589,'Disaggregation Records'!$D$93:$F$181,3,FALSE)),"")</f>
        <v/>
      </c>
      <c r="E589" s="326"/>
      <c r="F589" s="326"/>
      <c r="G589" s="327" t="str">
        <f t="shared" si="40"/>
        <v/>
      </c>
      <c r="H589" s="380"/>
      <c r="I589" s="381"/>
      <c r="J589" s="381"/>
      <c r="K589" s="381"/>
      <c r="L589" s="381"/>
      <c r="M589" s="381"/>
      <c r="N589" s="381"/>
      <c r="O589" s="381"/>
      <c r="P589" s="380"/>
      <c r="Q589" s="313"/>
      <c r="R589" s="412">
        <f t="shared" si="41"/>
        <v>132</v>
      </c>
      <c r="S589" s="412" t="str">
        <f t="shared" si="42"/>
        <v/>
      </c>
      <c r="T589" s="412" t="b">
        <f t="shared" si="43"/>
        <v>0</v>
      </c>
      <c r="U589" s="412" t="s">
        <v>1788</v>
      </c>
      <c r="V589" s="58"/>
      <c r="W589" s="164"/>
      <c r="X589" s="164"/>
    </row>
    <row r="590" spans="1:24" x14ac:dyDescent="0.25">
      <c r="A590" s="312">
        <v>27</v>
      </c>
      <c r="B590" s="324" t="str">
        <f>IFERROR(VLOOKUP(A590,'Coverage Indicators - Section D'!$A$10:$Y$42,25,FALSE),"")</f>
        <v/>
      </c>
      <c r="C590" s="410" t="str">
        <f>IFERROR(IF(VLOOKUP(S590,'Disaggregation Records'!$D$93:$E$181,2,FALSE)=0,"",VLOOKUP(S590,'Disaggregation Records'!$D$93:$E$181,2,FALSE)),"")</f>
        <v/>
      </c>
      <c r="D590" s="410" t="str">
        <f>IFERROR(IF(VLOOKUP(S590,'Disaggregation Records'!$D$93:$F$181,3,FALSE)=0,"",VLOOKUP(S590,'Disaggregation Records'!$D$93:$F$181,3,FALSE)),"")</f>
        <v/>
      </c>
      <c r="E590" s="326"/>
      <c r="F590" s="326"/>
      <c r="G590" s="327" t="str">
        <f t="shared" si="40"/>
        <v/>
      </c>
      <c r="H590" s="380"/>
      <c r="I590" s="381"/>
      <c r="J590" s="381"/>
      <c r="K590" s="381"/>
      <c r="L590" s="381"/>
      <c r="M590" s="381"/>
      <c r="N590" s="381"/>
      <c r="O590" s="381"/>
      <c r="P590" s="380"/>
      <c r="Q590" s="313"/>
      <c r="R590" s="412">
        <f t="shared" si="41"/>
        <v>133</v>
      </c>
      <c r="S590" s="412" t="str">
        <f t="shared" si="42"/>
        <v/>
      </c>
      <c r="T590" s="412" t="b">
        <f t="shared" si="43"/>
        <v>0</v>
      </c>
      <c r="U590" s="412" t="s">
        <v>1789</v>
      </c>
      <c r="V590" s="58"/>
      <c r="W590" s="164"/>
      <c r="X590" s="164"/>
    </row>
    <row r="591" spans="1:24" x14ac:dyDescent="0.25">
      <c r="A591" s="312">
        <v>27</v>
      </c>
      <c r="B591" s="324" t="str">
        <f>IFERROR(VLOOKUP(A591,'Coverage Indicators - Section D'!$A$10:$Y$42,25,FALSE),"")</f>
        <v/>
      </c>
      <c r="C591" s="410" t="str">
        <f>IFERROR(IF(VLOOKUP(S591,'Disaggregation Records'!$D$93:$E$181,2,FALSE)=0,"",VLOOKUP(S591,'Disaggregation Records'!$D$93:$E$181,2,FALSE)),"")</f>
        <v/>
      </c>
      <c r="D591" s="410" t="str">
        <f>IFERROR(IF(VLOOKUP(S591,'Disaggregation Records'!$D$93:$F$181,3,FALSE)=0,"",VLOOKUP(S591,'Disaggregation Records'!$D$93:$F$181,3,FALSE)),"")</f>
        <v/>
      </c>
      <c r="E591" s="326"/>
      <c r="F591" s="326"/>
      <c r="G591" s="327" t="str">
        <f t="shared" si="40"/>
        <v/>
      </c>
      <c r="H591" s="380"/>
      <c r="I591" s="381"/>
      <c r="J591" s="381"/>
      <c r="K591" s="381"/>
      <c r="L591" s="381"/>
      <c r="M591" s="381"/>
      <c r="N591" s="381"/>
      <c r="O591" s="381"/>
      <c r="P591" s="380"/>
      <c r="Q591" s="313"/>
      <c r="R591" s="412">
        <f t="shared" si="41"/>
        <v>134</v>
      </c>
      <c r="S591" s="412" t="str">
        <f t="shared" si="42"/>
        <v/>
      </c>
      <c r="T591" s="412" t="b">
        <f t="shared" si="43"/>
        <v>0</v>
      </c>
      <c r="U591" s="412" t="s">
        <v>1790</v>
      </c>
      <c r="V591" s="58"/>
      <c r="W591" s="164"/>
      <c r="X591" s="164"/>
    </row>
    <row r="592" spans="1:24" x14ac:dyDescent="0.25">
      <c r="A592" s="312">
        <v>27</v>
      </c>
      <c r="B592" s="324" t="str">
        <f>IFERROR(VLOOKUP(A592,'Coverage Indicators - Section D'!$A$10:$Y$42,25,FALSE),"")</f>
        <v/>
      </c>
      <c r="C592" s="410" t="str">
        <f>IFERROR(IF(VLOOKUP(S592,'Disaggregation Records'!$D$93:$E$181,2,FALSE)=0,"",VLOOKUP(S592,'Disaggregation Records'!$D$93:$E$181,2,FALSE)),"")</f>
        <v/>
      </c>
      <c r="D592" s="410" t="str">
        <f>IFERROR(IF(VLOOKUP(S592,'Disaggregation Records'!$D$93:$F$181,3,FALSE)=0,"",VLOOKUP(S592,'Disaggregation Records'!$D$93:$F$181,3,FALSE)),"")</f>
        <v/>
      </c>
      <c r="E592" s="326"/>
      <c r="F592" s="326"/>
      <c r="G592" s="327" t="str">
        <f t="shared" si="40"/>
        <v/>
      </c>
      <c r="H592" s="380"/>
      <c r="I592" s="381"/>
      <c r="J592" s="381"/>
      <c r="K592" s="381"/>
      <c r="L592" s="381"/>
      <c r="M592" s="381"/>
      <c r="N592" s="381"/>
      <c r="O592" s="381"/>
      <c r="P592" s="380"/>
      <c r="Q592" s="313"/>
      <c r="R592" s="412">
        <f t="shared" si="41"/>
        <v>135</v>
      </c>
      <c r="S592" s="412" t="str">
        <f t="shared" si="42"/>
        <v/>
      </c>
      <c r="T592" s="412" t="b">
        <f t="shared" si="43"/>
        <v>0</v>
      </c>
      <c r="U592" s="412" t="s">
        <v>1791</v>
      </c>
      <c r="V592" s="58"/>
      <c r="W592" s="164"/>
      <c r="X592" s="164"/>
    </row>
    <row r="593" spans="1:24" x14ac:dyDescent="0.25">
      <c r="A593" s="312">
        <v>27</v>
      </c>
      <c r="B593" s="324" t="str">
        <f>IFERROR(VLOOKUP(A593,'Coverage Indicators - Section D'!$A$10:$Y$42,25,FALSE),"")</f>
        <v/>
      </c>
      <c r="C593" s="410" t="str">
        <f>IFERROR(IF(VLOOKUP(S593,'Disaggregation Records'!$D$93:$E$181,2,FALSE)=0,"",VLOOKUP(S593,'Disaggregation Records'!$D$93:$E$181,2,FALSE)),"")</f>
        <v/>
      </c>
      <c r="D593" s="410" t="str">
        <f>IFERROR(IF(VLOOKUP(S593,'Disaggregation Records'!$D$93:$F$181,3,FALSE)=0,"",VLOOKUP(S593,'Disaggregation Records'!$D$93:$F$181,3,FALSE)),"")</f>
        <v/>
      </c>
      <c r="E593" s="326"/>
      <c r="F593" s="326"/>
      <c r="G593" s="327" t="str">
        <f t="shared" si="40"/>
        <v/>
      </c>
      <c r="H593" s="380"/>
      <c r="I593" s="381"/>
      <c r="J593" s="381"/>
      <c r="K593" s="381"/>
      <c r="L593" s="381"/>
      <c r="M593" s="381"/>
      <c r="N593" s="381"/>
      <c r="O593" s="381"/>
      <c r="P593" s="380"/>
      <c r="Q593" s="313"/>
      <c r="R593" s="412">
        <f t="shared" si="41"/>
        <v>136</v>
      </c>
      <c r="S593" s="412" t="str">
        <f t="shared" si="42"/>
        <v/>
      </c>
      <c r="T593" s="412" t="b">
        <f t="shared" si="43"/>
        <v>0</v>
      </c>
      <c r="U593" s="412" t="s">
        <v>1792</v>
      </c>
      <c r="V593" s="58"/>
      <c r="W593" s="164"/>
      <c r="X593" s="164"/>
    </row>
    <row r="594" spans="1:24" x14ac:dyDescent="0.25">
      <c r="A594" s="312">
        <v>27</v>
      </c>
      <c r="B594" s="324" t="str">
        <f>IFERROR(VLOOKUP(A594,'Coverage Indicators - Section D'!$A$10:$Y$42,25,FALSE),"")</f>
        <v/>
      </c>
      <c r="C594" s="410" t="str">
        <f>IFERROR(IF(VLOOKUP(S594,'Disaggregation Records'!$D$93:$E$181,2,FALSE)=0,"",VLOOKUP(S594,'Disaggregation Records'!$D$93:$E$181,2,FALSE)),"")</f>
        <v/>
      </c>
      <c r="D594" s="410" t="str">
        <f>IFERROR(IF(VLOOKUP(S594,'Disaggregation Records'!$D$93:$F$181,3,FALSE)=0,"",VLOOKUP(S594,'Disaggregation Records'!$D$93:$F$181,3,FALSE)),"")</f>
        <v/>
      </c>
      <c r="E594" s="326"/>
      <c r="F594" s="326"/>
      <c r="G594" s="327" t="str">
        <f t="shared" si="40"/>
        <v/>
      </c>
      <c r="H594" s="380"/>
      <c r="I594" s="381"/>
      <c r="J594" s="381"/>
      <c r="K594" s="381"/>
      <c r="L594" s="381"/>
      <c r="M594" s="381"/>
      <c r="N594" s="381"/>
      <c r="O594" s="381"/>
      <c r="P594" s="380"/>
      <c r="Q594" s="313"/>
      <c r="R594" s="412">
        <f t="shared" si="41"/>
        <v>137</v>
      </c>
      <c r="S594" s="412" t="str">
        <f t="shared" si="42"/>
        <v/>
      </c>
      <c r="T594" s="412" t="b">
        <f t="shared" si="43"/>
        <v>0</v>
      </c>
      <c r="U594" s="412" t="s">
        <v>1793</v>
      </c>
      <c r="V594" s="58"/>
      <c r="W594" s="164"/>
      <c r="X594" s="164"/>
    </row>
    <row r="595" spans="1:24" x14ac:dyDescent="0.25">
      <c r="A595" s="312">
        <v>27</v>
      </c>
      <c r="B595" s="324" t="str">
        <f>IFERROR(VLOOKUP(A595,'Coverage Indicators - Section D'!$A$10:$Y$42,25,FALSE),"")</f>
        <v/>
      </c>
      <c r="C595" s="410" t="str">
        <f>IFERROR(IF(VLOOKUP(S595,'Disaggregation Records'!$D$93:$E$181,2,FALSE)=0,"",VLOOKUP(S595,'Disaggregation Records'!$D$93:$E$181,2,FALSE)),"")</f>
        <v/>
      </c>
      <c r="D595" s="410" t="str">
        <f>IFERROR(IF(VLOOKUP(S595,'Disaggregation Records'!$D$93:$F$181,3,FALSE)=0,"",VLOOKUP(S595,'Disaggregation Records'!$D$93:$F$181,3,FALSE)),"")</f>
        <v/>
      </c>
      <c r="E595" s="326"/>
      <c r="F595" s="326"/>
      <c r="G595" s="327" t="str">
        <f t="shared" si="40"/>
        <v/>
      </c>
      <c r="H595" s="380"/>
      <c r="I595" s="381"/>
      <c r="J595" s="381"/>
      <c r="K595" s="381"/>
      <c r="L595" s="381"/>
      <c r="M595" s="381"/>
      <c r="N595" s="381"/>
      <c r="O595" s="381"/>
      <c r="P595" s="380"/>
      <c r="Q595" s="313"/>
      <c r="R595" s="412">
        <f t="shared" si="41"/>
        <v>138</v>
      </c>
      <c r="S595" s="412" t="str">
        <f t="shared" si="42"/>
        <v/>
      </c>
      <c r="T595" s="412" t="b">
        <f t="shared" si="43"/>
        <v>0</v>
      </c>
      <c r="U595" s="412" t="s">
        <v>1794</v>
      </c>
      <c r="V595" s="58"/>
      <c r="W595" s="164"/>
      <c r="X595" s="164"/>
    </row>
    <row r="596" spans="1:24" x14ac:dyDescent="0.25">
      <c r="A596" s="312">
        <v>27</v>
      </c>
      <c r="B596" s="324" t="str">
        <f>IFERROR(VLOOKUP(A596,'Coverage Indicators - Section D'!$A$10:$Y$42,25,FALSE),"")</f>
        <v/>
      </c>
      <c r="C596" s="410" t="str">
        <f>IFERROR(IF(VLOOKUP(S596,'Disaggregation Records'!$D$93:$E$181,2,FALSE)=0,"",VLOOKUP(S596,'Disaggregation Records'!$D$93:$E$181,2,FALSE)),"")</f>
        <v/>
      </c>
      <c r="D596" s="410" t="str">
        <f>IFERROR(IF(VLOOKUP(S596,'Disaggregation Records'!$D$93:$F$181,3,FALSE)=0,"",VLOOKUP(S596,'Disaggregation Records'!$D$93:$F$181,3,FALSE)),"")</f>
        <v/>
      </c>
      <c r="E596" s="326"/>
      <c r="F596" s="326"/>
      <c r="G596" s="327" t="str">
        <f t="shared" si="40"/>
        <v/>
      </c>
      <c r="H596" s="380"/>
      <c r="I596" s="381"/>
      <c r="J596" s="381"/>
      <c r="K596" s="381"/>
      <c r="L596" s="381"/>
      <c r="M596" s="381"/>
      <c r="N596" s="381"/>
      <c r="O596" s="381"/>
      <c r="P596" s="380"/>
      <c r="Q596" s="313"/>
      <c r="R596" s="412">
        <f t="shared" si="41"/>
        <v>139</v>
      </c>
      <c r="S596" s="412" t="str">
        <f t="shared" si="42"/>
        <v/>
      </c>
      <c r="T596" s="412" t="b">
        <f t="shared" si="43"/>
        <v>0</v>
      </c>
      <c r="U596" s="412" t="s">
        <v>1795</v>
      </c>
      <c r="V596" s="58"/>
      <c r="W596" s="164"/>
      <c r="X596" s="164"/>
    </row>
    <row r="597" spans="1:24" x14ac:dyDescent="0.25">
      <c r="A597" s="312">
        <v>28</v>
      </c>
      <c r="B597" s="324" t="str">
        <f>IFERROR(VLOOKUP(A597,'Coverage Indicators - Section D'!$A$10:$Y$42,25,FALSE),"")</f>
        <v/>
      </c>
      <c r="C597" s="410" t="str">
        <f>IFERROR(IF(VLOOKUP(S597,'Disaggregation Records'!$D$93:$E$181,2,FALSE)=0,"",VLOOKUP(S597,'Disaggregation Records'!$D$93:$E$181,2,FALSE)),"")</f>
        <v/>
      </c>
      <c r="D597" s="410" t="str">
        <f>IFERROR(IF(VLOOKUP(S597,'Disaggregation Records'!$D$93:$F$181,3,FALSE)=0,"",VLOOKUP(S597,'Disaggregation Records'!$D$93:$F$181,3,FALSE)),"")</f>
        <v/>
      </c>
      <c r="E597" s="326"/>
      <c r="F597" s="326"/>
      <c r="G597" s="327" t="str">
        <f t="shared" si="40"/>
        <v/>
      </c>
      <c r="H597" s="380"/>
      <c r="I597" s="381"/>
      <c r="J597" s="381"/>
      <c r="K597" s="381"/>
      <c r="L597" s="381"/>
      <c r="M597" s="381"/>
      <c r="N597" s="381"/>
      <c r="O597" s="381"/>
      <c r="P597" s="380"/>
      <c r="Q597" s="313"/>
      <c r="R597" s="412">
        <f t="shared" si="41"/>
        <v>140</v>
      </c>
      <c r="S597" s="412" t="str">
        <f t="shared" si="42"/>
        <v/>
      </c>
      <c r="T597" s="412" t="b">
        <f t="shared" si="43"/>
        <v>0</v>
      </c>
      <c r="U597" s="412" t="s">
        <v>1796</v>
      </c>
      <c r="V597" s="58"/>
      <c r="W597" s="164"/>
      <c r="X597" s="164"/>
    </row>
    <row r="598" spans="1:24" x14ac:dyDescent="0.25">
      <c r="A598" s="312">
        <v>28</v>
      </c>
      <c r="B598" s="324" t="str">
        <f>IFERROR(VLOOKUP(A598,'Coverage Indicators - Section D'!$A$10:$Y$42,25,FALSE),"")</f>
        <v/>
      </c>
      <c r="C598" s="410" t="str">
        <f>IFERROR(IF(VLOOKUP(S598,'Disaggregation Records'!$D$93:$E$181,2,FALSE)=0,"",VLOOKUP(S598,'Disaggregation Records'!$D$93:$E$181,2,FALSE)),"")</f>
        <v/>
      </c>
      <c r="D598" s="410" t="str">
        <f>IFERROR(IF(VLOOKUP(S598,'Disaggregation Records'!$D$93:$F$181,3,FALSE)=0,"",VLOOKUP(S598,'Disaggregation Records'!$D$93:$F$181,3,FALSE)),"")</f>
        <v/>
      </c>
      <c r="E598" s="326"/>
      <c r="F598" s="326"/>
      <c r="G598" s="327" t="str">
        <f t="shared" si="40"/>
        <v/>
      </c>
      <c r="H598" s="380"/>
      <c r="I598" s="381"/>
      <c r="J598" s="381"/>
      <c r="K598" s="381"/>
      <c r="L598" s="381"/>
      <c r="M598" s="381"/>
      <c r="N598" s="381"/>
      <c r="O598" s="381"/>
      <c r="P598" s="380"/>
      <c r="Q598" s="313"/>
      <c r="R598" s="412">
        <f t="shared" si="41"/>
        <v>141</v>
      </c>
      <c r="S598" s="412" t="str">
        <f t="shared" si="42"/>
        <v/>
      </c>
      <c r="T598" s="412" t="b">
        <f t="shared" si="43"/>
        <v>0</v>
      </c>
      <c r="U598" s="412" t="s">
        <v>1797</v>
      </c>
      <c r="V598" s="58"/>
      <c r="W598" s="164"/>
      <c r="X598" s="164"/>
    </row>
    <row r="599" spans="1:24" x14ac:dyDescent="0.25">
      <c r="A599" s="312">
        <v>28</v>
      </c>
      <c r="B599" s="324" t="str">
        <f>IFERROR(VLOOKUP(A599,'Coverage Indicators - Section D'!$A$10:$Y$42,25,FALSE),"")</f>
        <v/>
      </c>
      <c r="C599" s="410" t="str">
        <f>IFERROR(IF(VLOOKUP(S599,'Disaggregation Records'!$D$93:$E$181,2,FALSE)=0,"",VLOOKUP(S599,'Disaggregation Records'!$D$93:$E$181,2,FALSE)),"")</f>
        <v/>
      </c>
      <c r="D599" s="410" t="str">
        <f>IFERROR(IF(VLOOKUP(S599,'Disaggregation Records'!$D$93:$F$181,3,FALSE)=0,"",VLOOKUP(S599,'Disaggregation Records'!$D$93:$F$181,3,FALSE)),"")</f>
        <v/>
      </c>
      <c r="E599" s="326"/>
      <c r="F599" s="326"/>
      <c r="G599" s="327" t="str">
        <f t="shared" si="40"/>
        <v/>
      </c>
      <c r="H599" s="380"/>
      <c r="I599" s="381"/>
      <c r="J599" s="381"/>
      <c r="K599" s="381"/>
      <c r="L599" s="381"/>
      <c r="M599" s="381"/>
      <c r="N599" s="381"/>
      <c r="O599" s="381"/>
      <c r="P599" s="380"/>
      <c r="Q599" s="313"/>
      <c r="R599" s="412">
        <f t="shared" si="41"/>
        <v>142</v>
      </c>
      <c r="S599" s="412" t="str">
        <f t="shared" si="42"/>
        <v/>
      </c>
      <c r="T599" s="412" t="b">
        <f t="shared" si="43"/>
        <v>0</v>
      </c>
      <c r="U599" s="412" t="s">
        <v>1798</v>
      </c>
      <c r="V599" s="58"/>
      <c r="W599" s="164"/>
      <c r="X599" s="164"/>
    </row>
    <row r="600" spans="1:24" x14ac:dyDescent="0.25">
      <c r="A600" s="312">
        <v>28</v>
      </c>
      <c r="B600" s="324" t="str">
        <f>IFERROR(VLOOKUP(A600,'Coverage Indicators - Section D'!$A$10:$Y$42,25,FALSE),"")</f>
        <v/>
      </c>
      <c r="C600" s="410" t="str">
        <f>IFERROR(IF(VLOOKUP(S600,'Disaggregation Records'!$D$93:$E$181,2,FALSE)=0,"",VLOOKUP(S600,'Disaggregation Records'!$D$93:$E$181,2,FALSE)),"")</f>
        <v/>
      </c>
      <c r="D600" s="410" t="str">
        <f>IFERROR(IF(VLOOKUP(S600,'Disaggregation Records'!$D$93:$F$181,3,FALSE)=0,"",VLOOKUP(S600,'Disaggregation Records'!$D$93:$F$181,3,FALSE)),"")</f>
        <v/>
      </c>
      <c r="E600" s="326"/>
      <c r="F600" s="326"/>
      <c r="G600" s="327" t="str">
        <f t="shared" si="40"/>
        <v/>
      </c>
      <c r="H600" s="380"/>
      <c r="I600" s="381"/>
      <c r="J600" s="381"/>
      <c r="K600" s="381"/>
      <c r="L600" s="381"/>
      <c r="M600" s="381"/>
      <c r="N600" s="381"/>
      <c r="O600" s="381"/>
      <c r="P600" s="380"/>
      <c r="Q600" s="313"/>
      <c r="R600" s="412">
        <f t="shared" si="41"/>
        <v>143</v>
      </c>
      <c r="S600" s="412" t="str">
        <f t="shared" si="42"/>
        <v/>
      </c>
      <c r="T600" s="412" t="b">
        <f t="shared" si="43"/>
        <v>0</v>
      </c>
      <c r="U600" s="412" t="s">
        <v>1799</v>
      </c>
      <c r="V600" s="58"/>
      <c r="W600" s="164"/>
      <c r="X600" s="164"/>
    </row>
    <row r="601" spans="1:24" x14ac:dyDescent="0.25">
      <c r="A601" s="312">
        <v>28</v>
      </c>
      <c r="B601" s="324" t="str">
        <f>IFERROR(VLOOKUP(A601,'Coverage Indicators - Section D'!$A$10:$Y$42,25,FALSE),"")</f>
        <v/>
      </c>
      <c r="C601" s="410" t="str">
        <f>IFERROR(IF(VLOOKUP(S601,'Disaggregation Records'!$D$93:$E$181,2,FALSE)=0,"",VLOOKUP(S601,'Disaggregation Records'!$D$93:$E$181,2,FALSE)),"")</f>
        <v/>
      </c>
      <c r="D601" s="410" t="str">
        <f>IFERROR(IF(VLOOKUP(S601,'Disaggregation Records'!$D$93:$F$181,3,FALSE)=0,"",VLOOKUP(S601,'Disaggregation Records'!$D$93:$F$181,3,FALSE)),"")</f>
        <v/>
      </c>
      <c r="E601" s="326"/>
      <c r="F601" s="326"/>
      <c r="G601" s="327" t="str">
        <f t="shared" si="40"/>
        <v/>
      </c>
      <c r="H601" s="380"/>
      <c r="I601" s="381"/>
      <c r="J601" s="381"/>
      <c r="K601" s="381"/>
      <c r="L601" s="381"/>
      <c r="M601" s="381"/>
      <c r="N601" s="381"/>
      <c r="O601" s="381"/>
      <c r="P601" s="380"/>
      <c r="Q601" s="313"/>
      <c r="R601" s="412">
        <f t="shared" si="41"/>
        <v>144</v>
      </c>
      <c r="S601" s="412" t="str">
        <f t="shared" si="42"/>
        <v/>
      </c>
      <c r="T601" s="412" t="b">
        <f t="shared" si="43"/>
        <v>0</v>
      </c>
      <c r="U601" s="412" t="s">
        <v>1800</v>
      </c>
      <c r="V601" s="58"/>
      <c r="W601" s="164"/>
      <c r="X601" s="164"/>
    </row>
    <row r="602" spans="1:24" x14ac:dyDescent="0.25">
      <c r="A602" s="312">
        <v>28</v>
      </c>
      <c r="B602" s="324" t="str">
        <f>IFERROR(VLOOKUP(A602,'Coverage Indicators - Section D'!$A$10:$Y$42,25,FALSE),"")</f>
        <v/>
      </c>
      <c r="C602" s="410" t="str">
        <f>IFERROR(IF(VLOOKUP(S602,'Disaggregation Records'!$D$93:$E$181,2,FALSE)=0,"",VLOOKUP(S602,'Disaggregation Records'!$D$93:$E$181,2,FALSE)),"")</f>
        <v/>
      </c>
      <c r="D602" s="410" t="str">
        <f>IFERROR(IF(VLOOKUP(S602,'Disaggregation Records'!$D$93:$F$181,3,FALSE)=0,"",VLOOKUP(S602,'Disaggregation Records'!$D$93:$F$181,3,FALSE)),"")</f>
        <v/>
      </c>
      <c r="E602" s="326"/>
      <c r="F602" s="326"/>
      <c r="G602" s="327" t="str">
        <f t="shared" si="40"/>
        <v/>
      </c>
      <c r="H602" s="380"/>
      <c r="I602" s="381"/>
      <c r="J602" s="381"/>
      <c r="K602" s="381"/>
      <c r="L602" s="381"/>
      <c r="M602" s="381"/>
      <c r="N602" s="381"/>
      <c r="O602" s="381"/>
      <c r="P602" s="380"/>
      <c r="Q602" s="313"/>
      <c r="R602" s="412">
        <f t="shared" si="41"/>
        <v>145</v>
      </c>
      <c r="S602" s="412" t="str">
        <f t="shared" si="42"/>
        <v/>
      </c>
      <c r="T602" s="412" t="b">
        <f t="shared" si="43"/>
        <v>0</v>
      </c>
      <c r="U602" s="412" t="s">
        <v>1801</v>
      </c>
      <c r="V602" s="58"/>
      <c r="W602" s="164"/>
      <c r="X602" s="164"/>
    </row>
    <row r="603" spans="1:24" x14ac:dyDescent="0.25">
      <c r="A603" s="312">
        <v>28</v>
      </c>
      <c r="B603" s="324" t="str">
        <f>IFERROR(VLOOKUP(A603,'Coverage Indicators - Section D'!$A$10:$Y$42,25,FALSE),"")</f>
        <v/>
      </c>
      <c r="C603" s="410" t="str">
        <f>IFERROR(IF(VLOOKUP(S603,'Disaggregation Records'!$D$93:$E$181,2,FALSE)=0,"",VLOOKUP(S603,'Disaggregation Records'!$D$93:$E$181,2,FALSE)),"")</f>
        <v/>
      </c>
      <c r="D603" s="410" t="str">
        <f>IFERROR(IF(VLOOKUP(S603,'Disaggregation Records'!$D$93:$F$181,3,FALSE)=0,"",VLOOKUP(S603,'Disaggregation Records'!$D$93:$F$181,3,FALSE)),"")</f>
        <v/>
      </c>
      <c r="E603" s="326"/>
      <c r="F603" s="326"/>
      <c r="G603" s="327" t="str">
        <f t="shared" si="40"/>
        <v/>
      </c>
      <c r="H603" s="380"/>
      <c r="I603" s="381"/>
      <c r="J603" s="381"/>
      <c r="K603" s="381"/>
      <c r="L603" s="381"/>
      <c r="M603" s="381"/>
      <c r="N603" s="381"/>
      <c r="O603" s="381"/>
      <c r="P603" s="380"/>
      <c r="Q603" s="313"/>
      <c r="R603" s="412">
        <f t="shared" si="41"/>
        <v>146</v>
      </c>
      <c r="S603" s="412" t="str">
        <f t="shared" si="42"/>
        <v/>
      </c>
      <c r="T603" s="412" t="b">
        <f t="shared" si="43"/>
        <v>0</v>
      </c>
      <c r="U603" s="412" t="s">
        <v>1802</v>
      </c>
      <c r="V603" s="58"/>
      <c r="W603" s="164"/>
      <c r="X603" s="164"/>
    </row>
    <row r="604" spans="1:24" x14ac:dyDescent="0.25">
      <c r="A604" s="312">
        <v>28</v>
      </c>
      <c r="B604" s="324" t="str">
        <f>IFERROR(VLOOKUP(A604,'Coverage Indicators - Section D'!$A$10:$Y$42,25,FALSE),"")</f>
        <v/>
      </c>
      <c r="C604" s="410" t="str">
        <f>IFERROR(IF(VLOOKUP(S604,'Disaggregation Records'!$D$93:$E$181,2,FALSE)=0,"",VLOOKUP(S604,'Disaggregation Records'!$D$93:$E$181,2,FALSE)),"")</f>
        <v/>
      </c>
      <c r="D604" s="410" t="str">
        <f>IFERROR(IF(VLOOKUP(S604,'Disaggregation Records'!$D$93:$F$181,3,FALSE)=0,"",VLOOKUP(S604,'Disaggregation Records'!$D$93:$F$181,3,FALSE)),"")</f>
        <v/>
      </c>
      <c r="E604" s="326"/>
      <c r="F604" s="326"/>
      <c r="G604" s="327" t="str">
        <f t="shared" si="40"/>
        <v/>
      </c>
      <c r="H604" s="380"/>
      <c r="I604" s="381"/>
      <c r="J604" s="381"/>
      <c r="K604" s="381"/>
      <c r="L604" s="381"/>
      <c r="M604" s="381"/>
      <c r="N604" s="381"/>
      <c r="O604" s="381"/>
      <c r="P604" s="380"/>
      <c r="Q604" s="313"/>
      <c r="R604" s="412">
        <f t="shared" si="41"/>
        <v>147</v>
      </c>
      <c r="S604" s="412" t="str">
        <f t="shared" si="42"/>
        <v/>
      </c>
      <c r="T604" s="412" t="b">
        <f t="shared" si="43"/>
        <v>0</v>
      </c>
      <c r="U604" s="412" t="s">
        <v>1803</v>
      </c>
      <c r="V604" s="58"/>
      <c r="W604" s="164"/>
      <c r="X604" s="164"/>
    </row>
    <row r="605" spans="1:24" x14ac:dyDescent="0.25">
      <c r="A605" s="312">
        <v>28</v>
      </c>
      <c r="B605" s="324" t="str">
        <f>IFERROR(VLOOKUP(A605,'Coverage Indicators - Section D'!$A$10:$Y$42,25,FALSE),"")</f>
        <v/>
      </c>
      <c r="C605" s="410" t="str">
        <f>IFERROR(IF(VLOOKUP(S605,'Disaggregation Records'!$D$93:$E$181,2,FALSE)=0,"",VLOOKUP(S605,'Disaggregation Records'!$D$93:$E$181,2,FALSE)),"")</f>
        <v/>
      </c>
      <c r="D605" s="410" t="str">
        <f>IFERROR(IF(VLOOKUP(S605,'Disaggregation Records'!$D$93:$F$181,3,FALSE)=0,"",VLOOKUP(S605,'Disaggregation Records'!$D$93:$F$181,3,FALSE)),"")</f>
        <v/>
      </c>
      <c r="E605" s="326"/>
      <c r="F605" s="326"/>
      <c r="G605" s="327" t="str">
        <f t="shared" si="40"/>
        <v/>
      </c>
      <c r="H605" s="380"/>
      <c r="I605" s="381"/>
      <c r="J605" s="381"/>
      <c r="K605" s="381"/>
      <c r="L605" s="381"/>
      <c r="M605" s="381"/>
      <c r="N605" s="381"/>
      <c r="O605" s="381"/>
      <c r="P605" s="380"/>
      <c r="Q605" s="313"/>
      <c r="R605" s="412">
        <f t="shared" si="41"/>
        <v>148</v>
      </c>
      <c r="S605" s="412" t="str">
        <f t="shared" si="42"/>
        <v/>
      </c>
      <c r="T605" s="412" t="b">
        <f t="shared" si="43"/>
        <v>0</v>
      </c>
      <c r="U605" s="412" t="s">
        <v>1804</v>
      </c>
      <c r="V605" s="58"/>
      <c r="W605" s="164"/>
      <c r="X605" s="164"/>
    </row>
    <row r="606" spans="1:24" x14ac:dyDescent="0.25">
      <c r="A606" s="312">
        <v>28</v>
      </c>
      <c r="B606" s="324" t="str">
        <f>IFERROR(VLOOKUP(A606,'Coverage Indicators - Section D'!$A$10:$Y$42,25,FALSE),"")</f>
        <v/>
      </c>
      <c r="C606" s="410" t="str">
        <f>IFERROR(IF(VLOOKUP(S606,'Disaggregation Records'!$D$93:$E$181,2,FALSE)=0,"",VLOOKUP(S606,'Disaggregation Records'!$D$93:$E$181,2,FALSE)),"")</f>
        <v/>
      </c>
      <c r="D606" s="410" t="str">
        <f>IFERROR(IF(VLOOKUP(S606,'Disaggregation Records'!$D$93:$F$181,3,FALSE)=0,"",VLOOKUP(S606,'Disaggregation Records'!$D$93:$F$181,3,FALSE)),"")</f>
        <v/>
      </c>
      <c r="E606" s="326"/>
      <c r="F606" s="326"/>
      <c r="G606" s="327" t="str">
        <f t="shared" si="40"/>
        <v/>
      </c>
      <c r="H606" s="380"/>
      <c r="I606" s="381"/>
      <c r="J606" s="381"/>
      <c r="K606" s="381"/>
      <c r="L606" s="381"/>
      <c r="M606" s="381"/>
      <c r="N606" s="381"/>
      <c r="O606" s="381"/>
      <c r="P606" s="380"/>
      <c r="Q606" s="313"/>
      <c r="R606" s="412">
        <f t="shared" si="41"/>
        <v>149</v>
      </c>
      <c r="S606" s="412" t="str">
        <f t="shared" si="42"/>
        <v/>
      </c>
      <c r="T606" s="412" t="b">
        <f t="shared" si="43"/>
        <v>0</v>
      </c>
      <c r="U606" s="412" t="s">
        <v>1805</v>
      </c>
      <c r="V606" s="58"/>
      <c r="W606" s="164"/>
      <c r="X606" s="164"/>
    </row>
    <row r="607" spans="1:24" x14ac:dyDescent="0.25">
      <c r="A607" s="312">
        <v>29</v>
      </c>
      <c r="B607" s="324" t="str">
        <f>IFERROR(VLOOKUP(A607,'Coverage Indicators - Section D'!$A$10:$Y$42,25,FALSE),"")</f>
        <v/>
      </c>
      <c r="C607" s="410" t="str">
        <f>IFERROR(IF(VLOOKUP(S607,'Disaggregation Records'!$D$93:$E$181,2,FALSE)=0,"",VLOOKUP(S607,'Disaggregation Records'!$D$93:$E$181,2,FALSE)),"")</f>
        <v/>
      </c>
      <c r="D607" s="410" t="str">
        <f>IFERROR(IF(VLOOKUP(S607,'Disaggregation Records'!$D$93:$F$181,3,FALSE)=0,"",VLOOKUP(S607,'Disaggregation Records'!$D$93:$F$181,3,FALSE)),"")</f>
        <v/>
      </c>
      <c r="E607" s="326"/>
      <c r="F607" s="326"/>
      <c r="G607" s="327" t="str">
        <f t="shared" si="40"/>
        <v/>
      </c>
      <c r="H607" s="380"/>
      <c r="I607" s="381"/>
      <c r="J607" s="381"/>
      <c r="K607" s="381"/>
      <c r="L607" s="381"/>
      <c r="M607" s="381"/>
      <c r="N607" s="381"/>
      <c r="O607" s="381"/>
      <c r="P607" s="380"/>
      <c r="Q607" s="313"/>
      <c r="R607" s="412">
        <f t="shared" si="41"/>
        <v>150</v>
      </c>
      <c r="S607" s="412" t="str">
        <f t="shared" si="42"/>
        <v/>
      </c>
      <c r="T607" s="412" t="b">
        <f t="shared" si="43"/>
        <v>0</v>
      </c>
      <c r="U607" s="412" t="s">
        <v>1806</v>
      </c>
      <c r="V607" s="58"/>
      <c r="W607" s="164"/>
      <c r="X607" s="164"/>
    </row>
    <row r="608" spans="1:24" x14ac:dyDescent="0.25">
      <c r="A608" s="312">
        <v>29</v>
      </c>
      <c r="B608" s="324" t="str">
        <f>IFERROR(VLOOKUP(A608,'Coverage Indicators - Section D'!$A$10:$Y$42,25,FALSE),"")</f>
        <v/>
      </c>
      <c r="C608" s="410" t="str">
        <f>IFERROR(IF(VLOOKUP(S608,'Disaggregation Records'!$D$93:$E$181,2,FALSE)=0,"",VLOOKUP(S608,'Disaggregation Records'!$D$93:$E$181,2,FALSE)),"")</f>
        <v/>
      </c>
      <c r="D608" s="410" t="str">
        <f>IFERROR(IF(VLOOKUP(S608,'Disaggregation Records'!$D$93:$F$181,3,FALSE)=0,"",VLOOKUP(S608,'Disaggregation Records'!$D$93:$F$181,3,FALSE)),"")</f>
        <v/>
      </c>
      <c r="E608" s="326"/>
      <c r="F608" s="326"/>
      <c r="G608" s="327" t="str">
        <f t="shared" si="40"/>
        <v/>
      </c>
      <c r="H608" s="380"/>
      <c r="I608" s="381"/>
      <c r="J608" s="381"/>
      <c r="K608" s="381"/>
      <c r="L608" s="381"/>
      <c r="M608" s="381"/>
      <c r="N608" s="381"/>
      <c r="O608" s="381"/>
      <c r="P608" s="380"/>
      <c r="Q608" s="313"/>
      <c r="R608" s="412">
        <f t="shared" si="41"/>
        <v>151</v>
      </c>
      <c r="S608" s="412" t="str">
        <f t="shared" si="42"/>
        <v/>
      </c>
      <c r="T608" s="412" t="b">
        <f t="shared" si="43"/>
        <v>0</v>
      </c>
      <c r="U608" s="412" t="s">
        <v>1807</v>
      </c>
      <c r="V608" s="58"/>
      <c r="W608" s="164"/>
      <c r="X608" s="164"/>
    </row>
    <row r="609" spans="1:24" x14ac:dyDescent="0.25">
      <c r="A609" s="312">
        <v>29</v>
      </c>
      <c r="B609" s="324" t="str">
        <f>IFERROR(VLOOKUP(A609,'Coverage Indicators - Section D'!$A$10:$Y$42,25,FALSE),"")</f>
        <v/>
      </c>
      <c r="C609" s="410" t="str">
        <f>IFERROR(IF(VLOOKUP(S609,'Disaggregation Records'!$D$93:$E$181,2,FALSE)=0,"",VLOOKUP(S609,'Disaggregation Records'!$D$93:$E$181,2,FALSE)),"")</f>
        <v/>
      </c>
      <c r="D609" s="410" t="str">
        <f>IFERROR(IF(VLOOKUP(S609,'Disaggregation Records'!$D$93:$F$181,3,FALSE)=0,"",VLOOKUP(S609,'Disaggregation Records'!$D$93:$F$181,3,FALSE)),"")</f>
        <v/>
      </c>
      <c r="E609" s="326"/>
      <c r="F609" s="326"/>
      <c r="G609" s="327" t="str">
        <f t="shared" si="40"/>
        <v/>
      </c>
      <c r="H609" s="380"/>
      <c r="I609" s="381"/>
      <c r="J609" s="381"/>
      <c r="K609" s="381"/>
      <c r="L609" s="381"/>
      <c r="M609" s="381"/>
      <c r="N609" s="381"/>
      <c r="O609" s="381"/>
      <c r="P609" s="380"/>
      <c r="Q609" s="313"/>
      <c r="R609" s="412">
        <f t="shared" si="41"/>
        <v>152</v>
      </c>
      <c r="S609" s="412" t="str">
        <f t="shared" si="42"/>
        <v/>
      </c>
      <c r="T609" s="412" t="b">
        <f t="shared" si="43"/>
        <v>0</v>
      </c>
      <c r="U609" s="412" t="s">
        <v>1808</v>
      </c>
      <c r="V609" s="58"/>
      <c r="W609" s="164"/>
      <c r="X609" s="164"/>
    </row>
    <row r="610" spans="1:24" x14ac:dyDescent="0.25">
      <c r="A610" s="312">
        <v>29</v>
      </c>
      <c r="B610" s="324" t="str">
        <f>IFERROR(VLOOKUP(A610,'Coverage Indicators - Section D'!$A$10:$Y$42,25,FALSE),"")</f>
        <v/>
      </c>
      <c r="C610" s="410" t="str">
        <f>IFERROR(IF(VLOOKUP(S610,'Disaggregation Records'!$D$93:$E$181,2,FALSE)=0,"",VLOOKUP(S610,'Disaggregation Records'!$D$93:$E$181,2,FALSE)),"")</f>
        <v/>
      </c>
      <c r="D610" s="410" t="str">
        <f>IFERROR(IF(VLOOKUP(S610,'Disaggregation Records'!$D$93:$F$181,3,FALSE)=0,"",VLOOKUP(S610,'Disaggregation Records'!$D$93:$F$181,3,FALSE)),"")</f>
        <v/>
      </c>
      <c r="E610" s="326"/>
      <c r="F610" s="326"/>
      <c r="G610" s="327" t="str">
        <f t="shared" si="40"/>
        <v/>
      </c>
      <c r="H610" s="380"/>
      <c r="I610" s="381"/>
      <c r="J610" s="381"/>
      <c r="K610" s="381"/>
      <c r="L610" s="381"/>
      <c r="M610" s="381"/>
      <c r="N610" s="381"/>
      <c r="O610" s="381"/>
      <c r="P610" s="380"/>
      <c r="Q610" s="313"/>
      <c r="R610" s="412">
        <f t="shared" si="41"/>
        <v>153</v>
      </c>
      <c r="S610" s="412" t="str">
        <f t="shared" si="42"/>
        <v/>
      </c>
      <c r="T610" s="412" t="b">
        <f t="shared" si="43"/>
        <v>0</v>
      </c>
      <c r="U610" s="412" t="s">
        <v>1809</v>
      </c>
      <c r="V610" s="58"/>
      <c r="W610" s="164"/>
      <c r="X610" s="164"/>
    </row>
    <row r="611" spans="1:24" x14ac:dyDescent="0.25">
      <c r="A611" s="312">
        <v>29</v>
      </c>
      <c r="B611" s="324" t="str">
        <f>IFERROR(VLOOKUP(A611,'Coverage Indicators - Section D'!$A$10:$Y$42,25,FALSE),"")</f>
        <v/>
      </c>
      <c r="C611" s="410" t="str">
        <f>IFERROR(IF(VLOOKUP(S611,'Disaggregation Records'!$D$93:$E$181,2,FALSE)=0,"",VLOOKUP(S611,'Disaggregation Records'!$D$93:$E$181,2,FALSE)),"")</f>
        <v/>
      </c>
      <c r="D611" s="410" t="str">
        <f>IFERROR(IF(VLOOKUP(S611,'Disaggregation Records'!$D$93:$F$181,3,FALSE)=0,"",VLOOKUP(S611,'Disaggregation Records'!$D$93:$F$181,3,FALSE)),"")</f>
        <v/>
      </c>
      <c r="E611" s="326"/>
      <c r="F611" s="326"/>
      <c r="G611" s="327" t="str">
        <f t="shared" si="40"/>
        <v/>
      </c>
      <c r="H611" s="380"/>
      <c r="I611" s="381"/>
      <c r="J611" s="381"/>
      <c r="K611" s="381"/>
      <c r="L611" s="381"/>
      <c r="M611" s="381"/>
      <c r="N611" s="381"/>
      <c r="O611" s="381"/>
      <c r="P611" s="380"/>
      <c r="Q611" s="313"/>
      <c r="R611" s="412">
        <f t="shared" si="41"/>
        <v>154</v>
      </c>
      <c r="S611" s="412" t="str">
        <f t="shared" si="42"/>
        <v/>
      </c>
      <c r="T611" s="412" t="b">
        <f t="shared" si="43"/>
        <v>0</v>
      </c>
      <c r="U611" s="412" t="s">
        <v>1810</v>
      </c>
      <c r="V611" s="58"/>
      <c r="W611" s="164"/>
      <c r="X611" s="164"/>
    </row>
    <row r="612" spans="1:24" x14ac:dyDescent="0.25">
      <c r="A612" s="312">
        <v>29</v>
      </c>
      <c r="B612" s="324" t="str">
        <f>IFERROR(VLOOKUP(A612,'Coverage Indicators - Section D'!$A$10:$Y$42,25,FALSE),"")</f>
        <v/>
      </c>
      <c r="C612" s="410" t="str">
        <f>IFERROR(IF(VLOOKUP(S612,'Disaggregation Records'!$D$93:$E$181,2,FALSE)=0,"",VLOOKUP(S612,'Disaggregation Records'!$D$93:$E$181,2,FALSE)),"")</f>
        <v/>
      </c>
      <c r="D612" s="410" t="str">
        <f>IFERROR(IF(VLOOKUP(S612,'Disaggregation Records'!$D$93:$F$181,3,FALSE)=0,"",VLOOKUP(S612,'Disaggregation Records'!$D$93:$F$181,3,FALSE)),"")</f>
        <v/>
      </c>
      <c r="E612" s="326"/>
      <c r="F612" s="326"/>
      <c r="G612" s="327" t="str">
        <f t="shared" si="40"/>
        <v/>
      </c>
      <c r="H612" s="380"/>
      <c r="I612" s="381"/>
      <c r="J612" s="381"/>
      <c r="K612" s="381"/>
      <c r="L612" s="381"/>
      <c r="M612" s="381"/>
      <c r="N612" s="381"/>
      <c r="O612" s="381"/>
      <c r="P612" s="380"/>
      <c r="Q612" s="313"/>
      <c r="R612" s="412">
        <f t="shared" si="41"/>
        <v>155</v>
      </c>
      <c r="S612" s="412" t="str">
        <f t="shared" si="42"/>
        <v/>
      </c>
      <c r="T612" s="412" t="b">
        <f t="shared" si="43"/>
        <v>0</v>
      </c>
      <c r="U612" s="412" t="s">
        <v>1811</v>
      </c>
      <c r="V612" s="58"/>
      <c r="W612" s="164"/>
      <c r="X612" s="164"/>
    </row>
    <row r="613" spans="1:24" x14ac:dyDescent="0.25">
      <c r="A613" s="312">
        <v>29</v>
      </c>
      <c r="B613" s="324" t="str">
        <f>IFERROR(VLOOKUP(A613,'Coverage Indicators - Section D'!$A$10:$Y$42,25,FALSE),"")</f>
        <v/>
      </c>
      <c r="C613" s="410" t="str">
        <f>IFERROR(IF(VLOOKUP(S613,'Disaggregation Records'!$D$93:$E$181,2,FALSE)=0,"",VLOOKUP(S613,'Disaggregation Records'!$D$93:$E$181,2,FALSE)),"")</f>
        <v/>
      </c>
      <c r="D613" s="410" t="str">
        <f>IFERROR(IF(VLOOKUP(S613,'Disaggregation Records'!$D$93:$F$181,3,FALSE)=0,"",VLOOKUP(S613,'Disaggregation Records'!$D$93:$F$181,3,FALSE)),"")</f>
        <v/>
      </c>
      <c r="E613" s="326"/>
      <c r="F613" s="326"/>
      <c r="G613" s="327" t="str">
        <f t="shared" si="40"/>
        <v/>
      </c>
      <c r="H613" s="380"/>
      <c r="I613" s="381"/>
      <c r="J613" s="381"/>
      <c r="K613" s="381"/>
      <c r="L613" s="381"/>
      <c r="M613" s="381"/>
      <c r="N613" s="381"/>
      <c r="O613" s="381"/>
      <c r="P613" s="380"/>
      <c r="Q613" s="313"/>
      <c r="R613" s="412">
        <f t="shared" si="41"/>
        <v>156</v>
      </c>
      <c r="S613" s="412" t="str">
        <f t="shared" si="42"/>
        <v/>
      </c>
      <c r="T613" s="412" t="b">
        <f t="shared" si="43"/>
        <v>0</v>
      </c>
      <c r="U613" s="412" t="s">
        <v>1812</v>
      </c>
      <c r="V613" s="58"/>
      <c r="W613" s="164"/>
      <c r="X613" s="164"/>
    </row>
    <row r="614" spans="1:24" x14ac:dyDescent="0.25">
      <c r="A614" s="312">
        <v>29</v>
      </c>
      <c r="B614" s="324" t="str">
        <f>IFERROR(VLOOKUP(A614,'Coverage Indicators - Section D'!$A$10:$Y$42,25,FALSE),"")</f>
        <v/>
      </c>
      <c r="C614" s="410" t="str">
        <f>IFERROR(IF(VLOOKUP(S614,'Disaggregation Records'!$D$93:$E$181,2,FALSE)=0,"",VLOOKUP(S614,'Disaggregation Records'!$D$93:$E$181,2,FALSE)),"")</f>
        <v/>
      </c>
      <c r="D614" s="410" t="str">
        <f>IFERROR(IF(VLOOKUP(S614,'Disaggregation Records'!$D$93:$F$181,3,FALSE)=0,"",VLOOKUP(S614,'Disaggregation Records'!$D$93:$F$181,3,FALSE)),"")</f>
        <v/>
      </c>
      <c r="E614" s="326"/>
      <c r="F614" s="326"/>
      <c r="G614" s="327" t="str">
        <f t="shared" si="40"/>
        <v/>
      </c>
      <c r="H614" s="380"/>
      <c r="I614" s="381"/>
      <c r="J614" s="381"/>
      <c r="K614" s="381"/>
      <c r="L614" s="381"/>
      <c r="M614" s="381"/>
      <c r="N614" s="381"/>
      <c r="O614" s="381"/>
      <c r="P614" s="380"/>
      <c r="Q614" s="313"/>
      <c r="R614" s="412">
        <f t="shared" si="41"/>
        <v>157</v>
      </c>
      <c r="S614" s="412" t="str">
        <f t="shared" si="42"/>
        <v/>
      </c>
      <c r="T614" s="412" t="b">
        <f t="shared" si="43"/>
        <v>0</v>
      </c>
      <c r="U614" s="412" t="s">
        <v>1813</v>
      </c>
      <c r="V614" s="58"/>
      <c r="W614" s="164"/>
      <c r="X614" s="164"/>
    </row>
    <row r="615" spans="1:24" x14ac:dyDescent="0.25">
      <c r="A615" s="312">
        <v>29</v>
      </c>
      <c r="B615" s="324" t="str">
        <f>IFERROR(VLOOKUP(A615,'Coverage Indicators - Section D'!$A$10:$Y$42,25,FALSE),"")</f>
        <v/>
      </c>
      <c r="C615" s="410" t="str">
        <f>IFERROR(IF(VLOOKUP(S615,'Disaggregation Records'!$D$93:$E$181,2,FALSE)=0,"",VLOOKUP(S615,'Disaggregation Records'!$D$93:$E$181,2,FALSE)),"")</f>
        <v/>
      </c>
      <c r="D615" s="410" t="str">
        <f>IFERROR(IF(VLOOKUP(S615,'Disaggregation Records'!$D$93:$F$181,3,FALSE)=0,"",VLOOKUP(S615,'Disaggregation Records'!$D$93:$F$181,3,FALSE)),"")</f>
        <v/>
      </c>
      <c r="E615" s="326"/>
      <c r="F615" s="326"/>
      <c r="G615" s="327" t="str">
        <f t="shared" si="40"/>
        <v/>
      </c>
      <c r="H615" s="380"/>
      <c r="I615" s="381"/>
      <c r="J615" s="381"/>
      <c r="K615" s="381"/>
      <c r="L615" s="381"/>
      <c r="M615" s="381"/>
      <c r="N615" s="381"/>
      <c r="O615" s="381"/>
      <c r="P615" s="380"/>
      <c r="Q615" s="313"/>
      <c r="R615" s="412">
        <f t="shared" si="41"/>
        <v>158</v>
      </c>
      <c r="S615" s="412" t="str">
        <f t="shared" si="42"/>
        <v/>
      </c>
      <c r="T615" s="412" t="b">
        <f t="shared" si="43"/>
        <v>0</v>
      </c>
      <c r="U615" s="412" t="s">
        <v>1814</v>
      </c>
      <c r="V615" s="58"/>
      <c r="W615" s="164"/>
      <c r="X615" s="164"/>
    </row>
    <row r="616" spans="1:24" x14ac:dyDescent="0.25">
      <c r="A616" s="312">
        <v>29</v>
      </c>
      <c r="B616" s="324" t="str">
        <f>IFERROR(VLOOKUP(A616,'Coverage Indicators - Section D'!$A$10:$Y$42,25,FALSE),"")</f>
        <v/>
      </c>
      <c r="C616" s="410" t="str">
        <f>IFERROR(IF(VLOOKUP(S616,'Disaggregation Records'!$D$93:$E$181,2,FALSE)=0,"",VLOOKUP(S616,'Disaggregation Records'!$D$93:$E$181,2,FALSE)),"")</f>
        <v/>
      </c>
      <c r="D616" s="410" t="str">
        <f>IFERROR(IF(VLOOKUP(S616,'Disaggregation Records'!$D$93:$F$181,3,FALSE)=0,"",VLOOKUP(S616,'Disaggregation Records'!$D$93:$F$181,3,FALSE)),"")</f>
        <v/>
      </c>
      <c r="E616" s="326"/>
      <c r="F616" s="326"/>
      <c r="G616" s="327" t="str">
        <f t="shared" si="40"/>
        <v/>
      </c>
      <c r="H616" s="380"/>
      <c r="I616" s="381"/>
      <c r="J616" s="381"/>
      <c r="K616" s="381"/>
      <c r="L616" s="381"/>
      <c r="M616" s="381"/>
      <c r="N616" s="381"/>
      <c r="O616" s="381"/>
      <c r="P616" s="380"/>
      <c r="Q616" s="313"/>
      <c r="R616" s="412">
        <f t="shared" si="41"/>
        <v>159</v>
      </c>
      <c r="S616" s="412" t="str">
        <f t="shared" si="42"/>
        <v/>
      </c>
      <c r="T616" s="412" t="b">
        <f t="shared" si="43"/>
        <v>0</v>
      </c>
      <c r="U616" s="412" t="s">
        <v>1815</v>
      </c>
      <c r="V616" s="58"/>
      <c r="W616" s="164"/>
      <c r="X616" s="164"/>
    </row>
    <row r="617" spans="1:24" x14ac:dyDescent="0.25">
      <c r="A617" s="312">
        <v>30</v>
      </c>
      <c r="B617" s="324" t="str">
        <f>IFERROR(VLOOKUP(A617,'Coverage Indicators - Section D'!$A$10:$Y$42,25,FALSE),"")</f>
        <v/>
      </c>
      <c r="C617" s="410" t="str">
        <f>IFERROR(IF(VLOOKUP(S617,'Disaggregation Records'!$D$93:$E$181,2,FALSE)=0,"",VLOOKUP(S617,'Disaggregation Records'!$D$93:$E$181,2,FALSE)),"")</f>
        <v/>
      </c>
      <c r="D617" s="410" t="str">
        <f>IFERROR(IF(VLOOKUP(S617,'Disaggregation Records'!$D$93:$F$181,3,FALSE)=0,"",VLOOKUP(S617,'Disaggregation Records'!$D$93:$F$181,3,FALSE)),"")</f>
        <v/>
      </c>
      <c r="E617" s="326"/>
      <c r="F617" s="326"/>
      <c r="G617" s="327" t="str">
        <f t="shared" si="40"/>
        <v/>
      </c>
      <c r="H617" s="380"/>
      <c r="I617" s="381"/>
      <c r="J617" s="381"/>
      <c r="K617" s="381"/>
      <c r="L617" s="381"/>
      <c r="M617" s="381"/>
      <c r="N617" s="381"/>
      <c r="O617" s="381"/>
      <c r="P617" s="380"/>
      <c r="Q617" s="313"/>
      <c r="R617" s="412">
        <f t="shared" si="41"/>
        <v>160</v>
      </c>
      <c r="S617" s="412" t="str">
        <f t="shared" si="42"/>
        <v/>
      </c>
      <c r="T617" s="412" t="b">
        <f t="shared" si="43"/>
        <v>0</v>
      </c>
      <c r="U617" s="412" t="s">
        <v>1816</v>
      </c>
      <c r="V617" s="58"/>
      <c r="W617" s="164"/>
      <c r="X617" s="164"/>
    </row>
    <row r="618" spans="1:24" x14ac:dyDescent="0.25">
      <c r="A618" s="312">
        <v>30</v>
      </c>
      <c r="B618" s="324" t="str">
        <f>IFERROR(VLOOKUP(A618,'Coverage Indicators - Section D'!$A$10:$Y$42,25,FALSE),"")</f>
        <v/>
      </c>
      <c r="C618" s="410" t="str">
        <f>IFERROR(IF(VLOOKUP(S618,'Disaggregation Records'!$D$93:$E$181,2,FALSE)=0,"",VLOOKUP(S618,'Disaggregation Records'!$D$93:$E$181,2,FALSE)),"")</f>
        <v/>
      </c>
      <c r="D618" s="410" t="str">
        <f>IFERROR(IF(VLOOKUP(S618,'Disaggregation Records'!$D$93:$F$181,3,FALSE)=0,"",VLOOKUP(S618,'Disaggregation Records'!$D$93:$F$181,3,FALSE)),"")</f>
        <v/>
      </c>
      <c r="E618" s="326"/>
      <c r="F618" s="326"/>
      <c r="G618" s="327" t="str">
        <f t="shared" si="40"/>
        <v/>
      </c>
      <c r="H618" s="380"/>
      <c r="I618" s="381"/>
      <c r="J618" s="381"/>
      <c r="K618" s="381"/>
      <c r="L618" s="381"/>
      <c r="M618" s="381"/>
      <c r="N618" s="381"/>
      <c r="O618" s="381"/>
      <c r="P618" s="380"/>
      <c r="Q618" s="313"/>
      <c r="R618" s="412">
        <f t="shared" si="41"/>
        <v>161</v>
      </c>
      <c r="S618" s="412" t="str">
        <f t="shared" si="42"/>
        <v/>
      </c>
      <c r="T618" s="412" t="b">
        <f t="shared" si="43"/>
        <v>0</v>
      </c>
      <c r="U618" s="412" t="s">
        <v>1817</v>
      </c>
      <c r="V618" s="58"/>
      <c r="W618" s="164"/>
      <c r="X618" s="164"/>
    </row>
    <row r="619" spans="1:24" x14ac:dyDescent="0.25">
      <c r="A619" s="312">
        <v>30</v>
      </c>
      <c r="B619" s="324" t="str">
        <f>IFERROR(VLOOKUP(A619,'Coverage Indicators - Section D'!$A$10:$Y$42,25,FALSE),"")</f>
        <v/>
      </c>
      <c r="C619" s="410" t="str">
        <f>IFERROR(IF(VLOOKUP(S619,'Disaggregation Records'!$D$93:$E$181,2,FALSE)=0,"",VLOOKUP(S619,'Disaggregation Records'!$D$93:$E$181,2,FALSE)),"")</f>
        <v/>
      </c>
      <c r="D619" s="410" t="str">
        <f>IFERROR(IF(VLOOKUP(S619,'Disaggregation Records'!$D$93:$F$181,3,FALSE)=0,"",VLOOKUP(S619,'Disaggregation Records'!$D$93:$F$181,3,FALSE)),"")</f>
        <v/>
      </c>
      <c r="E619" s="326"/>
      <c r="F619" s="326"/>
      <c r="G619" s="327" t="str">
        <f t="shared" si="40"/>
        <v/>
      </c>
      <c r="H619" s="380"/>
      <c r="I619" s="381"/>
      <c r="J619" s="381"/>
      <c r="K619" s="381"/>
      <c r="L619" s="381"/>
      <c r="M619" s="381"/>
      <c r="N619" s="381"/>
      <c r="O619" s="381"/>
      <c r="P619" s="380"/>
      <c r="Q619" s="313"/>
      <c r="R619" s="412">
        <f t="shared" si="41"/>
        <v>162</v>
      </c>
      <c r="S619" s="412" t="str">
        <f t="shared" si="42"/>
        <v/>
      </c>
      <c r="T619" s="412" t="b">
        <f t="shared" si="43"/>
        <v>0</v>
      </c>
      <c r="U619" s="412" t="s">
        <v>1818</v>
      </c>
      <c r="V619" s="58"/>
      <c r="W619" s="164"/>
      <c r="X619" s="164"/>
    </row>
    <row r="620" spans="1:24" x14ac:dyDescent="0.25">
      <c r="A620" s="312">
        <v>30</v>
      </c>
      <c r="B620" s="324" t="str">
        <f>IFERROR(VLOOKUP(A620,'Coverage Indicators - Section D'!$A$10:$Y$42,25,FALSE),"")</f>
        <v/>
      </c>
      <c r="C620" s="410" t="str">
        <f>IFERROR(IF(VLOOKUP(S620,'Disaggregation Records'!$D$93:$E$181,2,FALSE)=0,"",VLOOKUP(S620,'Disaggregation Records'!$D$93:$E$181,2,FALSE)),"")</f>
        <v/>
      </c>
      <c r="D620" s="410" t="str">
        <f>IFERROR(IF(VLOOKUP(S620,'Disaggregation Records'!$D$93:$F$181,3,FALSE)=0,"",VLOOKUP(S620,'Disaggregation Records'!$D$93:$F$181,3,FALSE)),"")</f>
        <v/>
      </c>
      <c r="E620" s="326"/>
      <c r="F620" s="326"/>
      <c r="G620" s="327" t="str">
        <f t="shared" si="40"/>
        <v/>
      </c>
      <c r="H620" s="380"/>
      <c r="I620" s="381"/>
      <c r="J620" s="381"/>
      <c r="K620" s="381"/>
      <c r="L620" s="381"/>
      <c r="M620" s="381"/>
      <c r="N620" s="381"/>
      <c r="O620" s="381"/>
      <c r="P620" s="380"/>
      <c r="Q620" s="313"/>
      <c r="R620" s="412">
        <f t="shared" si="41"/>
        <v>163</v>
      </c>
      <c r="S620" s="412" t="str">
        <f t="shared" si="42"/>
        <v/>
      </c>
      <c r="T620" s="412" t="b">
        <f t="shared" si="43"/>
        <v>0</v>
      </c>
      <c r="U620" s="412" t="s">
        <v>1819</v>
      </c>
      <c r="V620" s="58"/>
      <c r="W620" s="164"/>
      <c r="X620" s="164"/>
    </row>
    <row r="621" spans="1:24" x14ac:dyDescent="0.25">
      <c r="A621" s="312">
        <v>30</v>
      </c>
      <c r="B621" s="324" t="str">
        <f>IFERROR(VLOOKUP(A621,'Coverage Indicators - Section D'!$A$10:$Y$42,25,FALSE),"")</f>
        <v/>
      </c>
      <c r="C621" s="410" t="str">
        <f>IFERROR(IF(VLOOKUP(S621,'Disaggregation Records'!$D$93:$E$181,2,FALSE)=0,"",VLOOKUP(S621,'Disaggregation Records'!$D$93:$E$181,2,FALSE)),"")</f>
        <v/>
      </c>
      <c r="D621" s="410" t="str">
        <f>IFERROR(IF(VLOOKUP(S621,'Disaggregation Records'!$D$93:$F$181,3,FALSE)=0,"",VLOOKUP(S621,'Disaggregation Records'!$D$93:$F$181,3,FALSE)),"")</f>
        <v/>
      </c>
      <c r="E621" s="326"/>
      <c r="F621" s="326"/>
      <c r="G621" s="327" t="str">
        <f t="shared" si="40"/>
        <v/>
      </c>
      <c r="H621" s="380"/>
      <c r="I621" s="381"/>
      <c r="J621" s="381"/>
      <c r="K621" s="381"/>
      <c r="L621" s="381"/>
      <c r="M621" s="381"/>
      <c r="N621" s="381"/>
      <c r="O621" s="381"/>
      <c r="P621" s="380"/>
      <c r="Q621" s="313"/>
      <c r="R621" s="412">
        <f t="shared" si="41"/>
        <v>164</v>
      </c>
      <c r="S621" s="412" t="str">
        <f t="shared" si="42"/>
        <v/>
      </c>
      <c r="T621" s="412" t="b">
        <f t="shared" si="43"/>
        <v>0</v>
      </c>
      <c r="U621" s="412" t="s">
        <v>1820</v>
      </c>
      <c r="V621" s="58"/>
      <c r="W621" s="164"/>
      <c r="X621" s="164"/>
    </row>
    <row r="622" spans="1:24" x14ac:dyDescent="0.25">
      <c r="A622" s="312">
        <v>30</v>
      </c>
      <c r="B622" s="324" t="str">
        <f>IFERROR(VLOOKUP(A622,'Coverage Indicators - Section D'!$A$10:$Y$42,25,FALSE),"")</f>
        <v/>
      </c>
      <c r="C622" s="410" t="str">
        <f>IFERROR(IF(VLOOKUP(S622,'Disaggregation Records'!$D$93:$E$181,2,FALSE)=0,"",VLOOKUP(S622,'Disaggregation Records'!$D$93:$E$181,2,FALSE)),"")</f>
        <v/>
      </c>
      <c r="D622" s="410" t="str">
        <f>IFERROR(IF(VLOOKUP(S622,'Disaggregation Records'!$D$93:$F$181,3,FALSE)=0,"",VLOOKUP(S622,'Disaggregation Records'!$D$93:$F$181,3,FALSE)),"")</f>
        <v/>
      </c>
      <c r="E622" s="326"/>
      <c r="F622" s="326"/>
      <c r="G622" s="327" t="str">
        <f t="shared" si="40"/>
        <v/>
      </c>
      <c r="H622" s="380"/>
      <c r="I622" s="381"/>
      <c r="J622" s="381"/>
      <c r="K622" s="381"/>
      <c r="L622" s="381"/>
      <c r="M622" s="381"/>
      <c r="N622" s="381"/>
      <c r="O622" s="381"/>
      <c r="P622" s="380"/>
      <c r="Q622" s="313"/>
      <c r="R622" s="412">
        <f t="shared" si="41"/>
        <v>165</v>
      </c>
      <c r="S622" s="412" t="str">
        <f t="shared" si="42"/>
        <v/>
      </c>
      <c r="T622" s="412" t="b">
        <f t="shared" si="43"/>
        <v>0</v>
      </c>
      <c r="U622" s="412" t="s">
        <v>1821</v>
      </c>
      <c r="V622" s="58"/>
      <c r="W622" s="164"/>
      <c r="X622" s="164"/>
    </row>
    <row r="623" spans="1:24" x14ac:dyDescent="0.25">
      <c r="A623" s="312">
        <v>30</v>
      </c>
      <c r="B623" s="324" t="str">
        <f>IFERROR(VLOOKUP(A623,'Coverage Indicators - Section D'!$A$10:$Y$42,25,FALSE),"")</f>
        <v/>
      </c>
      <c r="C623" s="410" t="str">
        <f>IFERROR(IF(VLOOKUP(S623,'Disaggregation Records'!$D$93:$E$181,2,FALSE)=0,"",VLOOKUP(S623,'Disaggregation Records'!$D$93:$E$181,2,FALSE)),"")</f>
        <v/>
      </c>
      <c r="D623" s="410" t="str">
        <f>IFERROR(IF(VLOOKUP(S623,'Disaggregation Records'!$D$93:$F$181,3,FALSE)=0,"",VLOOKUP(S623,'Disaggregation Records'!$D$93:$F$181,3,FALSE)),"")</f>
        <v/>
      </c>
      <c r="E623" s="326"/>
      <c r="F623" s="326"/>
      <c r="G623" s="327" t="str">
        <f t="shared" si="40"/>
        <v/>
      </c>
      <c r="H623" s="380"/>
      <c r="I623" s="381"/>
      <c r="J623" s="381"/>
      <c r="K623" s="381"/>
      <c r="L623" s="381"/>
      <c r="M623" s="381"/>
      <c r="N623" s="381"/>
      <c r="O623" s="381"/>
      <c r="P623" s="380"/>
      <c r="Q623" s="313"/>
      <c r="R623" s="412">
        <f t="shared" si="41"/>
        <v>166</v>
      </c>
      <c r="S623" s="412" t="str">
        <f t="shared" si="42"/>
        <v/>
      </c>
      <c r="T623" s="412" t="b">
        <f t="shared" si="43"/>
        <v>0</v>
      </c>
      <c r="U623" s="412" t="s">
        <v>1822</v>
      </c>
      <c r="V623" s="58"/>
      <c r="W623" s="164"/>
      <c r="X623" s="164"/>
    </row>
    <row r="624" spans="1:24" x14ac:dyDescent="0.25">
      <c r="A624" s="312">
        <v>30</v>
      </c>
      <c r="B624" s="324" t="str">
        <f>IFERROR(VLOOKUP(A624,'Coverage Indicators - Section D'!$A$10:$Y$42,25,FALSE),"")</f>
        <v/>
      </c>
      <c r="C624" s="410" t="str">
        <f>IFERROR(IF(VLOOKUP(S624,'Disaggregation Records'!$D$93:$E$181,2,FALSE)=0,"",VLOOKUP(S624,'Disaggregation Records'!$D$93:$E$181,2,FALSE)),"")</f>
        <v/>
      </c>
      <c r="D624" s="410" t="str">
        <f>IFERROR(IF(VLOOKUP(S624,'Disaggregation Records'!$D$93:$F$181,3,FALSE)=0,"",VLOOKUP(S624,'Disaggregation Records'!$D$93:$F$181,3,FALSE)),"")</f>
        <v/>
      </c>
      <c r="E624" s="326"/>
      <c r="F624" s="326"/>
      <c r="G624" s="327" t="str">
        <f t="shared" si="40"/>
        <v/>
      </c>
      <c r="H624" s="380"/>
      <c r="I624" s="381"/>
      <c r="J624" s="381"/>
      <c r="K624" s="381"/>
      <c r="L624" s="381"/>
      <c r="M624" s="381"/>
      <c r="N624" s="381"/>
      <c r="O624" s="381"/>
      <c r="P624" s="380"/>
      <c r="Q624" s="313"/>
      <c r="R624" s="412">
        <f t="shared" si="41"/>
        <v>167</v>
      </c>
      <c r="S624" s="412" t="str">
        <f t="shared" si="42"/>
        <v/>
      </c>
      <c r="T624" s="412" t="b">
        <f t="shared" si="43"/>
        <v>0</v>
      </c>
      <c r="U624" s="412" t="s">
        <v>1823</v>
      </c>
      <c r="V624" s="58"/>
      <c r="W624" s="164"/>
      <c r="X624" s="164"/>
    </row>
    <row r="625" spans="1:24" x14ac:dyDescent="0.25">
      <c r="A625" s="312">
        <v>30</v>
      </c>
      <c r="B625" s="324" t="str">
        <f>IFERROR(VLOOKUP(A625,'Coverage Indicators - Section D'!$A$10:$Y$42,25,FALSE),"")</f>
        <v/>
      </c>
      <c r="C625" s="410" t="str">
        <f>IFERROR(IF(VLOOKUP(S625,'Disaggregation Records'!$D$93:$E$181,2,FALSE)=0,"",VLOOKUP(S625,'Disaggregation Records'!$D$93:$E$181,2,FALSE)),"")</f>
        <v/>
      </c>
      <c r="D625" s="410" t="str">
        <f>IFERROR(IF(VLOOKUP(S625,'Disaggregation Records'!$D$93:$F$181,3,FALSE)=0,"",VLOOKUP(S625,'Disaggregation Records'!$D$93:$F$181,3,FALSE)),"")</f>
        <v/>
      </c>
      <c r="E625" s="326"/>
      <c r="F625" s="326"/>
      <c r="G625" s="327" t="str">
        <f t="shared" si="40"/>
        <v/>
      </c>
      <c r="H625" s="380"/>
      <c r="I625" s="381"/>
      <c r="J625" s="381"/>
      <c r="K625" s="381"/>
      <c r="L625" s="381"/>
      <c r="M625" s="381"/>
      <c r="N625" s="381"/>
      <c r="O625" s="381"/>
      <c r="P625" s="380"/>
      <c r="Q625" s="313"/>
      <c r="R625" s="412">
        <f t="shared" si="41"/>
        <v>168</v>
      </c>
      <c r="S625" s="412" t="str">
        <f t="shared" si="42"/>
        <v/>
      </c>
      <c r="T625" s="412" t="b">
        <f t="shared" si="43"/>
        <v>0</v>
      </c>
      <c r="U625" s="412" t="s">
        <v>1824</v>
      </c>
      <c r="V625" s="58"/>
      <c r="W625" s="164"/>
      <c r="X625" s="164"/>
    </row>
    <row r="626" spans="1:24" x14ac:dyDescent="0.25">
      <c r="A626" s="312">
        <v>30</v>
      </c>
      <c r="B626" s="324" t="str">
        <f>IFERROR(VLOOKUP(A626,'Coverage Indicators - Section D'!$A$10:$Y$42,25,FALSE),"")</f>
        <v/>
      </c>
      <c r="C626" s="410" t="str">
        <f>IFERROR(IF(VLOOKUP(S626,'Disaggregation Records'!$D$93:$E$181,2,FALSE)=0,"",VLOOKUP(S626,'Disaggregation Records'!$D$93:$E$181,2,FALSE)),"")</f>
        <v/>
      </c>
      <c r="D626" s="410" t="str">
        <f>IFERROR(IF(VLOOKUP(S626,'Disaggregation Records'!$D$93:$F$181,3,FALSE)=0,"",VLOOKUP(S626,'Disaggregation Records'!$D$93:$F$181,3,FALSE)),"")</f>
        <v/>
      </c>
      <c r="E626" s="326"/>
      <c r="F626" s="326"/>
      <c r="G626" s="327" t="str">
        <f t="shared" si="40"/>
        <v/>
      </c>
      <c r="H626" s="380"/>
      <c r="I626" s="381"/>
      <c r="J626" s="381"/>
      <c r="K626" s="381"/>
      <c r="L626" s="381"/>
      <c r="M626" s="381"/>
      <c r="N626" s="381"/>
      <c r="O626" s="381"/>
      <c r="P626" s="380"/>
      <c r="Q626" s="313"/>
      <c r="R626" s="412">
        <f t="shared" si="41"/>
        <v>169</v>
      </c>
      <c r="S626" s="412" t="str">
        <f t="shared" si="42"/>
        <v/>
      </c>
      <c r="T626" s="412" t="b">
        <f t="shared" si="43"/>
        <v>0</v>
      </c>
      <c r="U626" s="412" t="s">
        <v>1825</v>
      </c>
      <c r="V626" s="58"/>
      <c r="W626" s="164"/>
      <c r="X626" s="164"/>
    </row>
    <row r="627" spans="1:24" ht="2.4500000000000002" customHeight="1" thickBot="1" x14ac:dyDescent="0.3">
      <c r="A627" s="76"/>
      <c r="B627" s="77"/>
      <c r="C627" s="77"/>
      <c r="D627" s="77"/>
      <c r="E627" s="77"/>
      <c r="F627" s="77"/>
      <c r="G627" s="77"/>
      <c r="H627" s="77"/>
      <c r="I627" s="77"/>
      <c r="J627" s="77"/>
      <c r="K627" s="77"/>
      <c r="L627" s="77"/>
      <c r="M627" s="77"/>
      <c r="N627" s="77"/>
      <c r="O627" s="77"/>
      <c r="P627" s="77"/>
      <c r="Q627" s="77"/>
      <c r="R627" s="153"/>
      <c r="S627" s="153"/>
      <c r="T627" s="153"/>
      <c r="U627" s="153"/>
      <c r="V627" s="68"/>
      <c r="W627" s="164"/>
      <c r="X627" s="164"/>
    </row>
    <row r="628" spans="1:24" ht="30" customHeight="1" x14ac:dyDescent="0.25">
      <c r="W628" s="164"/>
      <c r="X628" s="164"/>
    </row>
    <row r="629" spans="1:24" ht="30" customHeight="1" x14ac:dyDescent="0.25"/>
    <row r="630" spans="1:24" ht="30" customHeight="1" x14ac:dyDescent="0.25"/>
    <row r="631" spans="1:24" x14ac:dyDescent="0.25">
      <c r="A631" s="78" t="s">
        <v>142</v>
      </c>
    </row>
  </sheetData>
  <sheetProtection algorithmName="SHA-512" hashValue="1wcLbZKS3Mcig9pA5Z71qhR+YwYZOBMtBKvcAt/q4F0eN3csul7tikzGlc4WObjN0DssKGX8hW0NgqHGaz5IMA==" saltValue="81UXrWi9Z/TUfNK6QUF1LQ==" spinCount="100000" sheet="1" objects="1" scenarios="1" formatCells="0" formatRows="0" sort="0" autoFilter="0"/>
  <mergeCells count="6">
    <mergeCell ref="A6:H6"/>
    <mergeCell ref="A165:H165"/>
    <mergeCell ref="A1:U1"/>
    <mergeCell ref="A2:Q2"/>
    <mergeCell ref="A324:Q324"/>
    <mergeCell ref="R324:U324"/>
  </mergeCells>
  <conditionalFormatting sqref="A8:D158">
    <cfRule type="expression" dxfId="22" priority="6">
      <formula>MOD($A8,2)=1</formula>
    </cfRule>
    <cfRule type="expression" dxfId="21" priority="7">
      <formula>MOD($A8,2)=0</formula>
    </cfRule>
  </conditionalFormatting>
  <conditionalFormatting sqref="A167:D317">
    <cfRule type="expression" dxfId="20" priority="4">
      <formula>MOD($A8,2)=1</formula>
    </cfRule>
    <cfRule type="expression" dxfId="19" priority="5">
      <formula>MOD($A167,2)=0</formula>
    </cfRule>
  </conditionalFormatting>
  <conditionalFormatting sqref="A326:D626">
    <cfRule type="expression" dxfId="18" priority="2">
      <formula>MOD($A326,2)=1</formula>
    </cfRule>
    <cfRule type="expression" dxfId="17" priority="3">
      <formula>MOD($A326,2)=0</formula>
    </cfRule>
  </conditionalFormatting>
  <conditionalFormatting sqref="A8:H158 A167:H317 A326:Q626">
    <cfRule type="expression" dxfId="16" priority="1">
      <formula>$C8=""</formula>
    </cfRule>
  </conditionalFormatting>
  <dataValidations count="11">
    <dataValidation type="decimal" allowBlank="1" showInputMessage="1" showErrorMessage="1" errorTitle="X-Author for Excel" error="Please enter a valid numeric value. Valid range for Impact Indicator Number is -1E+18 to 1E+18." promptTitle="X-Author for Excel" sqref="A8:A158">
      <formula1>-1000000000000000000</formula1>
      <formula2>1000000000000000000</formula2>
    </dataValidation>
    <dataValidation type="list" allowBlank="1" showInputMessage="1" showErrorMessage="1" errorTitle="X-Author for Excel" error="Please select a value from the drop-down." promptTitle="X-Author for Excel" sqref="F8:F158">
      <formula1>IF(IFERROR(ROWS(INDIRECT(SUBSTITUTE("AIM_Impact_Disaggregation__c.AIM_Baseline_Year__c"," ","_"))),-1) &lt; 0, XAuthorInvalidPicklistData,INDIRECT(SUBSTITUTE("AIM_Impact_Disaggregation__c.AIM_Baseline_Year__c"," ","_")))</formula1>
    </dataValidation>
    <dataValidation type="list" allowBlank="1" showInputMessage="1" showErrorMessage="1" errorTitle="X-Author for Excel" error="Please select either TRUE or FALSE from the dropdown." promptTitle="X-Author for Excel" sqref="L8:M158 L167:M317 T326:T626">
      <formula1>"TRUE,FALSE"</formula1>
    </dataValidation>
    <dataValidation type="custom" allowBlank="1" showInputMessage="1" showErrorMessage="1" errorTitle="X-Author for Excel" error="Id and Lookup fields are not editable." promptTitle="X-Author for Excel" sqref="N8:N158 N167:N317 U326:U626">
      <formula1>""</formula1>
    </dataValidation>
    <dataValidation type="decimal" allowBlank="1" showInputMessage="1" showErrorMessage="1" errorTitle="X-Author for Excel" error="Please enter a valid numeric value. Valid range for Outcome Indicator Number is -1E+18 to 1E+18." promptTitle="X-Author for Excel" sqref="A167:A317">
      <formula1>-1000000000000000000</formula1>
      <formula2>1000000000000000000</formula2>
    </dataValidation>
    <dataValidation type="list" allowBlank="1" showInputMessage="1" showErrorMessage="1" errorTitle="X-Author for Excel" error="Please select a value from the drop-down." promptTitle="X-Author for Excel" sqref="F167:F317">
      <formula1>IF(IFERROR(ROWS(INDIRECT(SUBSTITUTE("AIM_Outcome_Disaggregation__c.AIM_Baseline_Year__c"," ","_"))),-1) &lt; 0, XAuthorInvalidPicklistData,INDIRECT(SUBSTITUTE("AIM_Outcome_Disaggregation__c.AIM_Baseline_Year__c"," ","_")))</formula1>
    </dataValidation>
    <dataValidation type="decimal" allowBlank="1" showInputMessage="1" showErrorMessage="1" errorTitle="X-Author for Excel" error="Please enter a valid numeric value. Valid range for Coverage Indicator Number is -1E+18 to 1E+18." promptTitle="X-Author for Excel" sqref="A326:A626">
      <formula1>-1000000000000000000</formula1>
      <formula2>1000000000000000000</formula2>
    </dataValidation>
    <dataValidation type="decimal" allowBlank="1" showInputMessage="1" showErrorMessage="1" errorTitle="X-Author for Excel" error="Please enter a valid numeric value. Valid range for Baseline N# is -10000000000 to 10000000000." promptTitle="X-Author for Excel" sqref="E326:E626">
      <formula1>-10000000000</formula1>
      <formula2>10000000000</formula2>
    </dataValidation>
    <dataValidation type="decimal" allowBlank="1" showInputMessage="1" showErrorMessage="1" errorTitle="X-Author for Excel" error="Please enter a valid numeric value. Valid range for Baseline D# is -10000000000 to 10000000000." promptTitle="X-Author for Excel" sqref="F326:F626">
      <formula1>-10000000000</formula1>
      <formula2>10000000000</formula2>
    </dataValidation>
    <dataValidation type="decimal" allowBlank="1" showInputMessage="1" showErrorMessage="1" errorTitle="X-Author for Excel" error="Please enter a valid numeric value. Valid range for Baseline % is -99999.99 to 99999.99." promptTitle="X-Author for Excel" sqref="G326:G626">
      <formula1>-99999.99</formula1>
      <formula2>99999.99</formula2>
    </dataValidation>
    <dataValidation type="list" allowBlank="1" showInputMessage="1" showErrorMessage="1" errorTitle="X-Author for Excel" error="Please select a value from the drop-down." promptTitle="X-Author for Excel" sqref="H326:H626">
      <formula1>IF(IFERROR(ROWS(INDIRECT(SUBSTITUTE("AIM_Coverage_Disaggregation__c.AIM_Year__c"," ","_"))),-1) &lt; 0, XAuthorInvalidPicklistData,INDIRECT(SUBSTITUTE("AIM_Coverage_Disaggregation__c.AIM_Year__c"," ","_")))</formula1>
    </dataValidation>
  </dataValidations>
  <hyperlinks>
    <hyperlink ref="D4" location="_e6620337_bf44_48f3_a7fd_0125cc2c6be7" display="Coverage"/>
    <hyperlink ref="B4" location="_b9c6b527_c2c5_4200_bb21_b9257f2bb2c1" display="Impact "/>
    <hyperlink ref="C4" location="_a395564a_2e4f_42b7_9d4d_76ed548224d3" display="Outcome "/>
    <hyperlink ref="A631" location="' Disaggregation - Section E'!A4" display="' Disaggregation - Section E'!A4"/>
  </hyperlinks>
  <pageMargins left="0.7" right="0.7" top="0.75" bottom="0.75" header="0.3" footer="0.3"/>
  <pageSetup paperSize="8" scale="42" fitToHeight="0" orientation="landscape"/>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00"/>
  <sheetViews>
    <sheetView showGridLines="0" zoomScale="85" zoomScaleNormal="85" zoomScalePageLayoutView="85" workbookViewId="0">
      <selection activeCell="B9" sqref="B9"/>
    </sheetView>
  </sheetViews>
  <sheetFormatPr defaultColWidth="8.875" defaultRowHeight="15.75" x14ac:dyDescent="0.25"/>
  <cols>
    <col min="1" max="1" width="12" style="6" customWidth="1"/>
    <col min="2" max="2" width="30.625" style="6" customWidth="1"/>
    <col min="3" max="3" width="25.625" style="6" customWidth="1"/>
    <col min="4" max="4" width="32.625" style="6" customWidth="1"/>
    <col min="5" max="5" width="30.625" style="6" customWidth="1"/>
    <col min="6" max="6" width="24.125" style="6" hidden="1" customWidth="1"/>
    <col min="7" max="7" width="21.375" style="6" hidden="1" customWidth="1"/>
    <col min="8" max="8" width="35.375" style="6" hidden="1" customWidth="1"/>
    <col min="9" max="9" width="31.625" style="6" hidden="1" customWidth="1"/>
    <col min="10" max="10" width="26.875" style="6" hidden="1" customWidth="1"/>
    <col min="11" max="12" width="8.125" style="6" hidden="1" customWidth="1"/>
    <col min="13" max="13" width="0.5" style="6" customWidth="1"/>
    <col min="14" max="14" width="8.125" style="6" hidden="1" customWidth="1"/>
    <col min="15" max="15" width="28.375" style="6" hidden="1" customWidth="1"/>
    <col min="16" max="16" width="8.875" style="6" hidden="1" customWidth="1"/>
    <col min="17" max="17" width="13.625" style="6" hidden="1" customWidth="1"/>
    <col min="18" max="19" width="14.125" style="6" hidden="1" customWidth="1"/>
    <col min="20" max="21" width="22.375" style="6" hidden="1" customWidth="1"/>
    <col min="22" max="22" width="2" style="6" hidden="1" customWidth="1"/>
    <col min="23" max="23" width="26.625" style="6" customWidth="1"/>
    <col min="24" max="24" width="54.625" style="6" customWidth="1"/>
    <col min="25" max="25" width="0.125" style="6" customWidth="1"/>
    <col min="26" max="34" width="8.875" style="6" customWidth="1"/>
    <col min="35" max="35" width="8.875" style="9" customWidth="1"/>
    <col min="36" max="36" width="17.625" style="9" customWidth="1"/>
    <col min="37" max="37" width="13.125" style="9" customWidth="1"/>
    <col min="38" max="38" width="18" style="9" customWidth="1"/>
    <col min="39" max="39" width="13.375" style="9" customWidth="1"/>
    <col min="40" max="40" width="8.875" style="9"/>
    <col min="41" max="45" width="8.875" style="4"/>
    <col min="46" max="16384" width="8.875" style="6"/>
  </cols>
  <sheetData>
    <row r="1" spans="1:25" ht="21.75" thickBot="1" x14ac:dyDescent="0.3">
      <c r="A1" s="460" t="s">
        <v>46</v>
      </c>
      <c r="B1" s="461"/>
      <c r="C1" s="461"/>
      <c r="D1" s="461"/>
      <c r="E1" s="461"/>
      <c r="F1" s="461"/>
      <c r="G1" s="461"/>
      <c r="H1" s="461"/>
      <c r="I1" s="461"/>
      <c r="J1" s="461"/>
      <c r="K1" s="461"/>
      <c r="L1" s="461"/>
      <c r="M1" s="461"/>
      <c r="N1" s="461"/>
      <c r="O1" s="462"/>
    </row>
    <row r="2" spans="1:25" ht="21.75" thickBot="1" x14ac:dyDescent="0.4">
      <c r="A2" s="457" t="s">
        <v>215</v>
      </c>
      <c r="B2" s="458"/>
      <c r="C2" s="458"/>
      <c r="D2" s="458"/>
      <c r="E2" s="458"/>
      <c r="F2" s="458"/>
      <c r="G2" s="458"/>
      <c r="H2" s="458"/>
      <c r="I2" s="458"/>
      <c r="J2" s="458"/>
      <c r="K2" s="458"/>
      <c r="L2" s="458"/>
      <c r="M2" s="458"/>
      <c r="N2" s="458"/>
      <c r="O2" s="459"/>
    </row>
    <row r="3" spans="1:25" ht="16.5" thickBot="1" x14ac:dyDescent="0.3"/>
    <row r="4" spans="1:25" ht="65.45" customHeight="1" thickBot="1" x14ac:dyDescent="0.3">
      <c r="A4" s="50" t="s">
        <v>38</v>
      </c>
      <c r="B4" s="51" t="s">
        <v>196</v>
      </c>
      <c r="C4" s="33" t="s">
        <v>197</v>
      </c>
    </row>
    <row r="5" spans="1:25" ht="16.5" thickBot="1" x14ac:dyDescent="0.3"/>
    <row r="6" spans="1:25" ht="45.6" customHeight="1" thickBot="1" x14ac:dyDescent="0.3">
      <c r="A6" s="431" t="s">
        <v>196</v>
      </c>
      <c r="B6" s="428"/>
      <c r="C6" s="428"/>
      <c r="D6" s="428"/>
      <c r="E6" s="428"/>
      <c r="F6" s="428"/>
      <c r="G6" s="428"/>
      <c r="H6" s="428"/>
      <c r="I6" s="428"/>
      <c r="J6" s="428"/>
      <c r="K6" s="428"/>
      <c r="L6" s="428"/>
      <c r="M6" s="428"/>
      <c r="N6" s="428"/>
      <c r="O6" s="428"/>
      <c r="P6" s="428"/>
      <c r="Q6" s="428"/>
      <c r="R6" s="428"/>
      <c r="S6" s="428"/>
      <c r="T6" s="428"/>
      <c r="U6" s="428"/>
      <c r="V6" s="428"/>
      <c r="W6" s="428"/>
      <c r="X6" s="428"/>
      <c r="Y6" s="432"/>
    </row>
    <row r="7" spans="1:25" ht="45.6" customHeight="1" x14ac:dyDescent="0.25">
      <c r="A7" s="320" t="s">
        <v>139</v>
      </c>
      <c r="B7" s="320" t="s">
        <v>1</v>
      </c>
      <c r="C7" s="320" t="s">
        <v>97</v>
      </c>
      <c r="D7" s="320" t="s">
        <v>98</v>
      </c>
      <c r="E7" s="320" t="s">
        <v>21</v>
      </c>
      <c r="F7" s="320"/>
      <c r="G7" s="383"/>
      <c r="H7" s="383"/>
      <c r="I7" s="383"/>
      <c r="J7" s="383"/>
      <c r="K7" s="383"/>
      <c r="L7" s="383"/>
      <c r="M7" s="320"/>
      <c r="N7" s="321"/>
      <c r="O7" s="384"/>
      <c r="P7" s="362"/>
      <c r="Q7" s="393" t="s">
        <v>21</v>
      </c>
      <c r="R7" s="393" t="s">
        <v>105</v>
      </c>
      <c r="S7" s="393" t="s">
        <v>64</v>
      </c>
      <c r="T7" s="393" t="s">
        <v>66</v>
      </c>
      <c r="U7" s="393" t="s">
        <v>107</v>
      </c>
      <c r="V7" s="394" t="s">
        <v>212</v>
      </c>
      <c r="W7" s="321" t="s">
        <v>11</v>
      </c>
      <c r="X7" s="320" t="s">
        <v>9</v>
      </c>
      <c r="Y7" s="58"/>
    </row>
    <row r="8" spans="1:25" ht="47.25" hidden="1" x14ac:dyDescent="0.25">
      <c r="A8" s="312" t="s">
        <v>102</v>
      </c>
      <c r="B8" s="395"/>
      <c r="C8" s="395"/>
      <c r="D8" s="396" t="s">
        <v>99</v>
      </c>
      <c r="E8" s="397"/>
      <c r="F8" s="398"/>
      <c r="G8" s="398"/>
      <c r="H8" s="398"/>
      <c r="I8" s="398"/>
      <c r="J8" s="398"/>
      <c r="K8" s="398"/>
      <c r="L8" s="398"/>
      <c r="M8" s="397"/>
      <c r="N8" s="399"/>
      <c r="O8" s="397"/>
      <c r="P8" s="400"/>
      <c r="Q8" s="401" t="str">
        <f>IFERROR(VLOOKUP(E8,'Overview - Section A'!$N$25:$Q$36,4,FALSE),"")</f>
        <v/>
      </c>
      <c r="R8" s="378" t="b">
        <f>IFERROR(TRUE,FALSE)</f>
        <v>1</v>
      </c>
      <c r="S8" s="378" t="b">
        <f>IFERROR(IF(N8&lt;&gt;"",TRUE,FALSE),FALSE)</f>
        <v>0</v>
      </c>
      <c r="T8" s="378" t="s">
        <v>65</v>
      </c>
      <c r="U8" s="378" t="str">
        <f>IFERROR(VLOOKUP(C8,'Overview - Section A'!$W$126:$AB$180,6,FALSE),"")</f>
        <v/>
      </c>
      <c r="V8" s="402" t="str">
        <f>IFERROR(IF('Reference Records'!$B$152&lt;&gt;"",VLOOKUP(W8,'Reference Records'!$B$152:$C$152,2,FALSE),VLOOKUP(W8,'Reference Records'!$A$157:$C$1002,3,FALSE)),"")</f>
        <v/>
      </c>
      <c r="W8" s="381"/>
      <c r="X8" s="313" t="s">
        <v>100</v>
      </c>
      <c r="Y8" s="58"/>
    </row>
    <row r="9" spans="1:25" x14ac:dyDescent="0.25">
      <c r="A9" s="312">
        <v>1</v>
      </c>
      <c r="B9" s="395"/>
      <c r="C9" s="395"/>
      <c r="D9" s="396"/>
      <c r="E9" s="397"/>
      <c r="F9" s="398"/>
      <c r="G9" s="398"/>
      <c r="H9" s="398"/>
      <c r="I9" s="398"/>
      <c r="J9" s="398"/>
      <c r="K9" s="398"/>
      <c r="L9" s="398"/>
      <c r="M9" s="397"/>
      <c r="N9" s="399"/>
      <c r="O9" s="397"/>
      <c r="P9" s="400"/>
      <c r="Q9" s="401" t="str">
        <f>IFERROR(VLOOKUP(E9,'Overview - Section A'!$N$25:$Q$36,4,FALSE),"")</f>
        <v/>
      </c>
      <c r="R9" s="378" t="b">
        <f t="shared" ref="R9:R72" si="0">IFERROR(TRUE,FALSE)</f>
        <v>1</v>
      </c>
      <c r="S9" s="378" t="b">
        <f t="shared" ref="S9:S72" si="1">IFERROR(IF(N9&lt;&gt;"",TRUE,FALSE),FALSE)</f>
        <v>0</v>
      </c>
      <c r="T9" s="378" t="s">
        <v>746</v>
      </c>
      <c r="U9" s="378" t="str">
        <f>IFERROR(VLOOKUP(C9,'Overview - Section A'!$W$126:$AB$180,6,FALSE),"")</f>
        <v/>
      </c>
      <c r="V9" s="402" t="str">
        <f>IFERROR(IF('Reference Records'!$B$152&lt;&gt;"",VLOOKUP(W9,'Reference Records'!$B$152:$C$152,2,FALSE),VLOOKUP(W9,'Reference Records'!$A$157:$C$1002,3,FALSE)),"")</f>
        <v/>
      </c>
      <c r="W9" s="381"/>
      <c r="X9" s="313"/>
      <c r="Y9" s="58"/>
    </row>
    <row r="10" spans="1:25" x14ac:dyDescent="0.25">
      <c r="A10" s="312">
        <v>2</v>
      </c>
      <c r="B10" s="395"/>
      <c r="C10" s="395"/>
      <c r="D10" s="396"/>
      <c r="E10" s="397"/>
      <c r="F10" s="398"/>
      <c r="G10" s="398"/>
      <c r="H10" s="398"/>
      <c r="I10" s="398"/>
      <c r="J10" s="398"/>
      <c r="K10" s="398"/>
      <c r="L10" s="398"/>
      <c r="M10" s="397"/>
      <c r="N10" s="399"/>
      <c r="O10" s="397"/>
      <c r="P10" s="400"/>
      <c r="Q10" s="401" t="str">
        <f>IFERROR(VLOOKUP(E10,'Overview - Section A'!$N$25:$Q$36,4,FALSE),"")</f>
        <v/>
      </c>
      <c r="R10" s="378" t="b">
        <f t="shared" si="0"/>
        <v>1</v>
      </c>
      <c r="S10" s="378" t="b">
        <f t="shared" si="1"/>
        <v>0</v>
      </c>
      <c r="T10" s="378" t="s">
        <v>747</v>
      </c>
      <c r="U10" s="378" t="str">
        <f>IFERROR(VLOOKUP(C10,'Overview - Section A'!$W$126:$AB$180,6,FALSE),"")</f>
        <v/>
      </c>
      <c r="V10" s="402" t="str">
        <f>IFERROR(IF('Reference Records'!$B$152&lt;&gt;"",VLOOKUP(W10,'Reference Records'!$B$152:$C$152,2,FALSE),VLOOKUP(W10,'Reference Records'!$A$157:$C$1002,3,FALSE)),"")</f>
        <v/>
      </c>
      <c r="W10" s="381"/>
      <c r="X10" s="313"/>
      <c r="Y10" s="58"/>
    </row>
    <row r="11" spans="1:25" x14ac:dyDescent="0.25">
      <c r="A11" s="312">
        <v>3</v>
      </c>
      <c r="B11" s="395"/>
      <c r="C11" s="395"/>
      <c r="D11" s="396"/>
      <c r="E11" s="397"/>
      <c r="F11" s="398"/>
      <c r="G11" s="398"/>
      <c r="H11" s="398"/>
      <c r="I11" s="398"/>
      <c r="J11" s="398"/>
      <c r="K11" s="398"/>
      <c r="L11" s="398"/>
      <c r="M11" s="397"/>
      <c r="N11" s="399"/>
      <c r="O11" s="397"/>
      <c r="P11" s="400"/>
      <c r="Q11" s="401" t="str">
        <f>IFERROR(VLOOKUP(E11,'Overview - Section A'!$N$25:$Q$36,4,FALSE),"")</f>
        <v/>
      </c>
      <c r="R11" s="378" t="b">
        <f t="shared" si="0"/>
        <v>1</v>
      </c>
      <c r="S11" s="378" t="b">
        <f t="shared" si="1"/>
        <v>0</v>
      </c>
      <c r="T11" s="378" t="s">
        <v>748</v>
      </c>
      <c r="U11" s="378" t="str">
        <f>IFERROR(VLOOKUP(C11,'Overview - Section A'!$W$126:$AB$180,6,FALSE),"")</f>
        <v/>
      </c>
      <c r="V11" s="402" t="str">
        <f>IFERROR(IF('Reference Records'!$B$152&lt;&gt;"",VLOOKUP(W11,'Reference Records'!$B$152:$C$152,2,FALSE),VLOOKUP(W11,'Reference Records'!$A$157:$C$1002,3,FALSE)),"")</f>
        <v/>
      </c>
      <c r="W11" s="381"/>
      <c r="X11" s="313"/>
      <c r="Y11" s="58"/>
    </row>
    <row r="12" spans="1:25" x14ac:dyDescent="0.25">
      <c r="A12" s="312">
        <v>4</v>
      </c>
      <c r="B12" s="395"/>
      <c r="C12" s="395"/>
      <c r="D12" s="396"/>
      <c r="E12" s="397"/>
      <c r="F12" s="398"/>
      <c r="G12" s="398"/>
      <c r="H12" s="398"/>
      <c r="I12" s="398"/>
      <c r="J12" s="398"/>
      <c r="K12" s="398"/>
      <c r="L12" s="398"/>
      <c r="M12" s="397"/>
      <c r="N12" s="399"/>
      <c r="O12" s="397"/>
      <c r="P12" s="400"/>
      <c r="Q12" s="401" t="str">
        <f>IFERROR(VLOOKUP(E12,'Overview - Section A'!$N$25:$Q$36,4,FALSE),"")</f>
        <v/>
      </c>
      <c r="R12" s="378" t="b">
        <f t="shared" si="0"/>
        <v>1</v>
      </c>
      <c r="S12" s="378" t="b">
        <f t="shared" si="1"/>
        <v>0</v>
      </c>
      <c r="T12" s="378" t="s">
        <v>749</v>
      </c>
      <c r="U12" s="378" t="str">
        <f>IFERROR(VLOOKUP(C12,'Overview - Section A'!$W$126:$AB$180,6,FALSE),"")</f>
        <v/>
      </c>
      <c r="V12" s="402" t="str">
        <f>IFERROR(IF('Reference Records'!$B$152&lt;&gt;"",VLOOKUP(W12,'Reference Records'!$B$152:$C$152,2,FALSE),VLOOKUP(W12,'Reference Records'!$A$157:$C$1002,3,FALSE)),"")</f>
        <v/>
      </c>
      <c r="W12" s="381"/>
      <c r="X12" s="313"/>
      <c r="Y12" s="58"/>
    </row>
    <row r="13" spans="1:25" x14ac:dyDescent="0.25">
      <c r="A13" s="312">
        <v>5</v>
      </c>
      <c r="B13" s="395"/>
      <c r="C13" s="395"/>
      <c r="D13" s="396"/>
      <c r="E13" s="397"/>
      <c r="F13" s="398"/>
      <c r="G13" s="398"/>
      <c r="H13" s="398"/>
      <c r="I13" s="398"/>
      <c r="J13" s="398"/>
      <c r="K13" s="398"/>
      <c r="L13" s="398"/>
      <c r="M13" s="397"/>
      <c r="N13" s="399"/>
      <c r="O13" s="397"/>
      <c r="P13" s="400"/>
      <c r="Q13" s="401" t="str">
        <f>IFERROR(VLOOKUP(E13,'Overview - Section A'!$N$25:$Q$36,4,FALSE),"")</f>
        <v/>
      </c>
      <c r="R13" s="378" t="b">
        <f t="shared" si="0"/>
        <v>1</v>
      </c>
      <c r="S13" s="378" t="b">
        <f t="shared" si="1"/>
        <v>0</v>
      </c>
      <c r="T13" s="378" t="s">
        <v>750</v>
      </c>
      <c r="U13" s="378" t="str">
        <f>IFERROR(VLOOKUP(C13,'Overview - Section A'!$W$126:$AB$180,6,FALSE),"")</f>
        <v/>
      </c>
      <c r="V13" s="402" t="str">
        <f>IFERROR(IF('Reference Records'!$B$152&lt;&gt;"",VLOOKUP(W13,'Reference Records'!$B$152:$C$152,2,FALSE),VLOOKUP(W13,'Reference Records'!$A$157:$C$1002,3,FALSE)),"")</f>
        <v/>
      </c>
      <c r="W13" s="381"/>
      <c r="X13" s="313"/>
      <c r="Y13" s="58"/>
    </row>
    <row r="14" spans="1:25" x14ac:dyDescent="0.25">
      <c r="A14" s="312">
        <v>6</v>
      </c>
      <c r="B14" s="395"/>
      <c r="C14" s="395"/>
      <c r="D14" s="396"/>
      <c r="E14" s="397"/>
      <c r="F14" s="398"/>
      <c r="G14" s="398"/>
      <c r="H14" s="398"/>
      <c r="I14" s="398"/>
      <c r="J14" s="398"/>
      <c r="K14" s="398"/>
      <c r="L14" s="398"/>
      <c r="M14" s="397"/>
      <c r="N14" s="399"/>
      <c r="O14" s="397"/>
      <c r="P14" s="400"/>
      <c r="Q14" s="401" t="str">
        <f>IFERROR(VLOOKUP(E14,'Overview - Section A'!$N$25:$Q$36,4,FALSE),"")</f>
        <v/>
      </c>
      <c r="R14" s="378" t="b">
        <f t="shared" si="0"/>
        <v>1</v>
      </c>
      <c r="S14" s="378" t="b">
        <f t="shared" si="1"/>
        <v>0</v>
      </c>
      <c r="T14" s="378" t="s">
        <v>751</v>
      </c>
      <c r="U14" s="378" t="str">
        <f>IFERROR(VLOOKUP(C14,'Overview - Section A'!$W$126:$AB$180,6,FALSE),"")</f>
        <v/>
      </c>
      <c r="V14" s="402" t="str">
        <f>IFERROR(IF('Reference Records'!$B$152&lt;&gt;"",VLOOKUP(W14,'Reference Records'!$B$152:$C$152,2,FALSE),VLOOKUP(W14,'Reference Records'!$A$157:$C$1002,3,FALSE)),"")</f>
        <v/>
      </c>
      <c r="W14" s="381"/>
      <c r="X14" s="313"/>
      <c r="Y14" s="58"/>
    </row>
    <row r="15" spans="1:25" x14ac:dyDescent="0.25">
      <c r="A15" s="312">
        <v>7</v>
      </c>
      <c r="B15" s="395"/>
      <c r="C15" s="395"/>
      <c r="D15" s="396"/>
      <c r="E15" s="397"/>
      <c r="F15" s="398"/>
      <c r="G15" s="398"/>
      <c r="H15" s="398"/>
      <c r="I15" s="398"/>
      <c r="J15" s="398"/>
      <c r="K15" s="398"/>
      <c r="L15" s="398"/>
      <c r="M15" s="397"/>
      <c r="N15" s="399"/>
      <c r="O15" s="397"/>
      <c r="P15" s="400"/>
      <c r="Q15" s="401" t="str">
        <f>IFERROR(VLOOKUP(E15,'Overview - Section A'!$N$25:$Q$36,4,FALSE),"")</f>
        <v/>
      </c>
      <c r="R15" s="378" t="b">
        <f t="shared" si="0"/>
        <v>1</v>
      </c>
      <c r="S15" s="378" t="b">
        <f t="shared" si="1"/>
        <v>0</v>
      </c>
      <c r="T15" s="378" t="s">
        <v>752</v>
      </c>
      <c r="U15" s="378" t="str">
        <f>IFERROR(VLOOKUP(C15,'Overview - Section A'!$W$126:$AB$180,6,FALSE),"")</f>
        <v/>
      </c>
      <c r="V15" s="402" t="str">
        <f>IFERROR(IF('Reference Records'!$B$152&lt;&gt;"",VLOOKUP(W15,'Reference Records'!$B$152:$C$152,2,FALSE),VLOOKUP(W15,'Reference Records'!$A$157:$C$1002,3,FALSE)),"")</f>
        <v/>
      </c>
      <c r="W15" s="381"/>
      <c r="X15" s="313"/>
      <c r="Y15" s="58"/>
    </row>
    <row r="16" spans="1:25" x14ac:dyDescent="0.25">
      <c r="A16" s="312">
        <v>8</v>
      </c>
      <c r="B16" s="395"/>
      <c r="C16" s="395"/>
      <c r="D16" s="396"/>
      <c r="E16" s="397"/>
      <c r="F16" s="398"/>
      <c r="G16" s="398"/>
      <c r="H16" s="398"/>
      <c r="I16" s="398"/>
      <c r="J16" s="398"/>
      <c r="K16" s="398"/>
      <c r="L16" s="398"/>
      <c r="M16" s="397"/>
      <c r="N16" s="399"/>
      <c r="O16" s="397"/>
      <c r="P16" s="400"/>
      <c r="Q16" s="401" t="str">
        <f>IFERROR(VLOOKUP(E16,'Overview - Section A'!$N$25:$Q$36,4,FALSE),"")</f>
        <v/>
      </c>
      <c r="R16" s="378" t="b">
        <f t="shared" si="0"/>
        <v>1</v>
      </c>
      <c r="S16" s="378" t="b">
        <f t="shared" si="1"/>
        <v>0</v>
      </c>
      <c r="T16" s="378" t="s">
        <v>753</v>
      </c>
      <c r="U16" s="378" t="str">
        <f>IFERROR(VLOOKUP(C16,'Overview - Section A'!$W$126:$AB$180,6,FALSE),"")</f>
        <v/>
      </c>
      <c r="V16" s="402" t="str">
        <f>IFERROR(IF('Reference Records'!$B$152&lt;&gt;"",VLOOKUP(W16,'Reference Records'!$B$152:$C$152,2,FALSE),VLOOKUP(W16,'Reference Records'!$A$157:$C$1002,3,FALSE)),"")</f>
        <v/>
      </c>
      <c r="W16" s="381"/>
      <c r="X16" s="313"/>
      <c r="Y16" s="58"/>
    </row>
    <row r="17" spans="1:25" x14ac:dyDescent="0.25">
      <c r="A17" s="312">
        <v>9</v>
      </c>
      <c r="B17" s="395"/>
      <c r="C17" s="395"/>
      <c r="D17" s="396"/>
      <c r="E17" s="397"/>
      <c r="F17" s="398"/>
      <c r="G17" s="398"/>
      <c r="H17" s="398"/>
      <c r="I17" s="398"/>
      <c r="J17" s="398"/>
      <c r="K17" s="398"/>
      <c r="L17" s="398"/>
      <c r="M17" s="397"/>
      <c r="N17" s="399"/>
      <c r="O17" s="397"/>
      <c r="P17" s="400"/>
      <c r="Q17" s="401" t="str">
        <f>IFERROR(VLOOKUP(E17,'Overview - Section A'!$N$25:$Q$36,4,FALSE),"")</f>
        <v/>
      </c>
      <c r="R17" s="378" t="b">
        <f t="shared" si="0"/>
        <v>1</v>
      </c>
      <c r="S17" s="378" t="b">
        <f t="shared" si="1"/>
        <v>0</v>
      </c>
      <c r="T17" s="378" t="s">
        <v>754</v>
      </c>
      <c r="U17" s="378" t="str">
        <f>IFERROR(VLOOKUP(C17,'Overview - Section A'!$W$126:$AB$180,6,FALSE),"")</f>
        <v/>
      </c>
      <c r="V17" s="402" t="str">
        <f>IFERROR(IF('Reference Records'!$B$152&lt;&gt;"",VLOOKUP(W17,'Reference Records'!$B$152:$C$152,2,FALSE),VLOOKUP(W17,'Reference Records'!$A$157:$C$1002,3,FALSE)),"")</f>
        <v/>
      </c>
      <c r="W17" s="381"/>
      <c r="X17" s="313"/>
      <c r="Y17" s="58"/>
    </row>
    <row r="18" spans="1:25" x14ac:dyDescent="0.25">
      <c r="A18" s="312">
        <v>10</v>
      </c>
      <c r="B18" s="395"/>
      <c r="C18" s="395"/>
      <c r="D18" s="396"/>
      <c r="E18" s="397"/>
      <c r="F18" s="398"/>
      <c r="G18" s="398"/>
      <c r="H18" s="398"/>
      <c r="I18" s="398"/>
      <c r="J18" s="398"/>
      <c r="K18" s="398"/>
      <c r="L18" s="398"/>
      <c r="M18" s="397"/>
      <c r="N18" s="399"/>
      <c r="O18" s="397"/>
      <c r="P18" s="400"/>
      <c r="Q18" s="401" t="str">
        <f>IFERROR(VLOOKUP(E18,'Overview - Section A'!$N$25:$Q$36,4,FALSE),"")</f>
        <v/>
      </c>
      <c r="R18" s="378" t="b">
        <f t="shared" si="0"/>
        <v>1</v>
      </c>
      <c r="S18" s="378" t="b">
        <f t="shared" si="1"/>
        <v>0</v>
      </c>
      <c r="T18" s="378" t="s">
        <v>755</v>
      </c>
      <c r="U18" s="378" t="str">
        <f>IFERROR(VLOOKUP(C18,'Overview - Section A'!$W$126:$AB$180,6,FALSE),"")</f>
        <v/>
      </c>
      <c r="V18" s="402" t="str">
        <f>IFERROR(IF('Reference Records'!$B$152&lt;&gt;"",VLOOKUP(W18,'Reference Records'!$B$152:$C$152,2,FALSE),VLOOKUP(W18,'Reference Records'!$A$157:$C$1002,3,FALSE)),"")</f>
        <v/>
      </c>
      <c r="W18" s="381"/>
      <c r="X18" s="313"/>
      <c r="Y18" s="58"/>
    </row>
    <row r="19" spans="1:25" x14ac:dyDescent="0.25">
      <c r="A19" s="312">
        <v>11</v>
      </c>
      <c r="B19" s="395"/>
      <c r="C19" s="395"/>
      <c r="D19" s="396"/>
      <c r="E19" s="397"/>
      <c r="F19" s="398"/>
      <c r="G19" s="398"/>
      <c r="H19" s="398"/>
      <c r="I19" s="398"/>
      <c r="J19" s="398"/>
      <c r="K19" s="398"/>
      <c r="L19" s="398"/>
      <c r="M19" s="397"/>
      <c r="N19" s="399"/>
      <c r="O19" s="397"/>
      <c r="P19" s="400"/>
      <c r="Q19" s="401" t="str">
        <f>IFERROR(VLOOKUP(E19,'Overview - Section A'!$N$25:$Q$36,4,FALSE),"")</f>
        <v/>
      </c>
      <c r="R19" s="378" t="b">
        <f t="shared" si="0"/>
        <v>1</v>
      </c>
      <c r="S19" s="378" t="b">
        <f t="shared" si="1"/>
        <v>0</v>
      </c>
      <c r="T19" s="378" t="s">
        <v>756</v>
      </c>
      <c r="U19" s="378" t="str">
        <f>IFERROR(VLOOKUP(C19,'Overview - Section A'!$W$126:$AB$180,6,FALSE),"")</f>
        <v/>
      </c>
      <c r="V19" s="402" t="str">
        <f>IFERROR(IF('Reference Records'!$B$152&lt;&gt;"",VLOOKUP(W19,'Reference Records'!$B$152:$C$152,2,FALSE),VLOOKUP(W19,'Reference Records'!$A$157:$C$1002,3,FALSE)),"")</f>
        <v/>
      </c>
      <c r="W19" s="381"/>
      <c r="X19" s="313"/>
      <c r="Y19" s="58"/>
    </row>
    <row r="20" spans="1:25" x14ac:dyDescent="0.25">
      <c r="A20" s="312">
        <v>12</v>
      </c>
      <c r="B20" s="395"/>
      <c r="C20" s="395"/>
      <c r="D20" s="396"/>
      <c r="E20" s="397"/>
      <c r="F20" s="398"/>
      <c r="G20" s="398"/>
      <c r="H20" s="398"/>
      <c r="I20" s="398"/>
      <c r="J20" s="398"/>
      <c r="K20" s="398"/>
      <c r="L20" s="398"/>
      <c r="M20" s="397"/>
      <c r="N20" s="399"/>
      <c r="O20" s="397"/>
      <c r="P20" s="400"/>
      <c r="Q20" s="401" t="str">
        <f>IFERROR(VLOOKUP(E20,'Overview - Section A'!$N$25:$Q$36,4,FALSE),"")</f>
        <v/>
      </c>
      <c r="R20" s="378" t="b">
        <f t="shared" si="0"/>
        <v>1</v>
      </c>
      <c r="S20" s="378" t="b">
        <f t="shared" si="1"/>
        <v>0</v>
      </c>
      <c r="T20" s="378" t="s">
        <v>757</v>
      </c>
      <c r="U20" s="378" t="str">
        <f>IFERROR(VLOOKUP(C20,'Overview - Section A'!$W$126:$AB$180,6,FALSE),"")</f>
        <v/>
      </c>
      <c r="V20" s="402" t="str">
        <f>IFERROR(IF('Reference Records'!$B$152&lt;&gt;"",VLOOKUP(W20,'Reference Records'!$B$152:$C$152,2,FALSE),VLOOKUP(W20,'Reference Records'!$A$157:$C$1002,3,FALSE)),"")</f>
        <v/>
      </c>
      <c r="W20" s="381"/>
      <c r="X20" s="313"/>
      <c r="Y20" s="58"/>
    </row>
    <row r="21" spans="1:25" x14ac:dyDescent="0.25">
      <c r="A21" s="312">
        <v>13</v>
      </c>
      <c r="B21" s="395"/>
      <c r="C21" s="395"/>
      <c r="D21" s="396"/>
      <c r="E21" s="397"/>
      <c r="F21" s="398"/>
      <c r="G21" s="398"/>
      <c r="H21" s="398"/>
      <c r="I21" s="398"/>
      <c r="J21" s="398"/>
      <c r="K21" s="398"/>
      <c r="L21" s="398"/>
      <c r="M21" s="397"/>
      <c r="N21" s="399"/>
      <c r="O21" s="397"/>
      <c r="P21" s="400"/>
      <c r="Q21" s="401" t="str">
        <f>IFERROR(VLOOKUP(E21,'Overview - Section A'!$N$25:$Q$36,4,FALSE),"")</f>
        <v/>
      </c>
      <c r="R21" s="378" t="b">
        <f t="shared" si="0"/>
        <v>1</v>
      </c>
      <c r="S21" s="378" t="b">
        <f t="shared" si="1"/>
        <v>0</v>
      </c>
      <c r="T21" s="378" t="s">
        <v>758</v>
      </c>
      <c r="U21" s="378" t="str">
        <f>IFERROR(VLOOKUP(C21,'Overview - Section A'!$W$126:$AB$180,6,FALSE),"")</f>
        <v/>
      </c>
      <c r="V21" s="402" t="str">
        <f>IFERROR(IF('Reference Records'!$B$152&lt;&gt;"",VLOOKUP(W21,'Reference Records'!$B$152:$C$152,2,FALSE),VLOOKUP(W21,'Reference Records'!$A$157:$C$1002,3,FALSE)),"")</f>
        <v/>
      </c>
      <c r="W21" s="381"/>
      <c r="X21" s="313"/>
      <c r="Y21" s="58"/>
    </row>
    <row r="22" spans="1:25" x14ac:dyDescent="0.25">
      <c r="A22" s="312">
        <v>14</v>
      </c>
      <c r="B22" s="395"/>
      <c r="C22" s="395"/>
      <c r="D22" s="396"/>
      <c r="E22" s="397"/>
      <c r="F22" s="398"/>
      <c r="G22" s="398"/>
      <c r="H22" s="398"/>
      <c r="I22" s="398"/>
      <c r="J22" s="398"/>
      <c r="K22" s="398"/>
      <c r="L22" s="398"/>
      <c r="M22" s="397"/>
      <c r="N22" s="399"/>
      <c r="O22" s="397"/>
      <c r="P22" s="400"/>
      <c r="Q22" s="401" t="str">
        <f>IFERROR(VLOOKUP(E22,'Overview - Section A'!$N$25:$Q$36,4,FALSE),"")</f>
        <v/>
      </c>
      <c r="R22" s="378" t="b">
        <f t="shared" si="0"/>
        <v>1</v>
      </c>
      <c r="S22" s="378" t="b">
        <f t="shared" si="1"/>
        <v>0</v>
      </c>
      <c r="T22" s="378" t="s">
        <v>759</v>
      </c>
      <c r="U22" s="378" t="str">
        <f>IFERROR(VLOOKUP(C22,'Overview - Section A'!$W$126:$AB$180,6,FALSE),"")</f>
        <v/>
      </c>
      <c r="V22" s="402" t="str">
        <f>IFERROR(IF('Reference Records'!$B$152&lt;&gt;"",VLOOKUP(W22,'Reference Records'!$B$152:$C$152,2,FALSE),VLOOKUP(W22,'Reference Records'!$A$157:$C$1002,3,FALSE)),"")</f>
        <v/>
      </c>
      <c r="W22" s="381"/>
      <c r="X22" s="313"/>
      <c r="Y22" s="58"/>
    </row>
    <row r="23" spans="1:25" x14ac:dyDescent="0.25">
      <c r="A23" s="312">
        <v>15</v>
      </c>
      <c r="B23" s="395"/>
      <c r="C23" s="395"/>
      <c r="D23" s="396"/>
      <c r="E23" s="397"/>
      <c r="F23" s="398"/>
      <c r="G23" s="398"/>
      <c r="H23" s="398"/>
      <c r="I23" s="398"/>
      <c r="J23" s="398"/>
      <c r="K23" s="398"/>
      <c r="L23" s="398"/>
      <c r="M23" s="397"/>
      <c r="N23" s="399"/>
      <c r="O23" s="397"/>
      <c r="P23" s="400"/>
      <c r="Q23" s="401" t="str">
        <f>IFERROR(VLOOKUP(E23,'Overview - Section A'!$N$25:$Q$36,4,FALSE),"")</f>
        <v/>
      </c>
      <c r="R23" s="378" t="b">
        <f t="shared" si="0"/>
        <v>1</v>
      </c>
      <c r="S23" s="378" t="b">
        <f t="shared" si="1"/>
        <v>0</v>
      </c>
      <c r="T23" s="378" t="s">
        <v>760</v>
      </c>
      <c r="U23" s="378" t="str">
        <f>IFERROR(VLOOKUP(C23,'Overview - Section A'!$W$126:$AB$180,6,FALSE),"")</f>
        <v/>
      </c>
      <c r="V23" s="402" t="str">
        <f>IFERROR(IF('Reference Records'!$B$152&lt;&gt;"",VLOOKUP(W23,'Reference Records'!$B$152:$C$152,2,FALSE),VLOOKUP(W23,'Reference Records'!$A$157:$C$1002,3,FALSE)),"")</f>
        <v/>
      </c>
      <c r="W23" s="381"/>
      <c r="X23" s="313"/>
      <c r="Y23" s="58"/>
    </row>
    <row r="24" spans="1:25" x14ac:dyDescent="0.25">
      <c r="A24" s="312">
        <v>16</v>
      </c>
      <c r="B24" s="395"/>
      <c r="C24" s="395"/>
      <c r="D24" s="396"/>
      <c r="E24" s="397"/>
      <c r="F24" s="398"/>
      <c r="G24" s="398"/>
      <c r="H24" s="398"/>
      <c r="I24" s="398"/>
      <c r="J24" s="398"/>
      <c r="K24" s="398"/>
      <c r="L24" s="398"/>
      <c r="M24" s="397"/>
      <c r="N24" s="399"/>
      <c r="O24" s="397"/>
      <c r="P24" s="400"/>
      <c r="Q24" s="401" t="str">
        <f>IFERROR(VLOOKUP(E24,'Overview - Section A'!$N$25:$Q$36,4,FALSE),"")</f>
        <v/>
      </c>
      <c r="R24" s="378" t="b">
        <f t="shared" si="0"/>
        <v>1</v>
      </c>
      <c r="S24" s="378" t="b">
        <f t="shared" si="1"/>
        <v>0</v>
      </c>
      <c r="T24" s="378" t="s">
        <v>761</v>
      </c>
      <c r="U24" s="378" t="str">
        <f>IFERROR(VLOOKUP(C24,'Overview - Section A'!$W$126:$AB$180,6,FALSE),"")</f>
        <v/>
      </c>
      <c r="V24" s="402" t="str">
        <f>IFERROR(IF('Reference Records'!$B$152&lt;&gt;"",VLOOKUP(W24,'Reference Records'!$B$152:$C$152,2,FALSE),VLOOKUP(W24,'Reference Records'!$A$157:$C$1002,3,FALSE)),"")</f>
        <v/>
      </c>
      <c r="W24" s="381"/>
      <c r="X24" s="313"/>
      <c r="Y24" s="58"/>
    </row>
    <row r="25" spans="1:25" x14ac:dyDescent="0.25">
      <c r="A25" s="312">
        <v>17</v>
      </c>
      <c r="B25" s="395"/>
      <c r="C25" s="395"/>
      <c r="D25" s="396"/>
      <c r="E25" s="397"/>
      <c r="F25" s="398"/>
      <c r="G25" s="398"/>
      <c r="H25" s="398"/>
      <c r="I25" s="398"/>
      <c r="J25" s="398"/>
      <c r="K25" s="398"/>
      <c r="L25" s="398"/>
      <c r="M25" s="397"/>
      <c r="N25" s="399"/>
      <c r="O25" s="397"/>
      <c r="P25" s="400"/>
      <c r="Q25" s="401" t="str">
        <f>IFERROR(VLOOKUP(E25,'Overview - Section A'!$N$25:$Q$36,4,FALSE),"")</f>
        <v/>
      </c>
      <c r="R25" s="378" t="b">
        <f t="shared" si="0"/>
        <v>1</v>
      </c>
      <c r="S25" s="378" t="b">
        <f t="shared" si="1"/>
        <v>0</v>
      </c>
      <c r="T25" s="378" t="s">
        <v>762</v>
      </c>
      <c r="U25" s="378" t="str">
        <f>IFERROR(VLOOKUP(C25,'Overview - Section A'!$W$126:$AB$180,6,FALSE),"")</f>
        <v/>
      </c>
      <c r="V25" s="402" t="str">
        <f>IFERROR(IF('Reference Records'!$B$152&lt;&gt;"",VLOOKUP(W25,'Reference Records'!$B$152:$C$152,2,FALSE),VLOOKUP(W25,'Reference Records'!$A$157:$C$1002,3,FALSE)),"")</f>
        <v/>
      </c>
      <c r="W25" s="381"/>
      <c r="X25" s="313"/>
      <c r="Y25" s="58"/>
    </row>
    <row r="26" spans="1:25" x14ac:dyDescent="0.25">
      <c r="A26" s="312">
        <v>18</v>
      </c>
      <c r="B26" s="395"/>
      <c r="C26" s="395"/>
      <c r="D26" s="396"/>
      <c r="E26" s="397"/>
      <c r="F26" s="398"/>
      <c r="G26" s="398"/>
      <c r="H26" s="398"/>
      <c r="I26" s="398"/>
      <c r="J26" s="398"/>
      <c r="K26" s="398"/>
      <c r="L26" s="398"/>
      <c r="M26" s="397"/>
      <c r="N26" s="399"/>
      <c r="O26" s="397"/>
      <c r="P26" s="400"/>
      <c r="Q26" s="401" t="str">
        <f>IFERROR(VLOOKUP(E26,'Overview - Section A'!$N$25:$Q$36,4,FALSE),"")</f>
        <v/>
      </c>
      <c r="R26" s="378" t="b">
        <f t="shared" si="0"/>
        <v>1</v>
      </c>
      <c r="S26" s="378" t="b">
        <f t="shared" si="1"/>
        <v>0</v>
      </c>
      <c r="T26" s="378" t="s">
        <v>763</v>
      </c>
      <c r="U26" s="378" t="str">
        <f>IFERROR(VLOOKUP(C26,'Overview - Section A'!$W$126:$AB$180,6,FALSE),"")</f>
        <v/>
      </c>
      <c r="V26" s="402" t="str">
        <f>IFERROR(IF('Reference Records'!$B$152&lt;&gt;"",VLOOKUP(W26,'Reference Records'!$B$152:$C$152,2,FALSE),VLOOKUP(W26,'Reference Records'!$A$157:$C$1002,3,FALSE)),"")</f>
        <v/>
      </c>
      <c r="W26" s="381"/>
      <c r="X26" s="313"/>
      <c r="Y26" s="58"/>
    </row>
    <row r="27" spans="1:25" x14ac:dyDescent="0.25">
      <c r="A27" s="312">
        <v>19</v>
      </c>
      <c r="B27" s="395"/>
      <c r="C27" s="395"/>
      <c r="D27" s="396"/>
      <c r="E27" s="397"/>
      <c r="F27" s="398"/>
      <c r="G27" s="398"/>
      <c r="H27" s="398"/>
      <c r="I27" s="398"/>
      <c r="J27" s="398"/>
      <c r="K27" s="398"/>
      <c r="L27" s="398"/>
      <c r="M27" s="397"/>
      <c r="N27" s="399"/>
      <c r="O27" s="397"/>
      <c r="P27" s="400"/>
      <c r="Q27" s="401" t="str">
        <f>IFERROR(VLOOKUP(E27,'Overview - Section A'!$N$25:$Q$36,4,FALSE),"")</f>
        <v/>
      </c>
      <c r="R27" s="378" t="b">
        <f t="shared" si="0"/>
        <v>1</v>
      </c>
      <c r="S27" s="378" t="b">
        <f t="shared" si="1"/>
        <v>0</v>
      </c>
      <c r="T27" s="378" t="s">
        <v>764</v>
      </c>
      <c r="U27" s="378" t="str">
        <f>IFERROR(VLOOKUP(C27,'Overview - Section A'!$W$126:$AB$180,6,FALSE),"")</f>
        <v/>
      </c>
      <c r="V27" s="402" t="str">
        <f>IFERROR(IF('Reference Records'!$B$152&lt;&gt;"",VLOOKUP(W27,'Reference Records'!$B$152:$C$152,2,FALSE),VLOOKUP(W27,'Reference Records'!$A$157:$C$1002,3,FALSE)),"")</f>
        <v/>
      </c>
      <c r="W27" s="381"/>
      <c r="X27" s="313"/>
      <c r="Y27" s="58"/>
    </row>
    <row r="28" spans="1:25" x14ac:dyDescent="0.25">
      <c r="A28" s="312">
        <v>20</v>
      </c>
      <c r="B28" s="395"/>
      <c r="C28" s="395"/>
      <c r="D28" s="396"/>
      <c r="E28" s="397"/>
      <c r="F28" s="398"/>
      <c r="G28" s="398"/>
      <c r="H28" s="398"/>
      <c r="I28" s="398"/>
      <c r="J28" s="398"/>
      <c r="K28" s="398"/>
      <c r="L28" s="398"/>
      <c r="M28" s="397"/>
      <c r="N28" s="399"/>
      <c r="O28" s="397"/>
      <c r="P28" s="400"/>
      <c r="Q28" s="401" t="str">
        <f>IFERROR(VLOOKUP(E28,'Overview - Section A'!$N$25:$Q$36,4,FALSE),"")</f>
        <v/>
      </c>
      <c r="R28" s="378" t="b">
        <f t="shared" si="0"/>
        <v>1</v>
      </c>
      <c r="S28" s="378" t="b">
        <f t="shared" si="1"/>
        <v>0</v>
      </c>
      <c r="T28" s="378" t="s">
        <v>765</v>
      </c>
      <c r="U28" s="378" t="str">
        <f>IFERROR(VLOOKUP(C28,'Overview - Section A'!$W$126:$AB$180,6,FALSE),"")</f>
        <v/>
      </c>
      <c r="V28" s="402" t="str">
        <f>IFERROR(IF('Reference Records'!$B$152&lt;&gt;"",VLOOKUP(W28,'Reference Records'!$B$152:$C$152,2,FALSE),VLOOKUP(W28,'Reference Records'!$A$157:$C$1002,3,FALSE)),"")</f>
        <v/>
      </c>
      <c r="W28" s="381"/>
      <c r="X28" s="313"/>
      <c r="Y28" s="58"/>
    </row>
    <row r="29" spans="1:25" x14ac:dyDescent="0.25">
      <c r="A29" s="312">
        <v>21</v>
      </c>
      <c r="B29" s="395"/>
      <c r="C29" s="395"/>
      <c r="D29" s="396"/>
      <c r="E29" s="397"/>
      <c r="F29" s="398"/>
      <c r="G29" s="398"/>
      <c r="H29" s="398"/>
      <c r="I29" s="398"/>
      <c r="J29" s="398"/>
      <c r="K29" s="398"/>
      <c r="L29" s="398"/>
      <c r="M29" s="397"/>
      <c r="N29" s="399"/>
      <c r="O29" s="397"/>
      <c r="P29" s="400"/>
      <c r="Q29" s="401" t="str">
        <f>IFERROR(VLOOKUP(E29,'Overview - Section A'!$N$25:$Q$36,4,FALSE),"")</f>
        <v/>
      </c>
      <c r="R29" s="378" t="b">
        <f t="shared" si="0"/>
        <v>1</v>
      </c>
      <c r="S29" s="378" t="b">
        <f t="shared" si="1"/>
        <v>0</v>
      </c>
      <c r="T29" s="378" t="s">
        <v>766</v>
      </c>
      <c r="U29" s="378" t="str">
        <f>IFERROR(VLOOKUP(C29,'Overview - Section A'!$W$126:$AB$180,6,FALSE),"")</f>
        <v/>
      </c>
      <c r="V29" s="402" t="str">
        <f>IFERROR(IF('Reference Records'!$B$152&lt;&gt;"",VLOOKUP(W29,'Reference Records'!$B$152:$C$152,2,FALSE),VLOOKUP(W29,'Reference Records'!$A$157:$C$1002,3,FALSE)),"")</f>
        <v/>
      </c>
      <c r="W29" s="381"/>
      <c r="X29" s="313"/>
      <c r="Y29" s="58"/>
    </row>
    <row r="30" spans="1:25" x14ac:dyDescent="0.25">
      <c r="A30" s="312">
        <v>22</v>
      </c>
      <c r="B30" s="395"/>
      <c r="C30" s="395"/>
      <c r="D30" s="396"/>
      <c r="E30" s="397"/>
      <c r="F30" s="398"/>
      <c r="G30" s="398"/>
      <c r="H30" s="398"/>
      <c r="I30" s="398"/>
      <c r="J30" s="398"/>
      <c r="K30" s="398"/>
      <c r="L30" s="398"/>
      <c r="M30" s="397"/>
      <c r="N30" s="399"/>
      <c r="O30" s="397"/>
      <c r="P30" s="400"/>
      <c r="Q30" s="401" t="str">
        <f>IFERROR(VLOOKUP(E30,'Overview - Section A'!$N$25:$Q$36,4,FALSE),"")</f>
        <v/>
      </c>
      <c r="R30" s="378" t="b">
        <f t="shared" si="0"/>
        <v>1</v>
      </c>
      <c r="S30" s="378" t="b">
        <f t="shared" si="1"/>
        <v>0</v>
      </c>
      <c r="T30" s="378" t="s">
        <v>767</v>
      </c>
      <c r="U30" s="378" t="str">
        <f>IFERROR(VLOOKUP(C30,'Overview - Section A'!$W$126:$AB$180,6,FALSE),"")</f>
        <v/>
      </c>
      <c r="V30" s="402" t="str">
        <f>IFERROR(IF('Reference Records'!$B$152&lt;&gt;"",VLOOKUP(W30,'Reference Records'!$B$152:$C$152,2,FALSE),VLOOKUP(W30,'Reference Records'!$A$157:$C$1002,3,FALSE)),"")</f>
        <v/>
      </c>
      <c r="W30" s="381"/>
      <c r="X30" s="313"/>
      <c r="Y30" s="58"/>
    </row>
    <row r="31" spans="1:25" x14ac:dyDescent="0.25">
      <c r="A31" s="312">
        <v>23</v>
      </c>
      <c r="B31" s="395"/>
      <c r="C31" s="395"/>
      <c r="D31" s="396"/>
      <c r="E31" s="397"/>
      <c r="F31" s="398"/>
      <c r="G31" s="398"/>
      <c r="H31" s="398"/>
      <c r="I31" s="398"/>
      <c r="J31" s="398"/>
      <c r="K31" s="398"/>
      <c r="L31" s="398"/>
      <c r="M31" s="397"/>
      <c r="N31" s="399"/>
      <c r="O31" s="397"/>
      <c r="P31" s="400"/>
      <c r="Q31" s="401" t="str">
        <f>IFERROR(VLOOKUP(E31,'Overview - Section A'!$N$25:$Q$36,4,FALSE),"")</f>
        <v/>
      </c>
      <c r="R31" s="378" t="b">
        <f t="shared" si="0"/>
        <v>1</v>
      </c>
      <c r="S31" s="378" t="b">
        <f t="shared" si="1"/>
        <v>0</v>
      </c>
      <c r="T31" s="378" t="s">
        <v>768</v>
      </c>
      <c r="U31" s="378" t="str">
        <f>IFERROR(VLOOKUP(C31,'Overview - Section A'!$W$126:$AB$180,6,FALSE),"")</f>
        <v/>
      </c>
      <c r="V31" s="402" t="str">
        <f>IFERROR(IF('Reference Records'!$B$152&lt;&gt;"",VLOOKUP(W31,'Reference Records'!$B$152:$C$152,2,FALSE),VLOOKUP(W31,'Reference Records'!$A$157:$C$1002,3,FALSE)),"")</f>
        <v/>
      </c>
      <c r="W31" s="381"/>
      <c r="X31" s="313"/>
      <c r="Y31" s="58"/>
    </row>
    <row r="32" spans="1:25" x14ac:dyDescent="0.25">
      <c r="A32" s="312">
        <v>24</v>
      </c>
      <c r="B32" s="395"/>
      <c r="C32" s="395"/>
      <c r="D32" s="396"/>
      <c r="E32" s="397"/>
      <c r="F32" s="398"/>
      <c r="G32" s="398"/>
      <c r="H32" s="398"/>
      <c r="I32" s="398"/>
      <c r="J32" s="398"/>
      <c r="K32" s="398"/>
      <c r="L32" s="398"/>
      <c r="M32" s="397"/>
      <c r="N32" s="399"/>
      <c r="O32" s="397"/>
      <c r="P32" s="400"/>
      <c r="Q32" s="401" t="str">
        <f>IFERROR(VLOOKUP(E32,'Overview - Section A'!$N$25:$Q$36,4,FALSE),"")</f>
        <v/>
      </c>
      <c r="R32" s="378" t="b">
        <f t="shared" si="0"/>
        <v>1</v>
      </c>
      <c r="S32" s="378" t="b">
        <f t="shared" si="1"/>
        <v>0</v>
      </c>
      <c r="T32" s="378" t="s">
        <v>769</v>
      </c>
      <c r="U32" s="378" t="str">
        <f>IFERROR(VLOOKUP(C32,'Overview - Section A'!$W$126:$AB$180,6,FALSE),"")</f>
        <v/>
      </c>
      <c r="V32" s="402" t="str">
        <f>IFERROR(IF('Reference Records'!$B$152&lt;&gt;"",VLOOKUP(W32,'Reference Records'!$B$152:$C$152,2,FALSE),VLOOKUP(W32,'Reference Records'!$A$157:$C$1002,3,FALSE)),"")</f>
        <v/>
      </c>
      <c r="W32" s="381"/>
      <c r="X32" s="313"/>
      <c r="Y32" s="58"/>
    </row>
    <row r="33" spans="1:25" x14ac:dyDescent="0.25">
      <c r="A33" s="312">
        <v>25</v>
      </c>
      <c r="B33" s="395"/>
      <c r="C33" s="395"/>
      <c r="D33" s="396"/>
      <c r="E33" s="397"/>
      <c r="F33" s="398"/>
      <c r="G33" s="398"/>
      <c r="H33" s="398"/>
      <c r="I33" s="398"/>
      <c r="J33" s="398"/>
      <c r="K33" s="398"/>
      <c r="L33" s="398"/>
      <c r="M33" s="397"/>
      <c r="N33" s="399"/>
      <c r="O33" s="397"/>
      <c r="P33" s="400"/>
      <c r="Q33" s="401" t="str">
        <f>IFERROR(VLOOKUP(E33,'Overview - Section A'!$N$25:$Q$36,4,FALSE),"")</f>
        <v/>
      </c>
      <c r="R33" s="378" t="b">
        <f t="shared" si="0"/>
        <v>1</v>
      </c>
      <c r="S33" s="378" t="b">
        <f t="shared" si="1"/>
        <v>0</v>
      </c>
      <c r="T33" s="378" t="s">
        <v>770</v>
      </c>
      <c r="U33" s="378" t="str">
        <f>IFERROR(VLOOKUP(C33,'Overview - Section A'!$W$126:$AB$180,6,FALSE),"")</f>
        <v/>
      </c>
      <c r="V33" s="402" t="str">
        <f>IFERROR(IF('Reference Records'!$B$152&lt;&gt;"",VLOOKUP(W33,'Reference Records'!$B$152:$C$152,2,FALSE),VLOOKUP(W33,'Reference Records'!$A$157:$C$1002,3,FALSE)),"")</f>
        <v/>
      </c>
      <c r="W33" s="381"/>
      <c r="X33" s="313"/>
      <c r="Y33" s="58"/>
    </row>
    <row r="34" spans="1:25" x14ac:dyDescent="0.25">
      <c r="A34" s="312">
        <v>26</v>
      </c>
      <c r="B34" s="395"/>
      <c r="C34" s="395"/>
      <c r="D34" s="396"/>
      <c r="E34" s="397"/>
      <c r="F34" s="398"/>
      <c r="G34" s="398"/>
      <c r="H34" s="398"/>
      <c r="I34" s="398"/>
      <c r="J34" s="398"/>
      <c r="K34" s="398"/>
      <c r="L34" s="398"/>
      <c r="M34" s="397"/>
      <c r="N34" s="399"/>
      <c r="O34" s="397"/>
      <c r="P34" s="400"/>
      <c r="Q34" s="401" t="str">
        <f>IFERROR(VLOOKUP(E34,'Overview - Section A'!$N$25:$Q$36,4,FALSE),"")</f>
        <v/>
      </c>
      <c r="R34" s="378" t="b">
        <f t="shared" si="0"/>
        <v>1</v>
      </c>
      <c r="S34" s="378" t="b">
        <f t="shared" si="1"/>
        <v>0</v>
      </c>
      <c r="T34" s="378" t="s">
        <v>771</v>
      </c>
      <c r="U34" s="378" t="str">
        <f>IFERROR(VLOOKUP(C34,'Overview - Section A'!$W$126:$AB$180,6,FALSE),"")</f>
        <v/>
      </c>
      <c r="V34" s="402" t="str">
        <f>IFERROR(IF('Reference Records'!$B$152&lt;&gt;"",VLOOKUP(W34,'Reference Records'!$B$152:$C$152,2,FALSE),VLOOKUP(W34,'Reference Records'!$A$157:$C$1002,3,FALSE)),"")</f>
        <v/>
      </c>
      <c r="W34" s="381"/>
      <c r="X34" s="313"/>
      <c r="Y34" s="58"/>
    </row>
    <row r="35" spans="1:25" x14ac:dyDescent="0.25">
      <c r="A35" s="312">
        <v>27</v>
      </c>
      <c r="B35" s="395"/>
      <c r="C35" s="395"/>
      <c r="D35" s="396"/>
      <c r="E35" s="397"/>
      <c r="F35" s="398"/>
      <c r="G35" s="398"/>
      <c r="H35" s="398"/>
      <c r="I35" s="398"/>
      <c r="J35" s="398"/>
      <c r="K35" s="398"/>
      <c r="L35" s="398"/>
      <c r="M35" s="397"/>
      <c r="N35" s="399"/>
      <c r="O35" s="397"/>
      <c r="P35" s="400"/>
      <c r="Q35" s="401" t="str">
        <f>IFERROR(VLOOKUP(E35,'Overview - Section A'!$N$25:$Q$36,4,FALSE),"")</f>
        <v/>
      </c>
      <c r="R35" s="378" t="b">
        <f t="shared" si="0"/>
        <v>1</v>
      </c>
      <c r="S35" s="378" t="b">
        <f t="shared" si="1"/>
        <v>0</v>
      </c>
      <c r="T35" s="378" t="s">
        <v>772</v>
      </c>
      <c r="U35" s="378" t="str">
        <f>IFERROR(VLOOKUP(C35,'Overview - Section A'!$W$126:$AB$180,6,FALSE),"")</f>
        <v/>
      </c>
      <c r="V35" s="402" t="str">
        <f>IFERROR(IF('Reference Records'!$B$152&lt;&gt;"",VLOOKUP(W35,'Reference Records'!$B$152:$C$152,2,FALSE),VLOOKUP(W35,'Reference Records'!$A$157:$C$1002,3,FALSE)),"")</f>
        <v/>
      </c>
      <c r="W35" s="381"/>
      <c r="X35" s="313"/>
      <c r="Y35" s="58"/>
    </row>
    <row r="36" spans="1:25" x14ac:dyDescent="0.25">
      <c r="A36" s="312">
        <v>28</v>
      </c>
      <c r="B36" s="395"/>
      <c r="C36" s="395"/>
      <c r="D36" s="396"/>
      <c r="E36" s="397"/>
      <c r="F36" s="398"/>
      <c r="G36" s="398"/>
      <c r="H36" s="398"/>
      <c r="I36" s="398"/>
      <c r="J36" s="398"/>
      <c r="K36" s="398"/>
      <c r="L36" s="398"/>
      <c r="M36" s="397"/>
      <c r="N36" s="399"/>
      <c r="O36" s="397"/>
      <c r="P36" s="400"/>
      <c r="Q36" s="401" t="str">
        <f>IFERROR(VLOOKUP(E36,'Overview - Section A'!$N$25:$Q$36,4,FALSE),"")</f>
        <v/>
      </c>
      <c r="R36" s="378" t="b">
        <f t="shared" si="0"/>
        <v>1</v>
      </c>
      <c r="S36" s="378" t="b">
        <f t="shared" si="1"/>
        <v>0</v>
      </c>
      <c r="T36" s="378" t="s">
        <v>773</v>
      </c>
      <c r="U36" s="378" t="str">
        <f>IFERROR(VLOOKUP(C36,'Overview - Section A'!$W$126:$AB$180,6,FALSE),"")</f>
        <v/>
      </c>
      <c r="V36" s="402" t="str">
        <f>IFERROR(IF('Reference Records'!$B$152&lt;&gt;"",VLOOKUP(W36,'Reference Records'!$B$152:$C$152,2,FALSE),VLOOKUP(W36,'Reference Records'!$A$157:$C$1002,3,FALSE)),"")</f>
        <v/>
      </c>
      <c r="W36" s="381"/>
      <c r="X36" s="313"/>
      <c r="Y36" s="58"/>
    </row>
    <row r="37" spans="1:25" x14ac:dyDescent="0.25">
      <c r="A37" s="312">
        <v>29</v>
      </c>
      <c r="B37" s="395"/>
      <c r="C37" s="395"/>
      <c r="D37" s="396"/>
      <c r="E37" s="397"/>
      <c r="F37" s="398"/>
      <c r="G37" s="398"/>
      <c r="H37" s="398"/>
      <c r="I37" s="398"/>
      <c r="J37" s="398"/>
      <c r="K37" s="398"/>
      <c r="L37" s="398"/>
      <c r="M37" s="397"/>
      <c r="N37" s="399"/>
      <c r="O37" s="397"/>
      <c r="P37" s="400"/>
      <c r="Q37" s="401" t="str">
        <f>IFERROR(VLOOKUP(E37,'Overview - Section A'!$N$25:$Q$36,4,FALSE),"")</f>
        <v/>
      </c>
      <c r="R37" s="378" t="b">
        <f t="shared" si="0"/>
        <v>1</v>
      </c>
      <c r="S37" s="378" t="b">
        <f t="shared" si="1"/>
        <v>0</v>
      </c>
      <c r="T37" s="378" t="s">
        <v>774</v>
      </c>
      <c r="U37" s="378" t="str">
        <f>IFERROR(VLOOKUP(C37,'Overview - Section A'!$W$126:$AB$180,6,FALSE),"")</f>
        <v/>
      </c>
      <c r="V37" s="402" t="str">
        <f>IFERROR(IF('Reference Records'!$B$152&lt;&gt;"",VLOOKUP(W37,'Reference Records'!$B$152:$C$152,2,FALSE),VLOOKUP(W37,'Reference Records'!$A$157:$C$1002,3,FALSE)),"")</f>
        <v/>
      </c>
      <c r="W37" s="381"/>
      <c r="X37" s="313"/>
      <c r="Y37" s="58"/>
    </row>
    <row r="38" spans="1:25" x14ac:dyDescent="0.25">
      <c r="A38" s="312">
        <v>30</v>
      </c>
      <c r="B38" s="395"/>
      <c r="C38" s="395"/>
      <c r="D38" s="396"/>
      <c r="E38" s="397"/>
      <c r="F38" s="398"/>
      <c r="G38" s="398"/>
      <c r="H38" s="398"/>
      <c r="I38" s="398"/>
      <c r="J38" s="398"/>
      <c r="K38" s="398"/>
      <c r="L38" s="398"/>
      <c r="M38" s="397"/>
      <c r="N38" s="399"/>
      <c r="O38" s="397"/>
      <c r="P38" s="400"/>
      <c r="Q38" s="401" t="str">
        <f>IFERROR(VLOOKUP(E38,'Overview - Section A'!$N$25:$Q$36,4,FALSE),"")</f>
        <v/>
      </c>
      <c r="R38" s="378" t="b">
        <f t="shared" si="0"/>
        <v>1</v>
      </c>
      <c r="S38" s="378" t="b">
        <f t="shared" si="1"/>
        <v>0</v>
      </c>
      <c r="T38" s="378" t="s">
        <v>775</v>
      </c>
      <c r="U38" s="378" t="str">
        <f>IFERROR(VLOOKUP(C38,'Overview - Section A'!$W$126:$AB$180,6,FALSE),"")</f>
        <v/>
      </c>
      <c r="V38" s="402" t="str">
        <f>IFERROR(IF('Reference Records'!$B$152&lt;&gt;"",VLOOKUP(W38,'Reference Records'!$B$152:$C$152,2,FALSE),VLOOKUP(W38,'Reference Records'!$A$157:$C$1002,3,FALSE)),"")</f>
        <v/>
      </c>
      <c r="W38" s="381"/>
      <c r="X38" s="313"/>
      <c r="Y38" s="58"/>
    </row>
    <row r="39" spans="1:25" x14ac:dyDescent="0.25">
      <c r="A39" s="312">
        <v>31</v>
      </c>
      <c r="B39" s="395"/>
      <c r="C39" s="395"/>
      <c r="D39" s="396"/>
      <c r="E39" s="397"/>
      <c r="F39" s="398"/>
      <c r="G39" s="398"/>
      <c r="H39" s="398"/>
      <c r="I39" s="398"/>
      <c r="J39" s="398"/>
      <c r="K39" s="398"/>
      <c r="L39" s="398"/>
      <c r="M39" s="397"/>
      <c r="N39" s="399"/>
      <c r="O39" s="397"/>
      <c r="P39" s="400"/>
      <c r="Q39" s="401" t="str">
        <f>IFERROR(VLOOKUP(E39,'Overview - Section A'!$N$25:$Q$36,4,FALSE),"")</f>
        <v/>
      </c>
      <c r="R39" s="378" t="b">
        <f t="shared" si="0"/>
        <v>1</v>
      </c>
      <c r="S39" s="378" t="b">
        <f t="shared" si="1"/>
        <v>0</v>
      </c>
      <c r="T39" s="378" t="s">
        <v>776</v>
      </c>
      <c r="U39" s="378" t="str">
        <f>IFERROR(VLOOKUP(C39,'Overview - Section A'!$W$126:$AB$180,6,FALSE),"")</f>
        <v/>
      </c>
      <c r="V39" s="402" t="str">
        <f>IFERROR(IF('Reference Records'!$B$152&lt;&gt;"",VLOOKUP(W39,'Reference Records'!$B$152:$C$152,2,FALSE),VLOOKUP(W39,'Reference Records'!$A$157:$C$1002,3,FALSE)),"")</f>
        <v/>
      </c>
      <c r="W39" s="381"/>
      <c r="X39" s="313"/>
      <c r="Y39" s="58"/>
    </row>
    <row r="40" spans="1:25" x14ac:dyDescent="0.25">
      <c r="A40" s="312">
        <v>32</v>
      </c>
      <c r="B40" s="395"/>
      <c r="C40" s="395"/>
      <c r="D40" s="396"/>
      <c r="E40" s="397"/>
      <c r="F40" s="398"/>
      <c r="G40" s="398"/>
      <c r="H40" s="398"/>
      <c r="I40" s="398"/>
      <c r="J40" s="398"/>
      <c r="K40" s="398"/>
      <c r="L40" s="398"/>
      <c r="M40" s="397"/>
      <c r="N40" s="399"/>
      <c r="O40" s="397"/>
      <c r="P40" s="400"/>
      <c r="Q40" s="401" t="str">
        <f>IFERROR(VLOOKUP(E40,'Overview - Section A'!$N$25:$Q$36,4,FALSE),"")</f>
        <v/>
      </c>
      <c r="R40" s="378" t="b">
        <f t="shared" si="0"/>
        <v>1</v>
      </c>
      <c r="S40" s="378" t="b">
        <f t="shared" si="1"/>
        <v>0</v>
      </c>
      <c r="T40" s="378" t="s">
        <v>777</v>
      </c>
      <c r="U40" s="378" t="str">
        <f>IFERROR(VLOOKUP(C40,'Overview - Section A'!$W$126:$AB$180,6,FALSE),"")</f>
        <v/>
      </c>
      <c r="V40" s="402" t="str">
        <f>IFERROR(IF('Reference Records'!$B$152&lt;&gt;"",VLOOKUP(W40,'Reference Records'!$B$152:$C$152,2,FALSE),VLOOKUP(W40,'Reference Records'!$A$157:$C$1002,3,FALSE)),"")</f>
        <v/>
      </c>
      <c r="W40" s="381"/>
      <c r="X40" s="313"/>
      <c r="Y40" s="58"/>
    </row>
    <row r="41" spans="1:25" x14ac:dyDescent="0.25">
      <c r="A41" s="312">
        <v>33</v>
      </c>
      <c r="B41" s="395"/>
      <c r="C41" s="395"/>
      <c r="D41" s="396"/>
      <c r="E41" s="397"/>
      <c r="F41" s="398"/>
      <c r="G41" s="398"/>
      <c r="H41" s="398"/>
      <c r="I41" s="398"/>
      <c r="J41" s="398"/>
      <c r="K41" s="398"/>
      <c r="L41" s="398"/>
      <c r="M41" s="397"/>
      <c r="N41" s="399"/>
      <c r="O41" s="397"/>
      <c r="P41" s="400"/>
      <c r="Q41" s="401" t="str">
        <f>IFERROR(VLOOKUP(E41,'Overview - Section A'!$N$25:$Q$36,4,FALSE),"")</f>
        <v/>
      </c>
      <c r="R41" s="378" t="b">
        <f t="shared" si="0"/>
        <v>1</v>
      </c>
      <c r="S41" s="378" t="b">
        <f t="shared" si="1"/>
        <v>0</v>
      </c>
      <c r="T41" s="378" t="s">
        <v>778</v>
      </c>
      <c r="U41" s="378" t="str">
        <f>IFERROR(VLOOKUP(C41,'Overview - Section A'!$W$126:$AB$180,6,FALSE),"")</f>
        <v/>
      </c>
      <c r="V41" s="402" t="str">
        <f>IFERROR(IF('Reference Records'!$B$152&lt;&gt;"",VLOOKUP(W41,'Reference Records'!$B$152:$C$152,2,FALSE),VLOOKUP(W41,'Reference Records'!$A$157:$C$1002,3,FALSE)),"")</f>
        <v/>
      </c>
      <c r="W41" s="381"/>
      <c r="X41" s="313"/>
      <c r="Y41" s="58"/>
    </row>
    <row r="42" spans="1:25" x14ac:dyDescent="0.25">
      <c r="A42" s="312">
        <v>34</v>
      </c>
      <c r="B42" s="395"/>
      <c r="C42" s="395"/>
      <c r="D42" s="396"/>
      <c r="E42" s="397"/>
      <c r="F42" s="398"/>
      <c r="G42" s="398"/>
      <c r="H42" s="398"/>
      <c r="I42" s="398"/>
      <c r="J42" s="398"/>
      <c r="K42" s="398"/>
      <c r="L42" s="398"/>
      <c r="M42" s="397"/>
      <c r="N42" s="399"/>
      <c r="O42" s="397"/>
      <c r="P42" s="400"/>
      <c r="Q42" s="401" t="str">
        <f>IFERROR(VLOOKUP(E42,'Overview - Section A'!$N$25:$Q$36,4,FALSE),"")</f>
        <v/>
      </c>
      <c r="R42" s="378" t="b">
        <f t="shared" si="0"/>
        <v>1</v>
      </c>
      <c r="S42" s="378" t="b">
        <f t="shared" si="1"/>
        <v>0</v>
      </c>
      <c r="T42" s="378" t="s">
        <v>779</v>
      </c>
      <c r="U42" s="378" t="str">
        <f>IFERROR(VLOOKUP(C42,'Overview - Section A'!$W$126:$AB$180,6,FALSE),"")</f>
        <v/>
      </c>
      <c r="V42" s="402" t="str">
        <f>IFERROR(IF('Reference Records'!$B$152&lt;&gt;"",VLOOKUP(W42,'Reference Records'!$B$152:$C$152,2,FALSE),VLOOKUP(W42,'Reference Records'!$A$157:$C$1002,3,FALSE)),"")</f>
        <v/>
      </c>
      <c r="W42" s="381"/>
      <c r="X42" s="313"/>
      <c r="Y42" s="58"/>
    </row>
    <row r="43" spans="1:25" x14ac:dyDescent="0.25">
      <c r="A43" s="312">
        <v>35</v>
      </c>
      <c r="B43" s="395"/>
      <c r="C43" s="395"/>
      <c r="D43" s="396"/>
      <c r="E43" s="397"/>
      <c r="F43" s="398"/>
      <c r="G43" s="398"/>
      <c r="H43" s="398"/>
      <c r="I43" s="398"/>
      <c r="J43" s="398"/>
      <c r="K43" s="398"/>
      <c r="L43" s="398"/>
      <c r="M43" s="397"/>
      <c r="N43" s="399"/>
      <c r="O43" s="397"/>
      <c r="P43" s="400"/>
      <c r="Q43" s="401" t="str">
        <f>IFERROR(VLOOKUP(E43,'Overview - Section A'!$N$25:$Q$36,4,FALSE),"")</f>
        <v/>
      </c>
      <c r="R43" s="378" t="b">
        <f t="shared" si="0"/>
        <v>1</v>
      </c>
      <c r="S43" s="378" t="b">
        <f t="shared" si="1"/>
        <v>0</v>
      </c>
      <c r="T43" s="378" t="s">
        <v>780</v>
      </c>
      <c r="U43" s="378" t="str">
        <f>IFERROR(VLOOKUP(C43,'Overview - Section A'!$W$126:$AB$180,6,FALSE),"")</f>
        <v/>
      </c>
      <c r="V43" s="402" t="str">
        <f>IFERROR(IF('Reference Records'!$B$152&lt;&gt;"",VLOOKUP(W43,'Reference Records'!$B$152:$C$152,2,FALSE),VLOOKUP(W43,'Reference Records'!$A$157:$C$1002,3,FALSE)),"")</f>
        <v/>
      </c>
      <c r="W43" s="381"/>
      <c r="X43" s="313"/>
      <c r="Y43" s="58"/>
    </row>
    <row r="44" spans="1:25" x14ac:dyDescent="0.25">
      <c r="A44" s="312">
        <v>36</v>
      </c>
      <c r="B44" s="395"/>
      <c r="C44" s="395"/>
      <c r="D44" s="396"/>
      <c r="E44" s="397"/>
      <c r="F44" s="398"/>
      <c r="G44" s="398"/>
      <c r="H44" s="398"/>
      <c r="I44" s="398"/>
      <c r="J44" s="398"/>
      <c r="K44" s="398"/>
      <c r="L44" s="398"/>
      <c r="M44" s="397"/>
      <c r="N44" s="399"/>
      <c r="O44" s="397"/>
      <c r="P44" s="400"/>
      <c r="Q44" s="401" t="str">
        <f>IFERROR(VLOOKUP(E44,'Overview - Section A'!$N$25:$Q$36,4,FALSE),"")</f>
        <v/>
      </c>
      <c r="R44" s="378" t="b">
        <f t="shared" si="0"/>
        <v>1</v>
      </c>
      <c r="S44" s="378" t="b">
        <f t="shared" si="1"/>
        <v>0</v>
      </c>
      <c r="T44" s="378" t="s">
        <v>781</v>
      </c>
      <c r="U44" s="378" t="str">
        <f>IFERROR(VLOOKUP(C44,'Overview - Section A'!$W$126:$AB$180,6,FALSE),"")</f>
        <v/>
      </c>
      <c r="V44" s="402" t="str">
        <f>IFERROR(IF('Reference Records'!$B$152&lt;&gt;"",VLOOKUP(W44,'Reference Records'!$B$152:$C$152,2,FALSE),VLOOKUP(W44,'Reference Records'!$A$157:$C$1002,3,FALSE)),"")</f>
        <v/>
      </c>
      <c r="W44" s="381"/>
      <c r="X44" s="313"/>
      <c r="Y44" s="58"/>
    </row>
    <row r="45" spans="1:25" x14ac:dyDescent="0.25">
      <c r="A45" s="312">
        <v>37</v>
      </c>
      <c r="B45" s="395"/>
      <c r="C45" s="395"/>
      <c r="D45" s="396"/>
      <c r="E45" s="397"/>
      <c r="F45" s="398"/>
      <c r="G45" s="398"/>
      <c r="H45" s="398"/>
      <c r="I45" s="398"/>
      <c r="J45" s="398"/>
      <c r="K45" s="398"/>
      <c r="L45" s="398"/>
      <c r="M45" s="397"/>
      <c r="N45" s="399"/>
      <c r="O45" s="397"/>
      <c r="P45" s="400"/>
      <c r="Q45" s="401" t="str">
        <f>IFERROR(VLOOKUP(E45,'Overview - Section A'!$N$25:$Q$36,4,FALSE),"")</f>
        <v/>
      </c>
      <c r="R45" s="378" t="b">
        <f t="shared" si="0"/>
        <v>1</v>
      </c>
      <c r="S45" s="378" t="b">
        <f t="shared" si="1"/>
        <v>0</v>
      </c>
      <c r="T45" s="378" t="s">
        <v>782</v>
      </c>
      <c r="U45" s="378" t="str">
        <f>IFERROR(VLOOKUP(C45,'Overview - Section A'!$W$126:$AB$180,6,FALSE),"")</f>
        <v/>
      </c>
      <c r="V45" s="402" t="str">
        <f>IFERROR(IF('Reference Records'!$B$152&lt;&gt;"",VLOOKUP(W45,'Reference Records'!$B$152:$C$152,2,FALSE),VLOOKUP(W45,'Reference Records'!$A$157:$C$1002,3,FALSE)),"")</f>
        <v/>
      </c>
      <c r="W45" s="381"/>
      <c r="X45" s="313"/>
      <c r="Y45" s="58"/>
    </row>
    <row r="46" spans="1:25" x14ac:dyDescent="0.25">
      <c r="A46" s="312">
        <v>38</v>
      </c>
      <c r="B46" s="395"/>
      <c r="C46" s="395"/>
      <c r="D46" s="396"/>
      <c r="E46" s="397"/>
      <c r="F46" s="398"/>
      <c r="G46" s="398"/>
      <c r="H46" s="398"/>
      <c r="I46" s="398"/>
      <c r="J46" s="398"/>
      <c r="K46" s="398"/>
      <c r="L46" s="398"/>
      <c r="M46" s="397"/>
      <c r="N46" s="399"/>
      <c r="O46" s="397"/>
      <c r="P46" s="400"/>
      <c r="Q46" s="401" t="str">
        <f>IFERROR(VLOOKUP(E46,'Overview - Section A'!$N$25:$Q$36,4,FALSE),"")</f>
        <v/>
      </c>
      <c r="R46" s="378" t="b">
        <f t="shared" si="0"/>
        <v>1</v>
      </c>
      <c r="S46" s="378" t="b">
        <f t="shared" si="1"/>
        <v>0</v>
      </c>
      <c r="T46" s="378" t="s">
        <v>783</v>
      </c>
      <c r="U46" s="378" t="str">
        <f>IFERROR(VLOOKUP(C46,'Overview - Section A'!$W$126:$AB$180,6,FALSE),"")</f>
        <v/>
      </c>
      <c r="V46" s="402" t="str">
        <f>IFERROR(IF('Reference Records'!$B$152&lt;&gt;"",VLOOKUP(W46,'Reference Records'!$B$152:$C$152,2,FALSE),VLOOKUP(W46,'Reference Records'!$A$157:$C$1002,3,FALSE)),"")</f>
        <v/>
      </c>
      <c r="W46" s="381"/>
      <c r="X46" s="313"/>
      <c r="Y46" s="58"/>
    </row>
    <row r="47" spans="1:25" x14ac:dyDescent="0.25">
      <c r="A47" s="312">
        <v>39</v>
      </c>
      <c r="B47" s="395"/>
      <c r="C47" s="395"/>
      <c r="D47" s="396"/>
      <c r="E47" s="397"/>
      <c r="F47" s="398"/>
      <c r="G47" s="398"/>
      <c r="H47" s="398"/>
      <c r="I47" s="398"/>
      <c r="J47" s="398"/>
      <c r="K47" s="398"/>
      <c r="L47" s="398"/>
      <c r="M47" s="397"/>
      <c r="N47" s="399"/>
      <c r="O47" s="397"/>
      <c r="P47" s="400"/>
      <c r="Q47" s="401" t="str">
        <f>IFERROR(VLOOKUP(E47,'Overview - Section A'!$N$25:$Q$36,4,FALSE),"")</f>
        <v/>
      </c>
      <c r="R47" s="378" t="b">
        <f t="shared" si="0"/>
        <v>1</v>
      </c>
      <c r="S47" s="378" t="b">
        <f t="shared" si="1"/>
        <v>0</v>
      </c>
      <c r="T47" s="378" t="s">
        <v>784</v>
      </c>
      <c r="U47" s="378" t="str">
        <f>IFERROR(VLOOKUP(C47,'Overview - Section A'!$W$126:$AB$180,6,FALSE),"")</f>
        <v/>
      </c>
      <c r="V47" s="402" t="str">
        <f>IFERROR(IF('Reference Records'!$B$152&lt;&gt;"",VLOOKUP(W47,'Reference Records'!$B$152:$C$152,2,FALSE),VLOOKUP(W47,'Reference Records'!$A$157:$C$1002,3,FALSE)),"")</f>
        <v/>
      </c>
      <c r="W47" s="381"/>
      <c r="X47" s="313"/>
      <c r="Y47" s="58"/>
    </row>
    <row r="48" spans="1:25" x14ac:dyDescent="0.25">
      <c r="A48" s="312">
        <v>40</v>
      </c>
      <c r="B48" s="395"/>
      <c r="C48" s="395"/>
      <c r="D48" s="396"/>
      <c r="E48" s="397"/>
      <c r="F48" s="398"/>
      <c r="G48" s="398"/>
      <c r="H48" s="398"/>
      <c r="I48" s="398"/>
      <c r="J48" s="398"/>
      <c r="K48" s="398"/>
      <c r="L48" s="398"/>
      <c r="M48" s="397"/>
      <c r="N48" s="399"/>
      <c r="O48" s="397"/>
      <c r="P48" s="400"/>
      <c r="Q48" s="401" t="str">
        <f>IFERROR(VLOOKUP(E48,'Overview - Section A'!$N$25:$Q$36,4,FALSE),"")</f>
        <v/>
      </c>
      <c r="R48" s="378" t="b">
        <f t="shared" si="0"/>
        <v>1</v>
      </c>
      <c r="S48" s="378" t="b">
        <f t="shared" si="1"/>
        <v>0</v>
      </c>
      <c r="T48" s="378" t="s">
        <v>785</v>
      </c>
      <c r="U48" s="378" t="str">
        <f>IFERROR(VLOOKUP(C48,'Overview - Section A'!$W$126:$AB$180,6,FALSE),"")</f>
        <v/>
      </c>
      <c r="V48" s="402" t="str">
        <f>IFERROR(IF('Reference Records'!$B$152&lt;&gt;"",VLOOKUP(W48,'Reference Records'!$B$152:$C$152,2,FALSE),VLOOKUP(W48,'Reference Records'!$A$157:$C$1002,3,FALSE)),"")</f>
        <v/>
      </c>
      <c r="W48" s="381"/>
      <c r="X48" s="313"/>
      <c r="Y48" s="58"/>
    </row>
    <row r="49" spans="1:25" x14ac:dyDescent="0.25">
      <c r="A49" s="312">
        <v>41</v>
      </c>
      <c r="B49" s="395"/>
      <c r="C49" s="395"/>
      <c r="D49" s="396"/>
      <c r="E49" s="397"/>
      <c r="F49" s="398"/>
      <c r="G49" s="398"/>
      <c r="H49" s="398"/>
      <c r="I49" s="398"/>
      <c r="J49" s="398"/>
      <c r="K49" s="398"/>
      <c r="L49" s="398"/>
      <c r="M49" s="397"/>
      <c r="N49" s="399"/>
      <c r="O49" s="397"/>
      <c r="P49" s="400"/>
      <c r="Q49" s="401" t="str">
        <f>IFERROR(VLOOKUP(E49,'Overview - Section A'!$N$25:$Q$36,4,FALSE),"")</f>
        <v/>
      </c>
      <c r="R49" s="378" t="b">
        <f t="shared" si="0"/>
        <v>1</v>
      </c>
      <c r="S49" s="378" t="b">
        <f t="shared" si="1"/>
        <v>0</v>
      </c>
      <c r="T49" s="378" t="s">
        <v>786</v>
      </c>
      <c r="U49" s="378" t="str">
        <f>IFERROR(VLOOKUP(C49,'Overview - Section A'!$W$126:$AB$180,6,FALSE),"")</f>
        <v/>
      </c>
      <c r="V49" s="402" t="str">
        <f>IFERROR(IF('Reference Records'!$B$152&lt;&gt;"",VLOOKUP(W49,'Reference Records'!$B$152:$C$152,2,FALSE),VLOOKUP(W49,'Reference Records'!$A$157:$C$1002,3,FALSE)),"")</f>
        <v/>
      </c>
      <c r="W49" s="381"/>
      <c r="X49" s="313"/>
      <c r="Y49" s="58"/>
    </row>
    <row r="50" spans="1:25" x14ac:dyDescent="0.25">
      <c r="A50" s="312">
        <v>42</v>
      </c>
      <c r="B50" s="395"/>
      <c r="C50" s="395"/>
      <c r="D50" s="396"/>
      <c r="E50" s="397"/>
      <c r="F50" s="398"/>
      <c r="G50" s="398"/>
      <c r="H50" s="398"/>
      <c r="I50" s="398"/>
      <c r="J50" s="398"/>
      <c r="K50" s="398"/>
      <c r="L50" s="398"/>
      <c r="M50" s="397"/>
      <c r="N50" s="399"/>
      <c r="O50" s="397"/>
      <c r="P50" s="400"/>
      <c r="Q50" s="401" t="str">
        <f>IFERROR(VLOOKUP(E50,'Overview - Section A'!$N$25:$Q$36,4,FALSE),"")</f>
        <v/>
      </c>
      <c r="R50" s="378" t="b">
        <f t="shared" si="0"/>
        <v>1</v>
      </c>
      <c r="S50" s="378" t="b">
        <f t="shared" si="1"/>
        <v>0</v>
      </c>
      <c r="T50" s="378" t="s">
        <v>787</v>
      </c>
      <c r="U50" s="378" t="str">
        <f>IFERROR(VLOOKUP(C50,'Overview - Section A'!$W$126:$AB$180,6,FALSE),"")</f>
        <v/>
      </c>
      <c r="V50" s="402" t="str">
        <f>IFERROR(IF('Reference Records'!$B$152&lt;&gt;"",VLOOKUP(W50,'Reference Records'!$B$152:$C$152,2,FALSE),VLOOKUP(W50,'Reference Records'!$A$157:$C$1002,3,FALSE)),"")</f>
        <v/>
      </c>
      <c r="W50" s="381"/>
      <c r="X50" s="313"/>
      <c r="Y50" s="58"/>
    </row>
    <row r="51" spans="1:25" x14ac:dyDescent="0.25">
      <c r="A51" s="312">
        <v>43</v>
      </c>
      <c r="B51" s="395"/>
      <c r="C51" s="395"/>
      <c r="D51" s="396"/>
      <c r="E51" s="397"/>
      <c r="F51" s="398"/>
      <c r="G51" s="398"/>
      <c r="H51" s="398"/>
      <c r="I51" s="398"/>
      <c r="J51" s="398"/>
      <c r="K51" s="398"/>
      <c r="L51" s="398"/>
      <c r="M51" s="397"/>
      <c r="N51" s="399"/>
      <c r="O51" s="397"/>
      <c r="P51" s="400"/>
      <c r="Q51" s="401" t="str">
        <f>IFERROR(VLOOKUP(E51,'Overview - Section A'!$N$25:$Q$36,4,FALSE),"")</f>
        <v/>
      </c>
      <c r="R51" s="378" t="b">
        <f t="shared" si="0"/>
        <v>1</v>
      </c>
      <c r="S51" s="378" t="b">
        <f t="shared" si="1"/>
        <v>0</v>
      </c>
      <c r="T51" s="378" t="s">
        <v>788</v>
      </c>
      <c r="U51" s="378" t="str">
        <f>IFERROR(VLOOKUP(C51,'Overview - Section A'!$W$126:$AB$180,6,FALSE),"")</f>
        <v/>
      </c>
      <c r="V51" s="402" t="str">
        <f>IFERROR(IF('Reference Records'!$B$152&lt;&gt;"",VLOOKUP(W51,'Reference Records'!$B$152:$C$152,2,FALSE),VLOOKUP(W51,'Reference Records'!$A$157:$C$1002,3,FALSE)),"")</f>
        <v/>
      </c>
      <c r="W51" s="381"/>
      <c r="X51" s="313"/>
      <c r="Y51" s="58"/>
    </row>
    <row r="52" spans="1:25" x14ac:dyDescent="0.25">
      <c r="A52" s="312">
        <v>44</v>
      </c>
      <c r="B52" s="395"/>
      <c r="C52" s="395"/>
      <c r="D52" s="396"/>
      <c r="E52" s="397"/>
      <c r="F52" s="398"/>
      <c r="G52" s="398"/>
      <c r="H52" s="398"/>
      <c r="I52" s="398"/>
      <c r="J52" s="398"/>
      <c r="K52" s="398"/>
      <c r="L52" s="398"/>
      <c r="M52" s="397"/>
      <c r="N52" s="399"/>
      <c r="O52" s="397"/>
      <c r="P52" s="400"/>
      <c r="Q52" s="401" t="str">
        <f>IFERROR(VLOOKUP(E52,'Overview - Section A'!$N$25:$Q$36,4,FALSE),"")</f>
        <v/>
      </c>
      <c r="R52" s="378" t="b">
        <f t="shared" si="0"/>
        <v>1</v>
      </c>
      <c r="S52" s="378" t="b">
        <f t="shared" si="1"/>
        <v>0</v>
      </c>
      <c r="T52" s="378" t="s">
        <v>789</v>
      </c>
      <c r="U52" s="378" t="str">
        <f>IFERROR(VLOOKUP(C52,'Overview - Section A'!$W$126:$AB$180,6,FALSE),"")</f>
        <v/>
      </c>
      <c r="V52" s="402" t="str">
        <f>IFERROR(IF('Reference Records'!$B$152&lt;&gt;"",VLOOKUP(W52,'Reference Records'!$B$152:$C$152,2,FALSE),VLOOKUP(W52,'Reference Records'!$A$157:$C$1002,3,FALSE)),"")</f>
        <v/>
      </c>
      <c r="W52" s="381"/>
      <c r="X52" s="313"/>
      <c r="Y52" s="58"/>
    </row>
    <row r="53" spans="1:25" x14ac:dyDescent="0.25">
      <c r="A53" s="312">
        <v>45</v>
      </c>
      <c r="B53" s="395"/>
      <c r="C53" s="395"/>
      <c r="D53" s="396"/>
      <c r="E53" s="397"/>
      <c r="F53" s="398"/>
      <c r="G53" s="398"/>
      <c r="H53" s="398"/>
      <c r="I53" s="398"/>
      <c r="J53" s="398"/>
      <c r="K53" s="398"/>
      <c r="L53" s="398"/>
      <c r="M53" s="397"/>
      <c r="N53" s="399"/>
      <c r="O53" s="397"/>
      <c r="P53" s="400"/>
      <c r="Q53" s="401" t="str">
        <f>IFERROR(VLOOKUP(E53,'Overview - Section A'!$N$25:$Q$36,4,FALSE),"")</f>
        <v/>
      </c>
      <c r="R53" s="378" t="b">
        <f t="shared" si="0"/>
        <v>1</v>
      </c>
      <c r="S53" s="378" t="b">
        <f t="shared" si="1"/>
        <v>0</v>
      </c>
      <c r="T53" s="378" t="s">
        <v>790</v>
      </c>
      <c r="U53" s="378" t="str">
        <f>IFERROR(VLOOKUP(C53,'Overview - Section A'!$W$126:$AB$180,6,FALSE),"")</f>
        <v/>
      </c>
      <c r="V53" s="402" t="str">
        <f>IFERROR(IF('Reference Records'!$B$152&lt;&gt;"",VLOOKUP(W53,'Reference Records'!$B$152:$C$152,2,FALSE),VLOOKUP(W53,'Reference Records'!$A$157:$C$1002,3,FALSE)),"")</f>
        <v/>
      </c>
      <c r="W53" s="381"/>
      <c r="X53" s="313"/>
      <c r="Y53" s="58"/>
    </row>
    <row r="54" spans="1:25" x14ac:dyDescent="0.25">
      <c r="A54" s="312">
        <v>46</v>
      </c>
      <c r="B54" s="395"/>
      <c r="C54" s="395"/>
      <c r="D54" s="396"/>
      <c r="E54" s="397"/>
      <c r="F54" s="398"/>
      <c r="G54" s="398"/>
      <c r="H54" s="398"/>
      <c r="I54" s="398"/>
      <c r="J54" s="398"/>
      <c r="K54" s="398"/>
      <c r="L54" s="398"/>
      <c r="M54" s="397"/>
      <c r="N54" s="399"/>
      <c r="O54" s="397"/>
      <c r="P54" s="400"/>
      <c r="Q54" s="401" t="str">
        <f>IFERROR(VLOOKUP(E54,'Overview - Section A'!$N$25:$Q$36,4,FALSE),"")</f>
        <v/>
      </c>
      <c r="R54" s="378" t="b">
        <f t="shared" si="0"/>
        <v>1</v>
      </c>
      <c r="S54" s="378" t="b">
        <f t="shared" si="1"/>
        <v>0</v>
      </c>
      <c r="T54" s="378" t="s">
        <v>791</v>
      </c>
      <c r="U54" s="378" t="str">
        <f>IFERROR(VLOOKUP(C54,'Overview - Section A'!$W$126:$AB$180,6,FALSE),"")</f>
        <v/>
      </c>
      <c r="V54" s="402" t="str">
        <f>IFERROR(IF('Reference Records'!$B$152&lt;&gt;"",VLOOKUP(W54,'Reference Records'!$B$152:$C$152,2,FALSE),VLOOKUP(W54,'Reference Records'!$A$157:$C$1002,3,FALSE)),"")</f>
        <v/>
      </c>
      <c r="W54" s="381"/>
      <c r="X54" s="313"/>
      <c r="Y54" s="58"/>
    </row>
    <row r="55" spans="1:25" x14ac:dyDescent="0.25">
      <c r="A55" s="312">
        <v>47</v>
      </c>
      <c r="B55" s="395"/>
      <c r="C55" s="395"/>
      <c r="D55" s="396"/>
      <c r="E55" s="397"/>
      <c r="F55" s="398"/>
      <c r="G55" s="398"/>
      <c r="H55" s="398"/>
      <c r="I55" s="398"/>
      <c r="J55" s="398"/>
      <c r="K55" s="398"/>
      <c r="L55" s="398"/>
      <c r="M55" s="397"/>
      <c r="N55" s="399"/>
      <c r="O55" s="397"/>
      <c r="P55" s="400"/>
      <c r="Q55" s="401" t="str">
        <f>IFERROR(VLOOKUP(E55,'Overview - Section A'!$N$25:$Q$36,4,FALSE),"")</f>
        <v/>
      </c>
      <c r="R55" s="378" t="b">
        <f t="shared" si="0"/>
        <v>1</v>
      </c>
      <c r="S55" s="378" t="b">
        <f t="shared" si="1"/>
        <v>0</v>
      </c>
      <c r="T55" s="378" t="s">
        <v>792</v>
      </c>
      <c r="U55" s="378" t="str">
        <f>IFERROR(VLOOKUP(C55,'Overview - Section A'!$W$126:$AB$180,6,FALSE),"")</f>
        <v/>
      </c>
      <c r="V55" s="402" t="str">
        <f>IFERROR(IF('Reference Records'!$B$152&lt;&gt;"",VLOOKUP(W55,'Reference Records'!$B$152:$C$152,2,FALSE),VLOOKUP(W55,'Reference Records'!$A$157:$C$1002,3,FALSE)),"")</f>
        <v/>
      </c>
      <c r="W55" s="381"/>
      <c r="X55" s="313"/>
      <c r="Y55" s="58"/>
    </row>
    <row r="56" spans="1:25" x14ac:dyDescent="0.25">
      <c r="A56" s="312">
        <v>48</v>
      </c>
      <c r="B56" s="395"/>
      <c r="C56" s="395"/>
      <c r="D56" s="396"/>
      <c r="E56" s="397"/>
      <c r="F56" s="398"/>
      <c r="G56" s="398"/>
      <c r="H56" s="398"/>
      <c r="I56" s="398"/>
      <c r="J56" s="398"/>
      <c r="K56" s="398"/>
      <c r="L56" s="398"/>
      <c r="M56" s="397"/>
      <c r="N56" s="399"/>
      <c r="O56" s="397"/>
      <c r="P56" s="400"/>
      <c r="Q56" s="401" t="str">
        <f>IFERROR(VLOOKUP(E56,'Overview - Section A'!$N$25:$Q$36,4,FALSE),"")</f>
        <v/>
      </c>
      <c r="R56" s="378" t="b">
        <f t="shared" si="0"/>
        <v>1</v>
      </c>
      <c r="S56" s="378" t="b">
        <f t="shared" si="1"/>
        <v>0</v>
      </c>
      <c r="T56" s="378" t="s">
        <v>793</v>
      </c>
      <c r="U56" s="378" t="str">
        <f>IFERROR(VLOOKUP(C56,'Overview - Section A'!$W$126:$AB$180,6,FALSE),"")</f>
        <v/>
      </c>
      <c r="V56" s="402" t="str">
        <f>IFERROR(IF('Reference Records'!$B$152&lt;&gt;"",VLOOKUP(W56,'Reference Records'!$B$152:$C$152,2,FALSE),VLOOKUP(W56,'Reference Records'!$A$157:$C$1002,3,FALSE)),"")</f>
        <v/>
      </c>
      <c r="W56" s="381"/>
      <c r="X56" s="313"/>
      <c r="Y56" s="58"/>
    </row>
    <row r="57" spans="1:25" x14ac:dyDescent="0.25">
      <c r="A57" s="312">
        <v>49</v>
      </c>
      <c r="B57" s="395"/>
      <c r="C57" s="395"/>
      <c r="D57" s="396"/>
      <c r="E57" s="397"/>
      <c r="F57" s="398"/>
      <c r="G57" s="398"/>
      <c r="H57" s="398"/>
      <c r="I57" s="398"/>
      <c r="J57" s="398"/>
      <c r="K57" s="398"/>
      <c r="L57" s="398"/>
      <c r="M57" s="397"/>
      <c r="N57" s="399"/>
      <c r="O57" s="397"/>
      <c r="P57" s="400"/>
      <c r="Q57" s="401" t="str">
        <f>IFERROR(VLOOKUP(E57,'Overview - Section A'!$N$25:$Q$36,4,FALSE),"")</f>
        <v/>
      </c>
      <c r="R57" s="378" t="b">
        <f t="shared" si="0"/>
        <v>1</v>
      </c>
      <c r="S57" s="378" t="b">
        <f t="shared" si="1"/>
        <v>0</v>
      </c>
      <c r="T57" s="378" t="s">
        <v>794</v>
      </c>
      <c r="U57" s="378" t="str">
        <f>IFERROR(VLOOKUP(C57,'Overview - Section A'!$W$126:$AB$180,6,FALSE),"")</f>
        <v/>
      </c>
      <c r="V57" s="402" t="str">
        <f>IFERROR(IF('Reference Records'!$B$152&lt;&gt;"",VLOOKUP(W57,'Reference Records'!$B$152:$C$152,2,FALSE),VLOOKUP(W57,'Reference Records'!$A$157:$C$1002,3,FALSE)),"")</f>
        <v/>
      </c>
      <c r="W57" s="381"/>
      <c r="X57" s="313"/>
      <c r="Y57" s="58"/>
    </row>
    <row r="58" spans="1:25" x14ac:dyDescent="0.25">
      <c r="A58" s="312">
        <v>50</v>
      </c>
      <c r="B58" s="395"/>
      <c r="C58" s="395"/>
      <c r="D58" s="396"/>
      <c r="E58" s="397"/>
      <c r="F58" s="398"/>
      <c r="G58" s="398"/>
      <c r="H58" s="398"/>
      <c r="I58" s="398"/>
      <c r="J58" s="398"/>
      <c r="K58" s="398"/>
      <c r="L58" s="398"/>
      <c r="M58" s="397"/>
      <c r="N58" s="399"/>
      <c r="O58" s="397"/>
      <c r="P58" s="400"/>
      <c r="Q58" s="401" t="str">
        <f>IFERROR(VLOOKUP(E58,'Overview - Section A'!$N$25:$Q$36,4,FALSE),"")</f>
        <v/>
      </c>
      <c r="R58" s="378" t="b">
        <f t="shared" si="0"/>
        <v>1</v>
      </c>
      <c r="S58" s="378" t="b">
        <f t="shared" si="1"/>
        <v>0</v>
      </c>
      <c r="T58" s="378" t="s">
        <v>795</v>
      </c>
      <c r="U58" s="378" t="str">
        <f>IFERROR(VLOOKUP(C58,'Overview - Section A'!$W$126:$AB$180,6,FALSE),"")</f>
        <v/>
      </c>
      <c r="V58" s="402" t="str">
        <f>IFERROR(IF('Reference Records'!$B$152&lt;&gt;"",VLOOKUP(W58,'Reference Records'!$B$152:$C$152,2,FALSE),VLOOKUP(W58,'Reference Records'!$A$157:$C$1002,3,FALSE)),"")</f>
        <v/>
      </c>
      <c r="W58" s="381"/>
      <c r="X58" s="313"/>
      <c r="Y58" s="58"/>
    </row>
    <row r="59" spans="1:25" x14ac:dyDescent="0.25">
      <c r="A59" s="312">
        <v>51</v>
      </c>
      <c r="B59" s="395"/>
      <c r="C59" s="395"/>
      <c r="D59" s="396"/>
      <c r="E59" s="397"/>
      <c r="F59" s="398"/>
      <c r="G59" s="398"/>
      <c r="H59" s="398"/>
      <c r="I59" s="398"/>
      <c r="J59" s="398"/>
      <c r="K59" s="398"/>
      <c r="L59" s="398"/>
      <c r="M59" s="397"/>
      <c r="N59" s="399"/>
      <c r="O59" s="397"/>
      <c r="P59" s="400"/>
      <c r="Q59" s="401" t="str">
        <f>IFERROR(VLOOKUP(E59,'Overview - Section A'!$N$25:$Q$36,4,FALSE),"")</f>
        <v/>
      </c>
      <c r="R59" s="378" t="b">
        <f t="shared" si="0"/>
        <v>1</v>
      </c>
      <c r="S59" s="378" t="b">
        <f t="shared" si="1"/>
        <v>0</v>
      </c>
      <c r="T59" s="378" t="s">
        <v>796</v>
      </c>
      <c r="U59" s="378" t="str">
        <f>IFERROR(VLOOKUP(C59,'Overview - Section A'!$W$126:$AB$180,6,FALSE),"")</f>
        <v/>
      </c>
      <c r="V59" s="402" t="str">
        <f>IFERROR(IF('Reference Records'!$B$152&lt;&gt;"",VLOOKUP(W59,'Reference Records'!$B$152:$C$152,2,FALSE),VLOOKUP(W59,'Reference Records'!$A$157:$C$1002,3,FALSE)),"")</f>
        <v/>
      </c>
      <c r="W59" s="381"/>
      <c r="X59" s="313"/>
      <c r="Y59" s="58"/>
    </row>
    <row r="60" spans="1:25" x14ac:dyDescent="0.25">
      <c r="A60" s="312">
        <v>52</v>
      </c>
      <c r="B60" s="395"/>
      <c r="C60" s="395"/>
      <c r="D60" s="396"/>
      <c r="E60" s="397"/>
      <c r="F60" s="398"/>
      <c r="G60" s="398"/>
      <c r="H60" s="398"/>
      <c r="I60" s="398"/>
      <c r="J60" s="398"/>
      <c r="K60" s="398"/>
      <c r="L60" s="398"/>
      <c r="M60" s="397"/>
      <c r="N60" s="399"/>
      <c r="O60" s="397"/>
      <c r="P60" s="400"/>
      <c r="Q60" s="401" t="str">
        <f>IFERROR(VLOOKUP(E60,'Overview - Section A'!$N$25:$Q$36,4,FALSE),"")</f>
        <v/>
      </c>
      <c r="R60" s="378" t="b">
        <f t="shared" si="0"/>
        <v>1</v>
      </c>
      <c r="S60" s="378" t="b">
        <f t="shared" si="1"/>
        <v>0</v>
      </c>
      <c r="T60" s="378" t="s">
        <v>797</v>
      </c>
      <c r="U60" s="378" t="str">
        <f>IFERROR(VLOOKUP(C60,'Overview - Section A'!$W$126:$AB$180,6,FALSE),"")</f>
        <v/>
      </c>
      <c r="V60" s="402" t="str">
        <f>IFERROR(IF('Reference Records'!$B$152&lt;&gt;"",VLOOKUP(W60,'Reference Records'!$B$152:$C$152,2,FALSE),VLOOKUP(W60,'Reference Records'!$A$157:$C$1002,3,FALSE)),"")</f>
        <v/>
      </c>
      <c r="W60" s="381"/>
      <c r="X60" s="313"/>
      <c r="Y60" s="58"/>
    </row>
    <row r="61" spans="1:25" x14ac:dyDescent="0.25">
      <c r="A61" s="312">
        <v>53</v>
      </c>
      <c r="B61" s="395"/>
      <c r="C61" s="395"/>
      <c r="D61" s="396"/>
      <c r="E61" s="397"/>
      <c r="F61" s="398"/>
      <c r="G61" s="398"/>
      <c r="H61" s="398"/>
      <c r="I61" s="398"/>
      <c r="J61" s="398"/>
      <c r="K61" s="398"/>
      <c r="L61" s="398"/>
      <c r="M61" s="397"/>
      <c r="N61" s="399"/>
      <c r="O61" s="397"/>
      <c r="P61" s="400"/>
      <c r="Q61" s="401" t="str">
        <f>IFERROR(VLOOKUP(E61,'Overview - Section A'!$N$25:$Q$36,4,FALSE),"")</f>
        <v/>
      </c>
      <c r="R61" s="378" t="b">
        <f t="shared" si="0"/>
        <v>1</v>
      </c>
      <c r="S61" s="378" t="b">
        <f t="shared" si="1"/>
        <v>0</v>
      </c>
      <c r="T61" s="378" t="s">
        <v>798</v>
      </c>
      <c r="U61" s="378" t="str">
        <f>IFERROR(VLOOKUP(C61,'Overview - Section A'!$W$126:$AB$180,6,FALSE),"")</f>
        <v/>
      </c>
      <c r="V61" s="402" t="str">
        <f>IFERROR(IF('Reference Records'!$B$152&lt;&gt;"",VLOOKUP(W61,'Reference Records'!$B$152:$C$152,2,FALSE),VLOOKUP(W61,'Reference Records'!$A$157:$C$1002,3,FALSE)),"")</f>
        <v/>
      </c>
      <c r="W61" s="381"/>
      <c r="X61" s="313"/>
      <c r="Y61" s="58"/>
    </row>
    <row r="62" spans="1:25" x14ac:dyDescent="0.25">
      <c r="A62" s="312">
        <v>54</v>
      </c>
      <c r="B62" s="395"/>
      <c r="C62" s="395"/>
      <c r="D62" s="396"/>
      <c r="E62" s="397"/>
      <c r="F62" s="398"/>
      <c r="G62" s="398"/>
      <c r="H62" s="398"/>
      <c r="I62" s="398"/>
      <c r="J62" s="398"/>
      <c r="K62" s="398"/>
      <c r="L62" s="398"/>
      <c r="M62" s="397"/>
      <c r="N62" s="399"/>
      <c r="O62" s="397"/>
      <c r="P62" s="400"/>
      <c r="Q62" s="401" t="str">
        <f>IFERROR(VLOOKUP(E62,'Overview - Section A'!$N$25:$Q$36,4,FALSE),"")</f>
        <v/>
      </c>
      <c r="R62" s="378" t="b">
        <f t="shared" si="0"/>
        <v>1</v>
      </c>
      <c r="S62" s="378" t="b">
        <f t="shared" si="1"/>
        <v>0</v>
      </c>
      <c r="T62" s="378" t="s">
        <v>799</v>
      </c>
      <c r="U62" s="378" t="str">
        <f>IFERROR(VLOOKUP(C62,'Overview - Section A'!$W$126:$AB$180,6,FALSE),"")</f>
        <v/>
      </c>
      <c r="V62" s="402" t="str">
        <f>IFERROR(IF('Reference Records'!$B$152&lt;&gt;"",VLOOKUP(W62,'Reference Records'!$B$152:$C$152,2,FALSE),VLOOKUP(W62,'Reference Records'!$A$157:$C$1002,3,FALSE)),"")</f>
        <v/>
      </c>
      <c r="W62" s="381"/>
      <c r="X62" s="313"/>
      <c r="Y62" s="58"/>
    </row>
    <row r="63" spans="1:25" x14ac:dyDescent="0.25">
      <c r="A63" s="312">
        <v>55</v>
      </c>
      <c r="B63" s="395"/>
      <c r="C63" s="395"/>
      <c r="D63" s="396"/>
      <c r="E63" s="397"/>
      <c r="F63" s="398"/>
      <c r="G63" s="398"/>
      <c r="H63" s="398"/>
      <c r="I63" s="398"/>
      <c r="J63" s="398"/>
      <c r="K63" s="398"/>
      <c r="L63" s="398"/>
      <c r="M63" s="397"/>
      <c r="N63" s="399"/>
      <c r="O63" s="397"/>
      <c r="P63" s="400"/>
      <c r="Q63" s="401" t="str">
        <f>IFERROR(VLOOKUP(E63,'Overview - Section A'!$N$25:$Q$36,4,FALSE),"")</f>
        <v/>
      </c>
      <c r="R63" s="378" t="b">
        <f t="shared" si="0"/>
        <v>1</v>
      </c>
      <c r="S63" s="378" t="b">
        <f t="shared" si="1"/>
        <v>0</v>
      </c>
      <c r="T63" s="378" t="s">
        <v>800</v>
      </c>
      <c r="U63" s="378" t="str">
        <f>IFERROR(VLOOKUP(C63,'Overview - Section A'!$W$126:$AB$180,6,FALSE),"")</f>
        <v/>
      </c>
      <c r="V63" s="402" t="str">
        <f>IFERROR(IF('Reference Records'!$B$152&lt;&gt;"",VLOOKUP(W63,'Reference Records'!$B$152:$C$152,2,FALSE),VLOOKUP(W63,'Reference Records'!$A$157:$C$1002,3,FALSE)),"")</f>
        <v/>
      </c>
      <c r="W63" s="381"/>
      <c r="X63" s="313"/>
      <c r="Y63" s="58"/>
    </row>
    <row r="64" spans="1:25" x14ac:dyDescent="0.25">
      <c r="A64" s="312">
        <v>56</v>
      </c>
      <c r="B64" s="395"/>
      <c r="C64" s="395"/>
      <c r="D64" s="396"/>
      <c r="E64" s="397"/>
      <c r="F64" s="398"/>
      <c r="G64" s="398"/>
      <c r="H64" s="398"/>
      <c r="I64" s="398"/>
      <c r="J64" s="398"/>
      <c r="K64" s="398"/>
      <c r="L64" s="398"/>
      <c r="M64" s="397"/>
      <c r="N64" s="399"/>
      <c r="O64" s="397"/>
      <c r="P64" s="400"/>
      <c r="Q64" s="401" t="str">
        <f>IFERROR(VLOOKUP(E64,'Overview - Section A'!$N$25:$Q$36,4,FALSE),"")</f>
        <v/>
      </c>
      <c r="R64" s="378" t="b">
        <f t="shared" si="0"/>
        <v>1</v>
      </c>
      <c r="S64" s="378" t="b">
        <f t="shared" si="1"/>
        <v>0</v>
      </c>
      <c r="T64" s="378" t="s">
        <v>801</v>
      </c>
      <c r="U64" s="378" t="str">
        <f>IFERROR(VLOOKUP(C64,'Overview - Section A'!$W$126:$AB$180,6,FALSE),"")</f>
        <v/>
      </c>
      <c r="V64" s="402" t="str">
        <f>IFERROR(IF('Reference Records'!$B$152&lt;&gt;"",VLOOKUP(W64,'Reference Records'!$B$152:$C$152,2,FALSE),VLOOKUP(W64,'Reference Records'!$A$157:$C$1002,3,FALSE)),"")</f>
        <v/>
      </c>
      <c r="W64" s="381"/>
      <c r="X64" s="313"/>
      <c r="Y64" s="58"/>
    </row>
    <row r="65" spans="1:25" x14ac:dyDescent="0.25">
      <c r="A65" s="312">
        <v>57</v>
      </c>
      <c r="B65" s="395"/>
      <c r="C65" s="395"/>
      <c r="D65" s="396"/>
      <c r="E65" s="397"/>
      <c r="F65" s="398"/>
      <c r="G65" s="398"/>
      <c r="H65" s="398"/>
      <c r="I65" s="398"/>
      <c r="J65" s="398"/>
      <c r="K65" s="398"/>
      <c r="L65" s="398"/>
      <c r="M65" s="397"/>
      <c r="N65" s="399"/>
      <c r="O65" s="397"/>
      <c r="P65" s="400"/>
      <c r="Q65" s="401" t="str">
        <f>IFERROR(VLOOKUP(E65,'Overview - Section A'!$N$25:$Q$36,4,FALSE),"")</f>
        <v/>
      </c>
      <c r="R65" s="378" t="b">
        <f t="shared" si="0"/>
        <v>1</v>
      </c>
      <c r="S65" s="378" t="b">
        <f t="shared" si="1"/>
        <v>0</v>
      </c>
      <c r="T65" s="378" t="s">
        <v>802</v>
      </c>
      <c r="U65" s="378" t="str">
        <f>IFERROR(VLOOKUP(C65,'Overview - Section A'!$W$126:$AB$180,6,FALSE),"")</f>
        <v/>
      </c>
      <c r="V65" s="402" t="str">
        <f>IFERROR(IF('Reference Records'!$B$152&lt;&gt;"",VLOOKUP(W65,'Reference Records'!$B$152:$C$152,2,FALSE),VLOOKUP(W65,'Reference Records'!$A$157:$C$1002,3,FALSE)),"")</f>
        <v/>
      </c>
      <c r="W65" s="381"/>
      <c r="X65" s="313"/>
      <c r="Y65" s="58"/>
    </row>
    <row r="66" spans="1:25" x14ac:dyDescent="0.25">
      <c r="A66" s="312">
        <v>58</v>
      </c>
      <c r="B66" s="395"/>
      <c r="C66" s="395"/>
      <c r="D66" s="396"/>
      <c r="E66" s="397"/>
      <c r="F66" s="398"/>
      <c r="G66" s="398"/>
      <c r="H66" s="398"/>
      <c r="I66" s="398"/>
      <c r="J66" s="398"/>
      <c r="K66" s="398"/>
      <c r="L66" s="398"/>
      <c r="M66" s="397"/>
      <c r="N66" s="399"/>
      <c r="O66" s="397"/>
      <c r="P66" s="400"/>
      <c r="Q66" s="401" t="str">
        <f>IFERROR(VLOOKUP(E66,'Overview - Section A'!$N$25:$Q$36,4,FALSE),"")</f>
        <v/>
      </c>
      <c r="R66" s="378" t="b">
        <f t="shared" si="0"/>
        <v>1</v>
      </c>
      <c r="S66" s="378" t="b">
        <f t="shared" si="1"/>
        <v>0</v>
      </c>
      <c r="T66" s="378" t="s">
        <v>803</v>
      </c>
      <c r="U66" s="378" t="str">
        <f>IFERROR(VLOOKUP(C66,'Overview - Section A'!$W$126:$AB$180,6,FALSE),"")</f>
        <v/>
      </c>
      <c r="V66" s="402" t="str">
        <f>IFERROR(IF('Reference Records'!$B$152&lt;&gt;"",VLOOKUP(W66,'Reference Records'!$B$152:$C$152,2,FALSE),VLOOKUP(W66,'Reference Records'!$A$157:$C$1002,3,FALSE)),"")</f>
        <v/>
      </c>
      <c r="W66" s="381"/>
      <c r="X66" s="313"/>
      <c r="Y66" s="58"/>
    </row>
    <row r="67" spans="1:25" x14ac:dyDescent="0.25">
      <c r="A67" s="312">
        <v>59</v>
      </c>
      <c r="B67" s="395"/>
      <c r="C67" s="395"/>
      <c r="D67" s="396"/>
      <c r="E67" s="397"/>
      <c r="F67" s="398"/>
      <c r="G67" s="398"/>
      <c r="H67" s="398"/>
      <c r="I67" s="398"/>
      <c r="J67" s="398"/>
      <c r="K67" s="398"/>
      <c r="L67" s="398"/>
      <c r="M67" s="397"/>
      <c r="N67" s="399"/>
      <c r="O67" s="397"/>
      <c r="P67" s="400"/>
      <c r="Q67" s="401" t="str">
        <f>IFERROR(VLOOKUP(E67,'Overview - Section A'!$N$25:$Q$36,4,FALSE),"")</f>
        <v/>
      </c>
      <c r="R67" s="378" t="b">
        <f t="shared" si="0"/>
        <v>1</v>
      </c>
      <c r="S67" s="378" t="b">
        <f t="shared" si="1"/>
        <v>0</v>
      </c>
      <c r="T67" s="378" t="s">
        <v>804</v>
      </c>
      <c r="U67" s="378" t="str">
        <f>IFERROR(VLOOKUP(C67,'Overview - Section A'!$W$126:$AB$180,6,FALSE),"")</f>
        <v/>
      </c>
      <c r="V67" s="402" t="str">
        <f>IFERROR(IF('Reference Records'!$B$152&lt;&gt;"",VLOOKUP(W67,'Reference Records'!$B$152:$C$152,2,FALSE),VLOOKUP(W67,'Reference Records'!$A$157:$C$1002,3,FALSE)),"")</f>
        <v/>
      </c>
      <c r="W67" s="381"/>
      <c r="X67" s="313"/>
      <c r="Y67" s="58"/>
    </row>
    <row r="68" spans="1:25" x14ac:dyDescent="0.25">
      <c r="A68" s="312">
        <v>60</v>
      </c>
      <c r="B68" s="395"/>
      <c r="C68" s="395"/>
      <c r="D68" s="396"/>
      <c r="E68" s="397"/>
      <c r="F68" s="398"/>
      <c r="G68" s="398"/>
      <c r="H68" s="398"/>
      <c r="I68" s="398"/>
      <c r="J68" s="398"/>
      <c r="K68" s="398"/>
      <c r="L68" s="398"/>
      <c r="M68" s="397"/>
      <c r="N68" s="399"/>
      <c r="O68" s="397"/>
      <c r="P68" s="400"/>
      <c r="Q68" s="401" t="str">
        <f>IFERROR(VLOOKUP(E68,'Overview - Section A'!$N$25:$Q$36,4,FALSE),"")</f>
        <v/>
      </c>
      <c r="R68" s="378" t="b">
        <f t="shared" si="0"/>
        <v>1</v>
      </c>
      <c r="S68" s="378" t="b">
        <f t="shared" si="1"/>
        <v>0</v>
      </c>
      <c r="T68" s="378" t="s">
        <v>805</v>
      </c>
      <c r="U68" s="378" t="str">
        <f>IFERROR(VLOOKUP(C68,'Overview - Section A'!$W$126:$AB$180,6,FALSE),"")</f>
        <v/>
      </c>
      <c r="V68" s="402" t="str">
        <f>IFERROR(IF('Reference Records'!$B$152&lt;&gt;"",VLOOKUP(W68,'Reference Records'!$B$152:$C$152,2,FALSE),VLOOKUP(W68,'Reference Records'!$A$157:$C$1002,3,FALSE)),"")</f>
        <v/>
      </c>
      <c r="W68" s="381"/>
      <c r="X68" s="313"/>
      <c r="Y68" s="58"/>
    </row>
    <row r="69" spans="1:25" x14ac:dyDescent="0.25">
      <c r="A69" s="312">
        <v>61</v>
      </c>
      <c r="B69" s="395"/>
      <c r="C69" s="395"/>
      <c r="D69" s="396"/>
      <c r="E69" s="397"/>
      <c r="F69" s="398"/>
      <c r="G69" s="398"/>
      <c r="H69" s="398"/>
      <c r="I69" s="398"/>
      <c r="J69" s="398"/>
      <c r="K69" s="398"/>
      <c r="L69" s="398"/>
      <c r="M69" s="397"/>
      <c r="N69" s="399"/>
      <c r="O69" s="397"/>
      <c r="P69" s="400"/>
      <c r="Q69" s="401" t="str">
        <f>IFERROR(VLOOKUP(E69,'Overview - Section A'!$N$25:$Q$36,4,FALSE),"")</f>
        <v/>
      </c>
      <c r="R69" s="378" t="b">
        <f t="shared" si="0"/>
        <v>1</v>
      </c>
      <c r="S69" s="378" t="b">
        <f t="shared" si="1"/>
        <v>0</v>
      </c>
      <c r="T69" s="378" t="s">
        <v>806</v>
      </c>
      <c r="U69" s="378" t="str">
        <f>IFERROR(VLOOKUP(C69,'Overview - Section A'!$W$126:$AB$180,6,FALSE),"")</f>
        <v/>
      </c>
      <c r="V69" s="402" t="str">
        <f>IFERROR(IF('Reference Records'!$B$152&lt;&gt;"",VLOOKUP(W69,'Reference Records'!$B$152:$C$152,2,FALSE),VLOOKUP(W69,'Reference Records'!$A$157:$C$1002,3,FALSE)),"")</f>
        <v/>
      </c>
      <c r="W69" s="381"/>
      <c r="X69" s="313"/>
      <c r="Y69" s="58"/>
    </row>
    <row r="70" spans="1:25" x14ac:dyDescent="0.25">
      <c r="A70" s="312">
        <v>62</v>
      </c>
      <c r="B70" s="395"/>
      <c r="C70" s="395"/>
      <c r="D70" s="396"/>
      <c r="E70" s="397"/>
      <c r="F70" s="398"/>
      <c r="G70" s="398"/>
      <c r="H70" s="398"/>
      <c r="I70" s="398"/>
      <c r="J70" s="398"/>
      <c r="K70" s="398"/>
      <c r="L70" s="398"/>
      <c r="M70" s="397"/>
      <c r="N70" s="399"/>
      <c r="O70" s="397"/>
      <c r="P70" s="400"/>
      <c r="Q70" s="401" t="str">
        <f>IFERROR(VLOOKUP(E70,'Overview - Section A'!$N$25:$Q$36,4,FALSE),"")</f>
        <v/>
      </c>
      <c r="R70" s="378" t="b">
        <f t="shared" si="0"/>
        <v>1</v>
      </c>
      <c r="S70" s="378" t="b">
        <f t="shared" si="1"/>
        <v>0</v>
      </c>
      <c r="T70" s="378" t="s">
        <v>807</v>
      </c>
      <c r="U70" s="378" t="str">
        <f>IFERROR(VLOOKUP(C70,'Overview - Section A'!$W$126:$AB$180,6,FALSE),"")</f>
        <v/>
      </c>
      <c r="V70" s="402" t="str">
        <f>IFERROR(IF('Reference Records'!$B$152&lt;&gt;"",VLOOKUP(W70,'Reference Records'!$B$152:$C$152,2,FALSE),VLOOKUP(W70,'Reference Records'!$A$157:$C$1002,3,FALSE)),"")</f>
        <v/>
      </c>
      <c r="W70" s="381"/>
      <c r="X70" s="313"/>
      <c r="Y70" s="58"/>
    </row>
    <row r="71" spans="1:25" x14ac:dyDescent="0.25">
      <c r="A71" s="312">
        <v>63</v>
      </c>
      <c r="B71" s="395"/>
      <c r="C71" s="395"/>
      <c r="D71" s="396"/>
      <c r="E71" s="397"/>
      <c r="F71" s="398"/>
      <c r="G71" s="398"/>
      <c r="H71" s="398"/>
      <c r="I71" s="398"/>
      <c r="J71" s="398"/>
      <c r="K71" s="398"/>
      <c r="L71" s="398"/>
      <c r="M71" s="397"/>
      <c r="N71" s="399"/>
      <c r="O71" s="397"/>
      <c r="P71" s="400"/>
      <c r="Q71" s="401" t="str">
        <f>IFERROR(VLOOKUP(E71,'Overview - Section A'!$N$25:$Q$36,4,FALSE),"")</f>
        <v/>
      </c>
      <c r="R71" s="378" t="b">
        <f t="shared" si="0"/>
        <v>1</v>
      </c>
      <c r="S71" s="378" t="b">
        <f t="shared" si="1"/>
        <v>0</v>
      </c>
      <c r="T71" s="378" t="s">
        <v>808</v>
      </c>
      <c r="U71" s="378" t="str">
        <f>IFERROR(VLOOKUP(C71,'Overview - Section A'!$W$126:$AB$180,6,FALSE),"")</f>
        <v/>
      </c>
      <c r="V71" s="402" t="str">
        <f>IFERROR(IF('Reference Records'!$B$152&lt;&gt;"",VLOOKUP(W71,'Reference Records'!$B$152:$C$152,2,FALSE),VLOOKUP(W71,'Reference Records'!$A$157:$C$1002,3,FALSE)),"")</f>
        <v/>
      </c>
      <c r="W71" s="381"/>
      <c r="X71" s="313"/>
      <c r="Y71" s="58"/>
    </row>
    <row r="72" spans="1:25" x14ac:dyDescent="0.25">
      <c r="A72" s="312">
        <v>64</v>
      </c>
      <c r="B72" s="395"/>
      <c r="C72" s="395"/>
      <c r="D72" s="396"/>
      <c r="E72" s="397"/>
      <c r="F72" s="398"/>
      <c r="G72" s="398"/>
      <c r="H72" s="398"/>
      <c r="I72" s="398"/>
      <c r="J72" s="398"/>
      <c r="K72" s="398"/>
      <c r="L72" s="398"/>
      <c r="M72" s="397"/>
      <c r="N72" s="399"/>
      <c r="O72" s="397"/>
      <c r="P72" s="400"/>
      <c r="Q72" s="401" t="str">
        <f>IFERROR(VLOOKUP(E72,'Overview - Section A'!$N$25:$Q$36,4,FALSE),"")</f>
        <v/>
      </c>
      <c r="R72" s="378" t="b">
        <f t="shared" si="0"/>
        <v>1</v>
      </c>
      <c r="S72" s="378" t="b">
        <f t="shared" si="1"/>
        <v>0</v>
      </c>
      <c r="T72" s="378" t="s">
        <v>809</v>
      </c>
      <c r="U72" s="378" t="str">
        <f>IFERROR(VLOOKUP(C72,'Overview - Section A'!$W$126:$AB$180,6,FALSE),"")</f>
        <v/>
      </c>
      <c r="V72" s="402" t="str">
        <f>IFERROR(IF('Reference Records'!$B$152&lt;&gt;"",VLOOKUP(W72,'Reference Records'!$B$152:$C$152,2,FALSE),VLOOKUP(W72,'Reference Records'!$A$157:$C$1002,3,FALSE)),"")</f>
        <v/>
      </c>
      <c r="W72" s="381"/>
      <c r="X72" s="313"/>
      <c r="Y72" s="58"/>
    </row>
    <row r="73" spans="1:25" x14ac:dyDescent="0.25">
      <c r="A73" s="312">
        <v>65</v>
      </c>
      <c r="B73" s="395"/>
      <c r="C73" s="395"/>
      <c r="D73" s="396"/>
      <c r="E73" s="397"/>
      <c r="F73" s="398"/>
      <c r="G73" s="398"/>
      <c r="H73" s="398"/>
      <c r="I73" s="398"/>
      <c r="J73" s="398"/>
      <c r="K73" s="398"/>
      <c r="L73" s="398"/>
      <c r="M73" s="397"/>
      <c r="N73" s="399"/>
      <c r="O73" s="397"/>
      <c r="P73" s="400"/>
      <c r="Q73" s="401" t="str">
        <f>IFERROR(VLOOKUP(E73,'Overview - Section A'!$N$25:$Q$36,4,FALSE),"")</f>
        <v/>
      </c>
      <c r="R73" s="378" t="b">
        <f t="shared" ref="R73:R88" si="2">IFERROR(TRUE,FALSE)</f>
        <v>1</v>
      </c>
      <c r="S73" s="378" t="b">
        <f t="shared" ref="S73:S88" si="3">IFERROR(IF(N73&lt;&gt;"",TRUE,FALSE),FALSE)</f>
        <v>0</v>
      </c>
      <c r="T73" s="378" t="s">
        <v>810</v>
      </c>
      <c r="U73" s="378" t="str">
        <f>IFERROR(VLOOKUP(C73,'Overview - Section A'!$W$126:$AB$180,6,FALSE),"")</f>
        <v/>
      </c>
      <c r="V73" s="402" t="str">
        <f>IFERROR(IF('Reference Records'!$B$152&lt;&gt;"",VLOOKUP(W73,'Reference Records'!$B$152:$C$152,2,FALSE),VLOOKUP(W73,'Reference Records'!$A$157:$C$1002,3,FALSE)),"")</f>
        <v/>
      </c>
      <c r="W73" s="381"/>
      <c r="X73" s="313"/>
      <c r="Y73" s="58"/>
    </row>
    <row r="74" spans="1:25" x14ac:dyDescent="0.25">
      <c r="A74" s="312">
        <v>66</v>
      </c>
      <c r="B74" s="395"/>
      <c r="C74" s="395"/>
      <c r="D74" s="396"/>
      <c r="E74" s="397"/>
      <c r="F74" s="398"/>
      <c r="G74" s="398"/>
      <c r="H74" s="398"/>
      <c r="I74" s="398"/>
      <c r="J74" s="398"/>
      <c r="K74" s="398"/>
      <c r="L74" s="398"/>
      <c r="M74" s="397"/>
      <c r="N74" s="399"/>
      <c r="O74" s="397"/>
      <c r="P74" s="400"/>
      <c r="Q74" s="401" t="str">
        <f>IFERROR(VLOOKUP(E74,'Overview - Section A'!$N$25:$Q$36,4,FALSE),"")</f>
        <v/>
      </c>
      <c r="R74" s="378" t="b">
        <f t="shared" si="2"/>
        <v>1</v>
      </c>
      <c r="S74" s="378" t="b">
        <f t="shared" si="3"/>
        <v>0</v>
      </c>
      <c r="T74" s="378" t="s">
        <v>811</v>
      </c>
      <c r="U74" s="378" t="str">
        <f>IFERROR(VLOOKUP(C74,'Overview - Section A'!$W$126:$AB$180,6,FALSE),"")</f>
        <v/>
      </c>
      <c r="V74" s="402" t="str">
        <f>IFERROR(IF('Reference Records'!$B$152&lt;&gt;"",VLOOKUP(W74,'Reference Records'!$B$152:$C$152,2,FALSE),VLOOKUP(W74,'Reference Records'!$A$157:$C$1002,3,FALSE)),"")</f>
        <v/>
      </c>
      <c r="W74" s="381"/>
      <c r="X74" s="313"/>
      <c r="Y74" s="58"/>
    </row>
    <row r="75" spans="1:25" x14ac:dyDescent="0.25">
      <c r="A75" s="312">
        <v>67</v>
      </c>
      <c r="B75" s="395"/>
      <c r="C75" s="395"/>
      <c r="D75" s="396"/>
      <c r="E75" s="397"/>
      <c r="F75" s="398"/>
      <c r="G75" s="398"/>
      <c r="H75" s="398"/>
      <c r="I75" s="398"/>
      <c r="J75" s="398"/>
      <c r="K75" s="398"/>
      <c r="L75" s="398"/>
      <c r="M75" s="397"/>
      <c r="N75" s="399"/>
      <c r="O75" s="397"/>
      <c r="P75" s="400"/>
      <c r="Q75" s="401" t="str">
        <f>IFERROR(VLOOKUP(E75,'Overview - Section A'!$N$25:$Q$36,4,FALSE),"")</f>
        <v/>
      </c>
      <c r="R75" s="378" t="b">
        <f t="shared" si="2"/>
        <v>1</v>
      </c>
      <c r="S75" s="378" t="b">
        <f t="shared" si="3"/>
        <v>0</v>
      </c>
      <c r="T75" s="378" t="s">
        <v>812</v>
      </c>
      <c r="U75" s="378" t="str">
        <f>IFERROR(VLOOKUP(C75,'Overview - Section A'!$W$126:$AB$180,6,FALSE),"")</f>
        <v/>
      </c>
      <c r="V75" s="402" t="str">
        <f>IFERROR(IF('Reference Records'!$B$152&lt;&gt;"",VLOOKUP(W75,'Reference Records'!$B$152:$C$152,2,FALSE),VLOOKUP(W75,'Reference Records'!$A$157:$C$1002,3,FALSE)),"")</f>
        <v/>
      </c>
      <c r="W75" s="381"/>
      <c r="X75" s="313"/>
      <c r="Y75" s="58"/>
    </row>
    <row r="76" spans="1:25" x14ac:dyDescent="0.25">
      <c r="A76" s="312">
        <v>68</v>
      </c>
      <c r="B76" s="395"/>
      <c r="C76" s="395"/>
      <c r="D76" s="396"/>
      <c r="E76" s="397"/>
      <c r="F76" s="398"/>
      <c r="G76" s="398"/>
      <c r="H76" s="398"/>
      <c r="I76" s="398"/>
      <c r="J76" s="398"/>
      <c r="K76" s="398"/>
      <c r="L76" s="398"/>
      <c r="M76" s="397"/>
      <c r="N76" s="399"/>
      <c r="O76" s="397"/>
      <c r="P76" s="400"/>
      <c r="Q76" s="401" t="str">
        <f>IFERROR(VLOOKUP(E76,'Overview - Section A'!$N$25:$Q$36,4,FALSE),"")</f>
        <v/>
      </c>
      <c r="R76" s="378" t="b">
        <f t="shared" si="2"/>
        <v>1</v>
      </c>
      <c r="S76" s="378" t="b">
        <f t="shared" si="3"/>
        <v>0</v>
      </c>
      <c r="T76" s="378" t="s">
        <v>813</v>
      </c>
      <c r="U76" s="378" t="str">
        <f>IFERROR(VLOOKUP(C76,'Overview - Section A'!$W$126:$AB$180,6,FALSE),"")</f>
        <v/>
      </c>
      <c r="V76" s="402" t="str">
        <f>IFERROR(IF('Reference Records'!$B$152&lt;&gt;"",VLOOKUP(W76,'Reference Records'!$B$152:$C$152,2,FALSE),VLOOKUP(W76,'Reference Records'!$A$157:$C$1002,3,FALSE)),"")</f>
        <v/>
      </c>
      <c r="W76" s="381"/>
      <c r="X76" s="313"/>
      <c r="Y76" s="58"/>
    </row>
    <row r="77" spans="1:25" x14ac:dyDescent="0.25">
      <c r="A77" s="312">
        <v>69</v>
      </c>
      <c r="B77" s="395"/>
      <c r="C77" s="395"/>
      <c r="D77" s="396"/>
      <c r="E77" s="397"/>
      <c r="F77" s="398"/>
      <c r="G77" s="398"/>
      <c r="H77" s="398"/>
      <c r="I77" s="398"/>
      <c r="J77" s="398"/>
      <c r="K77" s="398"/>
      <c r="L77" s="398"/>
      <c r="M77" s="397"/>
      <c r="N77" s="399"/>
      <c r="O77" s="397"/>
      <c r="P77" s="400"/>
      <c r="Q77" s="401" t="str">
        <f>IFERROR(VLOOKUP(E77,'Overview - Section A'!$N$25:$Q$36,4,FALSE),"")</f>
        <v/>
      </c>
      <c r="R77" s="378" t="b">
        <f t="shared" si="2"/>
        <v>1</v>
      </c>
      <c r="S77" s="378" t="b">
        <f t="shared" si="3"/>
        <v>0</v>
      </c>
      <c r="T77" s="378" t="s">
        <v>814</v>
      </c>
      <c r="U77" s="378" t="str">
        <f>IFERROR(VLOOKUP(C77,'Overview - Section A'!$W$126:$AB$180,6,FALSE),"")</f>
        <v/>
      </c>
      <c r="V77" s="402" t="str">
        <f>IFERROR(IF('Reference Records'!$B$152&lt;&gt;"",VLOOKUP(W77,'Reference Records'!$B$152:$C$152,2,FALSE),VLOOKUP(W77,'Reference Records'!$A$157:$C$1002,3,FALSE)),"")</f>
        <v/>
      </c>
      <c r="W77" s="381"/>
      <c r="X77" s="313"/>
      <c r="Y77" s="58"/>
    </row>
    <row r="78" spans="1:25" x14ac:dyDescent="0.25">
      <c r="A78" s="312">
        <v>70</v>
      </c>
      <c r="B78" s="395"/>
      <c r="C78" s="395"/>
      <c r="D78" s="396"/>
      <c r="E78" s="397"/>
      <c r="F78" s="398"/>
      <c r="G78" s="398"/>
      <c r="H78" s="398"/>
      <c r="I78" s="398"/>
      <c r="J78" s="398"/>
      <c r="K78" s="398"/>
      <c r="L78" s="398"/>
      <c r="M78" s="397"/>
      <c r="N78" s="399"/>
      <c r="O78" s="397"/>
      <c r="P78" s="400"/>
      <c r="Q78" s="401" t="str">
        <f>IFERROR(VLOOKUP(E78,'Overview - Section A'!$N$25:$Q$36,4,FALSE),"")</f>
        <v/>
      </c>
      <c r="R78" s="378" t="b">
        <f t="shared" si="2"/>
        <v>1</v>
      </c>
      <c r="S78" s="378" t="b">
        <f t="shared" si="3"/>
        <v>0</v>
      </c>
      <c r="T78" s="378" t="s">
        <v>815</v>
      </c>
      <c r="U78" s="378" t="str">
        <f>IFERROR(VLOOKUP(C78,'Overview - Section A'!$W$126:$AB$180,6,FALSE),"")</f>
        <v/>
      </c>
      <c r="V78" s="402" t="str">
        <f>IFERROR(IF('Reference Records'!$B$152&lt;&gt;"",VLOOKUP(W78,'Reference Records'!$B$152:$C$152,2,FALSE),VLOOKUP(W78,'Reference Records'!$A$157:$C$1002,3,FALSE)),"")</f>
        <v/>
      </c>
      <c r="W78" s="381"/>
      <c r="X78" s="313"/>
      <c r="Y78" s="58"/>
    </row>
    <row r="79" spans="1:25" x14ac:dyDescent="0.25">
      <c r="A79" s="312">
        <v>71</v>
      </c>
      <c r="B79" s="395"/>
      <c r="C79" s="395"/>
      <c r="D79" s="396"/>
      <c r="E79" s="397"/>
      <c r="F79" s="398"/>
      <c r="G79" s="398"/>
      <c r="H79" s="398"/>
      <c r="I79" s="398"/>
      <c r="J79" s="398"/>
      <c r="K79" s="398"/>
      <c r="L79" s="398"/>
      <c r="M79" s="397"/>
      <c r="N79" s="399"/>
      <c r="O79" s="397"/>
      <c r="P79" s="400"/>
      <c r="Q79" s="401" t="str">
        <f>IFERROR(VLOOKUP(E79,'Overview - Section A'!$N$25:$Q$36,4,FALSE),"")</f>
        <v/>
      </c>
      <c r="R79" s="378" t="b">
        <f t="shared" si="2"/>
        <v>1</v>
      </c>
      <c r="S79" s="378" t="b">
        <f t="shared" si="3"/>
        <v>0</v>
      </c>
      <c r="T79" s="378" t="s">
        <v>816</v>
      </c>
      <c r="U79" s="378" t="str">
        <f>IFERROR(VLOOKUP(C79,'Overview - Section A'!$W$126:$AB$180,6,FALSE),"")</f>
        <v/>
      </c>
      <c r="V79" s="402" t="str">
        <f>IFERROR(IF('Reference Records'!$B$152&lt;&gt;"",VLOOKUP(W79,'Reference Records'!$B$152:$C$152,2,FALSE),VLOOKUP(W79,'Reference Records'!$A$157:$C$1002,3,FALSE)),"")</f>
        <v/>
      </c>
      <c r="W79" s="381"/>
      <c r="X79" s="313"/>
      <c r="Y79" s="58"/>
    </row>
    <row r="80" spans="1:25" x14ac:dyDescent="0.25">
      <c r="A80" s="312">
        <v>72</v>
      </c>
      <c r="B80" s="395"/>
      <c r="C80" s="395"/>
      <c r="D80" s="396"/>
      <c r="E80" s="397"/>
      <c r="F80" s="398"/>
      <c r="G80" s="398"/>
      <c r="H80" s="398"/>
      <c r="I80" s="398"/>
      <c r="J80" s="398"/>
      <c r="K80" s="398"/>
      <c r="L80" s="398"/>
      <c r="M80" s="397"/>
      <c r="N80" s="399"/>
      <c r="O80" s="397"/>
      <c r="P80" s="400"/>
      <c r="Q80" s="401" t="str">
        <f>IFERROR(VLOOKUP(E80,'Overview - Section A'!$N$25:$Q$36,4,FALSE),"")</f>
        <v/>
      </c>
      <c r="R80" s="378" t="b">
        <f t="shared" si="2"/>
        <v>1</v>
      </c>
      <c r="S80" s="378" t="b">
        <f t="shared" si="3"/>
        <v>0</v>
      </c>
      <c r="T80" s="378" t="s">
        <v>817</v>
      </c>
      <c r="U80" s="378" t="str">
        <f>IFERROR(VLOOKUP(C80,'Overview - Section A'!$W$126:$AB$180,6,FALSE),"")</f>
        <v/>
      </c>
      <c r="V80" s="402" t="str">
        <f>IFERROR(IF('Reference Records'!$B$152&lt;&gt;"",VLOOKUP(W80,'Reference Records'!$B$152:$C$152,2,FALSE),VLOOKUP(W80,'Reference Records'!$A$157:$C$1002,3,FALSE)),"")</f>
        <v/>
      </c>
      <c r="W80" s="381"/>
      <c r="X80" s="313"/>
      <c r="Y80" s="58"/>
    </row>
    <row r="81" spans="1:37" x14ac:dyDescent="0.25">
      <c r="A81" s="312">
        <v>73</v>
      </c>
      <c r="B81" s="395"/>
      <c r="C81" s="395"/>
      <c r="D81" s="396"/>
      <c r="E81" s="397"/>
      <c r="F81" s="398"/>
      <c r="G81" s="398"/>
      <c r="H81" s="398"/>
      <c r="I81" s="398"/>
      <c r="J81" s="398"/>
      <c r="K81" s="398"/>
      <c r="L81" s="398"/>
      <c r="M81" s="397"/>
      <c r="N81" s="399"/>
      <c r="O81" s="397"/>
      <c r="P81" s="400"/>
      <c r="Q81" s="401" t="str">
        <f>IFERROR(VLOOKUP(E81,'Overview - Section A'!$N$25:$Q$36,4,FALSE),"")</f>
        <v/>
      </c>
      <c r="R81" s="378" t="b">
        <f t="shared" si="2"/>
        <v>1</v>
      </c>
      <c r="S81" s="378" t="b">
        <f t="shared" si="3"/>
        <v>0</v>
      </c>
      <c r="T81" s="378" t="s">
        <v>818</v>
      </c>
      <c r="U81" s="378" t="str">
        <f>IFERROR(VLOOKUP(C81,'Overview - Section A'!$W$126:$AB$180,6,FALSE),"")</f>
        <v/>
      </c>
      <c r="V81" s="402" t="str">
        <f>IFERROR(IF('Reference Records'!$B$152&lt;&gt;"",VLOOKUP(W81,'Reference Records'!$B$152:$C$152,2,FALSE),VLOOKUP(W81,'Reference Records'!$A$157:$C$1002,3,FALSE)),"")</f>
        <v/>
      </c>
      <c r="W81" s="381"/>
      <c r="X81" s="313"/>
      <c r="Y81" s="58"/>
    </row>
    <row r="82" spans="1:37" x14ac:dyDescent="0.25">
      <c r="A82" s="312">
        <v>74</v>
      </c>
      <c r="B82" s="395"/>
      <c r="C82" s="395"/>
      <c r="D82" s="396"/>
      <c r="E82" s="397"/>
      <c r="F82" s="398"/>
      <c r="G82" s="398"/>
      <c r="H82" s="398"/>
      <c r="I82" s="398"/>
      <c r="J82" s="398"/>
      <c r="K82" s="398"/>
      <c r="L82" s="398"/>
      <c r="M82" s="397"/>
      <c r="N82" s="399"/>
      <c r="O82" s="397"/>
      <c r="P82" s="400"/>
      <c r="Q82" s="401" t="str">
        <f>IFERROR(VLOOKUP(E82,'Overview - Section A'!$N$25:$Q$36,4,FALSE),"")</f>
        <v/>
      </c>
      <c r="R82" s="378" t="b">
        <f t="shared" si="2"/>
        <v>1</v>
      </c>
      <c r="S82" s="378" t="b">
        <f t="shared" si="3"/>
        <v>0</v>
      </c>
      <c r="T82" s="378" t="s">
        <v>819</v>
      </c>
      <c r="U82" s="378" t="str">
        <f>IFERROR(VLOOKUP(C82,'Overview - Section A'!$W$126:$AB$180,6,FALSE),"")</f>
        <v/>
      </c>
      <c r="V82" s="402" t="str">
        <f>IFERROR(IF('Reference Records'!$B$152&lt;&gt;"",VLOOKUP(W82,'Reference Records'!$B$152:$C$152,2,FALSE),VLOOKUP(W82,'Reference Records'!$A$157:$C$1002,3,FALSE)),"")</f>
        <v/>
      </c>
      <c r="W82" s="381"/>
      <c r="X82" s="313"/>
      <c r="Y82" s="58"/>
    </row>
    <row r="83" spans="1:37" x14ac:dyDescent="0.25">
      <c r="A83" s="312">
        <v>75</v>
      </c>
      <c r="B83" s="395"/>
      <c r="C83" s="395"/>
      <c r="D83" s="396"/>
      <c r="E83" s="397"/>
      <c r="F83" s="398"/>
      <c r="G83" s="398"/>
      <c r="H83" s="398"/>
      <c r="I83" s="398"/>
      <c r="J83" s="398"/>
      <c r="K83" s="398"/>
      <c r="L83" s="398"/>
      <c r="M83" s="397"/>
      <c r="N83" s="399"/>
      <c r="O83" s="397"/>
      <c r="P83" s="400"/>
      <c r="Q83" s="401" t="str">
        <f>IFERROR(VLOOKUP(E83,'Overview - Section A'!$N$25:$Q$36,4,FALSE),"")</f>
        <v/>
      </c>
      <c r="R83" s="378" t="b">
        <f t="shared" si="2"/>
        <v>1</v>
      </c>
      <c r="S83" s="378" t="b">
        <f t="shared" si="3"/>
        <v>0</v>
      </c>
      <c r="T83" s="378" t="s">
        <v>820</v>
      </c>
      <c r="U83" s="378" t="str">
        <f>IFERROR(VLOOKUP(C83,'Overview - Section A'!$W$126:$AB$180,6,FALSE),"")</f>
        <v/>
      </c>
      <c r="V83" s="402" t="str">
        <f>IFERROR(IF('Reference Records'!$B$152&lt;&gt;"",VLOOKUP(W83,'Reference Records'!$B$152:$C$152,2,FALSE),VLOOKUP(W83,'Reference Records'!$A$157:$C$1002,3,FALSE)),"")</f>
        <v/>
      </c>
      <c r="W83" s="381"/>
      <c r="X83" s="313"/>
      <c r="Y83" s="58"/>
    </row>
    <row r="84" spans="1:37" x14ac:dyDescent="0.25">
      <c r="A84" s="312">
        <v>76</v>
      </c>
      <c r="B84" s="395"/>
      <c r="C84" s="395"/>
      <c r="D84" s="396"/>
      <c r="E84" s="397"/>
      <c r="F84" s="398"/>
      <c r="G84" s="398"/>
      <c r="H84" s="398"/>
      <c r="I84" s="398"/>
      <c r="J84" s="398"/>
      <c r="K84" s="398"/>
      <c r="L84" s="398"/>
      <c r="M84" s="397"/>
      <c r="N84" s="399"/>
      <c r="O84" s="397"/>
      <c r="P84" s="400"/>
      <c r="Q84" s="401" t="str">
        <f>IFERROR(VLOOKUP(E84,'Overview - Section A'!$N$25:$Q$36,4,FALSE),"")</f>
        <v/>
      </c>
      <c r="R84" s="378" t="b">
        <f t="shared" si="2"/>
        <v>1</v>
      </c>
      <c r="S84" s="378" t="b">
        <f t="shared" si="3"/>
        <v>0</v>
      </c>
      <c r="T84" s="378" t="s">
        <v>821</v>
      </c>
      <c r="U84" s="378" t="str">
        <f>IFERROR(VLOOKUP(C84,'Overview - Section A'!$W$126:$AB$180,6,FALSE),"")</f>
        <v/>
      </c>
      <c r="V84" s="402" t="str">
        <f>IFERROR(IF('Reference Records'!$B$152&lt;&gt;"",VLOOKUP(W84,'Reference Records'!$B$152:$C$152,2,FALSE),VLOOKUP(W84,'Reference Records'!$A$157:$C$1002,3,FALSE)),"")</f>
        <v/>
      </c>
      <c r="W84" s="381"/>
      <c r="X84" s="313"/>
      <c r="Y84" s="58"/>
    </row>
    <row r="85" spans="1:37" x14ac:dyDescent="0.25">
      <c r="A85" s="312">
        <v>77</v>
      </c>
      <c r="B85" s="395"/>
      <c r="C85" s="395"/>
      <c r="D85" s="396"/>
      <c r="E85" s="397"/>
      <c r="F85" s="398"/>
      <c r="G85" s="398"/>
      <c r="H85" s="398"/>
      <c r="I85" s="398"/>
      <c r="J85" s="398"/>
      <c r="K85" s="398"/>
      <c r="L85" s="398"/>
      <c r="M85" s="397"/>
      <c r="N85" s="399"/>
      <c r="O85" s="397"/>
      <c r="P85" s="400"/>
      <c r="Q85" s="401" t="str">
        <f>IFERROR(VLOOKUP(E85,'Overview - Section A'!$N$25:$Q$36,4,FALSE),"")</f>
        <v/>
      </c>
      <c r="R85" s="378" t="b">
        <f t="shared" si="2"/>
        <v>1</v>
      </c>
      <c r="S85" s="378" t="b">
        <f t="shared" si="3"/>
        <v>0</v>
      </c>
      <c r="T85" s="378" t="s">
        <v>822</v>
      </c>
      <c r="U85" s="378" t="str">
        <f>IFERROR(VLOOKUP(C85,'Overview - Section A'!$W$126:$AB$180,6,FALSE),"")</f>
        <v/>
      </c>
      <c r="V85" s="402" t="str">
        <f>IFERROR(IF('Reference Records'!$B$152&lt;&gt;"",VLOOKUP(W85,'Reference Records'!$B$152:$C$152,2,FALSE),VLOOKUP(W85,'Reference Records'!$A$157:$C$1002,3,FALSE)),"")</f>
        <v/>
      </c>
      <c r="W85" s="381"/>
      <c r="X85" s="313"/>
      <c r="Y85" s="58"/>
    </row>
    <row r="86" spans="1:37" x14ac:dyDescent="0.25">
      <c r="A86" s="312">
        <v>78</v>
      </c>
      <c r="B86" s="395"/>
      <c r="C86" s="395"/>
      <c r="D86" s="396"/>
      <c r="E86" s="397"/>
      <c r="F86" s="398"/>
      <c r="G86" s="398"/>
      <c r="H86" s="398"/>
      <c r="I86" s="398"/>
      <c r="J86" s="398"/>
      <c r="K86" s="398"/>
      <c r="L86" s="398"/>
      <c r="M86" s="397"/>
      <c r="N86" s="399"/>
      <c r="O86" s="397"/>
      <c r="P86" s="400"/>
      <c r="Q86" s="401" t="str">
        <f>IFERROR(VLOOKUP(E86,'Overview - Section A'!$N$25:$Q$36,4,FALSE),"")</f>
        <v/>
      </c>
      <c r="R86" s="378" t="b">
        <f t="shared" si="2"/>
        <v>1</v>
      </c>
      <c r="S86" s="378" t="b">
        <f t="shared" si="3"/>
        <v>0</v>
      </c>
      <c r="T86" s="378" t="s">
        <v>823</v>
      </c>
      <c r="U86" s="378" t="str">
        <f>IFERROR(VLOOKUP(C86,'Overview - Section A'!$W$126:$AB$180,6,FALSE),"")</f>
        <v/>
      </c>
      <c r="V86" s="402" t="str">
        <f>IFERROR(IF('Reference Records'!$B$152&lt;&gt;"",VLOOKUP(W86,'Reference Records'!$B$152:$C$152,2,FALSE),VLOOKUP(W86,'Reference Records'!$A$157:$C$1002,3,FALSE)),"")</f>
        <v/>
      </c>
      <c r="W86" s="381"/>
      <c r="X86" s="313"/>
      <c r="Y86" s="58"/>
    </row>
    <row r="87" spans="1:37" x14ac:dyDescent="0.25">
      <c r="A87" s="312">
        <v>79</v>
      </c>
      <c r="B87" s="395"/>
      <c r="C87" s="395"/>
      <c r="D87" s="396"/>
      <c r="E87" s="397"/>
      <c r="F87" s="398"/>
      <c r="G87" s="398"/>
      <c r="H87" s="398"/>
      <c r="I87" s="398"/>
      <c r="J87" s="398"/>
      <c r="K87" s="398"/>
      <c r="L87" s="398"/>
      <c r="M87" s="397"/>
      <c r="N87" s="399"/>
      <c r="O87" s="397"/>
      <c r="P87" s="400"/>
      <c r="Q87" s="401" t="str">
        <f>IFERROR(VLOOKUP(E87,'Overview - Section A'!$N$25:$Q$36,4,FALSE),"")</f>
        <v/>
      </c>
      <c r="R87" s="378" t="b">
        <f t="shared" si="2"/>
        <v>1</v>
      </c>
      <c r="S87" s="378" t="b">
        <f t="shared" si="3"/>
        <v>0</v>
      </c>
      <c r="T87" s="378" t="s">
        <v>824</v>
      </c>
      <c r="U87" s="378" t="str">
        <f>IFERROR(VLOOKUP(C87,'Overview - Section A'!$W$126:$AB$180,6,FALSE),"")</f>
        <v/>
      </c>
      <c r="V87" s="402" t="str">
        <f>IFERROR(IF('Reference Records'!$B$152&lt;&gt;"",VLOOKUP(W87,'Reference Records'!$B$152:$C$152,2,FALSE),VLOOKUP(W87,'Reference Records'!$A$157:$C$1002,3,FALSE)),"")</f>
        <v/>
      </c>
      <c r="W87" s="381"/>
      <c r="X87" s="313"/>
      <c r="Y87" s="58"/>
    </row>
    <row r="88" spans="1:37" x14ac:dyDescent="0.25">
      <c r="A88" s="312">
        <v>80</v>
      </c>
      <c r="B88" s="395"/>
      <c r="C88" s="395"/>
      <c r="D88" s="396"/>
      <c r="E88" s="397"/>
      <c r="F88" s="398"/>
      <c r="G88" s="398"/>
      <c r="H88" s="398"/>
      <c r="I88" s="398"/>
      <c r="J88" s="398"/>
      <c r="K88" s="398"/>
      <c r="L88" s="398"/>
      <c r="M88" s="397"/>
      <c r="N88" s="399"/>
      <c r="O88" s="397"/>
      <c r="P88" s="400"/>
      <c r="Q88" s="401" t="str">
        <f>IFERROR(VLOOKUP(E88,'Overview - Section A'!$N$25:$Q$36,4,FALSE),"")</f>
        <v/>
      </c>
      <c r="R88" s="378" t="b">
        <f t="shared" si="2"/>
        <v>1</v>
      </c>
      <c r="S88" s="378" t="b">
        <f t="shared" si="3"/>
        <v>0</v>
      </c>
      <c r="T88" s="378" t="s">
        <v>825</v>
      </c>
      <c r="U88" s="378" t="str">
        <f>IFERROR(VLOOKUP(C88,'Overview - Section A'!$W$126:$AB$180,6,FALSE),"")</f>
        <v/>
      </c>
      <c r="V88" s="402" t="str">
        <f>IFERROR(IF('Reference Records'!$B$152&lt;&gt;"",VLOOKUP(W88,'Reference Records'!$B$152:$C$152,2,FALSE),VLOOKUP(W88,'Reference Records'!$A$157:$C$1002,3,FALSE)),"")</f>
        <v/>
      </c>
      <c r="W88" s="381"/>
      <c r="X88" s="313"/>
      <c r="Y88" s="58"/>
    </row>
    <row r="89" spans="1:37" ht="1.35" customHeight="1" thickBot="1" x14ac:dyDescent="0.3">
      <c r="A89" s="76"/>
      <c r="B89" s="77"/>
      <c r="C89" s="77"/>
      <c r="D89" s="77"/>
      <c r="E89" s="77"/>
      <c r="F89" s="77"/>
      <c r="G89" s="77"/>
      <c r="H89" s="77"/>
      <c r="I89" s="77"/>
      <c r="J89" s="77"/>
      <c r="K89" s="77"/>
      <c r="L89" s="77"/>
      <c r="M89" s="77"/>
      <c r="N89" s="77"/>
      <c r="O89" s="77"/>
      <c r="P89" s="77"/>
      <c r="Q89" s="77"/>
      <c r="R89" s="77"/>
      <c r="S89" s="77"/>
      <c r="T89" s="77"/>
      <c r="U89" s="77"/>
      <c r="V89" s="68"/>
      <c r="Y89" s="68"/>
    </row>
    <row r="90" spans="1:37" ht="35.450000000000003" customHeight="1" thickBot="1" x14ac:dyDescent="0.3">
      <c r="E90" s="79"/>
      <c r="F90" s="79"/>
      <c r="G90" s="79"/>
      <c r="H90" s="79"/>
      <c r="I90" s="79"/>
      <c r="J90" s="79"/>
      <c r="K90" s="79"/>
      <c r="L90" s="79"/>
      <c r="M90" s="79"/>
      <c r="N90" s="79"/>
      <c r="W90" s="56"/>
      <c r="X90" s="56"/>
      <c r="Y90" s="56"/>
    </row>
    <row r="91" spans="1:37" ht="45.6" customHeight="1" thickBot="1" x14ac:dyDescent="0.3">
      <c r="A91" s="431" t="s">
        <v>197</v>
      </c>
      <c r="B91" s="428"/>
      <c r="C91" s="428"/>
      <c r="D91" s="428"/>
      <c r="E91" s="428"/>
      <c r="F91" s="156"/>
      <c r="G91" s="156"/>
      <c r="H91" s="156"/>
      <c r="I91" s="156"/>
      <c r="J91" s="156"/>
      <c r="K91" s="156"/>
      <c r="L91" s="156"/>
      <c r="M91" s="157"/>
      <c r="N91" s="79"/>
    </row>
    <row r="92" spans="1:37" ht="45.6" customHeight="1" x14ac:dyDescent="0.25">
      <c r="A92" s="320" t="s">
        <v>138</v>
      </c>
      <c r="B92" s="320" t="s">
        <v>98</v>
      </c>
      <c r="C92" s="320" t="s">
        <v>220</v>
      </c>
      <c r="D92" s="320" t="s">
        <v>154</v>
      </c>
      <c r="E92" s="320" t="s">
        <v>145</v>
      </c>
      <c r="F92" s="403" t="s">
        <v>188</v>
      </c>
      <c r="G92" s="403" t="s">
        <v>66</v>
      </c>
      <c r="H92" s="403" t="s">
        <v>0</v>
      </c>
      <c r="I92" s="403" t="s">
        <v>105</v>
      </c>
      <c r="J92" s="403" t="s">
        <v>64</v>
      </c>
      <c r="K92" s="403" t="s">
        <v>106</v>
      </c>
      <c r="L92" s="404" t="s">
        <v>66</v>
      </c>
      <c r="M92" s="155"/>
      <c r="N92" s="79"/>
    </row>
    <row r="93" spans="1:37" ht="18.75" hidden="1" customHeight="1" x14ac:dyDescent="0.25">
      <c r="A93" s="312" t="s">
        <v>102</v>
      </c>
      <c r="B93" s="324" t="str">
        <f>IF(A93=A92,"",IF(VLOOKUP(A93,$A$8:$D$90,4,FALSE)=0,"",VLOOKUP(A93,$A$8:$D$90,4,FALSE)))</f>
        <v>[Key Activity]</v>
      </c>
      <c r="C93" s="392" t="str">
        <f>TEXT(IFERROR(INDEX('Overview - Section A'!$A$42:$A$49,MATCH(G93,'Overview - Section A'!$I$42:$I$49,0)),""),"d-mmm-yy") &amp;" to " &amp; TEXT(IFERROR(INDEX('Overview - Section A'!$E$42:$E$49,MATCH(G93,'Overview - Section A'!$I$42:$I$49,0)),""),"d-mmm-yy")</f>
        <v xml:space="preserve"> to </v>
      </c>
      <c r="D93" s="405" t="s">
        <v>103</v>
      </c>
      <c r="E93" s="405" t="s">
        <v>104</v>
      </c>
      <c r="F93" s="402" t="str">
        <f>IF(VLOOKUP(A93,$A$8:$D$90,4,FALSE)=0,"",VLOOKUP(A93,$A$8:$D$90,4,FALSE))</f>
        <v>[Key Activity]</v>
      </c>
      <c r="G93" s="406" t="s">
        <v>65</v>
      </c>
      <c r="H93" s="406" t="s">
        <v>51</v>
      </c>
      <c r="I93" s="407" t="b">
        <f>IFERROR(TRUE,FALSE)</f>
        <v>1</v>
      </c>
      <c r="J93" s="407" t="b">
        <f>IFERROR(IF(F93&lt;&gt;"",TRUE,FALSE),FALSE)</f>
        <v>1</v>
      </c>
      <c r="K93" s="407" t="str">
        <f>IFERROR(VLOOKUP(A93,$A$8:$T$90,20,FALSE),"")</f>
        <v>[Record ID]</v>
      </c>
      <c r="L93" s="408" t="s">
        <v>65</v>
      </c>
      <c r="M93" s="158" t="str">
        <f>CONCATENATE($A93,"-",$G93)</f>
        <v>[Key Activity Milestone Number]-[Record ID]</v>
      </c>
      <c r="N93" s="79"/>
      <c r="AI93" s="5"/>
      <c r="AJ93" s="5"/>
      <c r="AK93" s="237"/>
    </row>
    <row r="94" spans="1:37" ht="18.75" customHeight="1" x14ac:dyDescent="0.25">
      <c r="A94" s="312">
        <v>1</v>
      </c>
      <c r="B94" s="324" t="str">
        <f t="shared" ref="B94:B157" si="4">IF(A94=A93,"",IF(VLOOKUP(A94,$A$8:$D$90,4,FALSE)=0,"",VLOOKUP(A94,$A$8:$D$90,4,FALSE)))</f>
        <v/>
      </c>
      <c r="C94" s="392" t="str">
        <f>TEXT(IFERROR(INDEX('Overview - Section A'!$A$42:$A$49,MATCH(G94,'Overview - Section A'!$I$42:$I$49,0)),""),"d-mmm-yy") &amp;" to " &amp; TEXT(IFERROR(INDEX('Overview - Section A'!$E$42:$E$49,MATCH(G94,'Overview - Section A'!$I$42:$I$49,0)),""),"d-mmm-yy")</f>
        <v>1-Jan-18 to 31-Dec-18</v>
      </c>
      <c r="D94" s="405"/>
      <c r="E94" s="405"/>
      <c r="F94" s="402" t="str">
        <f t="shared" ref="F94:F157" si="5">IF(VLOOKUP(A94,$A$8:$D$90,4,FALSE)=0,"",VLOOKUP(A94,$A$8:$D$90,4,FALSE))</f>
        <v/>
      </c>
      <c r="G94" s="406" t="s">
        <v>297</v>
      </c>
      <c r="H94" s="406">
        <v>43465</v>
      </c>
      <c r="I94" s="407" t="b">
        <f t="shared" ref="I94:I157" si="6">IFERROR(TRUE,FALSE)</f>
        <v>1</v>
      </c>
      <c r="J94" s="407" t="b">
        <f t="shared" ref="J94:J157" si="7">IFERROR(IF(F94&lt;&gt;"",TRUE,FALSE),FALSE)</f>
        <v>0</v>
      </c>
      <c r="K94" s="407" t="str">
        <f t="shared" ref="K94:K157" si="8">IFERROR(VLOOKUP(A94,$A$8:$T$90,20,FALSE),"")</f>
        <v>a1Ng000000C0uS5EAJ</v>
      </c>
      <c r="L94" s="408" t="s">
        <v>826</v>
      </c>
      <c r="M94" s="158"/>
      <c r="N94" s="79"/>
      <c r="AI94" s="5"/>
      <c r="AJ94" s="5"/>
      <c r="AK94" s="237"/>
    </row>
    <row r="95" spans="1:37" ht="18.75" customHeight="1" x14ac:dyDescent="0.25">
      <c r="A95" s="312">
        <v>1</v>
      </c>
      <c r="B95" s="324" t="str">
        <f t="shared" si="4"/>
        <v/>
      </c>
      <c r="C95" s="392" t="str">
        <f>TEXT(IFERROR(INDEX('Overview - Section A'!$A$42:$A$49,MATCH(G95,'Overview - Section A'!$I$42:$I$49,0)),""),"d-mmm-yy") &amp;" to " &amp; TEXT(IFERROR(INDEX('Overview - Section A'!$E$42:$E$49,MATCH(G95,'Overview - Section A'!$I$42:$I$49,0)),""),"d-mmm-yy")</f>
        <v>1-Jan-19 to 31-Dec-19</v>
      </c>
      <c r="D95" s="405"/>
      <c r="E95" s="405"/>
      <c r="F95" s="402" t="str">
        <f t="shared" si="5"/>
        <v/>
      </c>
      <c r="G95" s="406" t="s">
        <v>299</v>
      </c>
      <c r="H95" s="406">
        <v>43830</v>
      </c>
      <c r="I95" s="407" t="b">
        <f t="shared" si="6"/>
        <v>1</v>
      </c>
      <c r="J95" s="407" t="b">
        <f t="shared" si="7"/>
        <v>0</v>
      </c>
      <c r="K95" s="407" t="str">
        <f t="shared" si="8"/>
        <v>a1Ng000000C0uS5EAJ</v>
      </c>
      <c r="L95" s="408" t="s">
        <v>827</v>
      </c>
      <c r="M95" s="158"/>
      <c r="N95" s="79"/>
      <c r="AI95" s="5"/>
      <c r="AJ95" s="5"/>
      <c r="AK95" s="237"/>
    </row>
    <row r="96" spans="1:37" ht="18.75" customHeight="1" x14ac:dyDescent="0.25">
      <c r="A96" s="312">
        <v>1</v>
      </c>
      <c r="B96" s="324" t="str">
        <f t="shared" si="4"/>
        <v/>
      </c>
      <c r="C96" s="392" t="str">
        <f>TEXT(IFERROR(INDEX('Overview - Section A'!$A$42:$A$49,MATCH(G96,'Overview - Section A'!$I$42:$I$49,0)),""),"d-mmm-yy") &amp;" to " &amp; TEXT(IFERROR(INDEX('Overview - Section A'!$E$42:$E$49,MATCH(G96,'Overview - Section A'!$I$42:$I$49,0)),""),"d-mmm-yy")</f>
        <v>1-Jan-20 to 31-Dec-20</v>
      </c>
      <c r="D96" s="405"/>
      <c r="E96" s="405"/>
      <c r="F96" s="402" t="str">
        <f t="shared" si="5"/>
        <v/>
      </c>
      <c r="G96" s="406" t="s">
        <v>301</v>
      </c>
      <c r="H96" s="406">
        <v>44196</v>
      </c>
      <c r="I96" s="407" t="b">
        <f t="shared" si="6"/>
        <v>1</v>
      </c>
      <c r="J96" s="407" t="b">
        <f t="shared" si="7"/>
        <v>0</v>
      </c>
      <c r="K96" s="407" t="str">
        <f t="shared" si="8"/>
        <v>a1Ng000000C0uS5EAJ</v>
      </c>
      <c r="L96" s="408" t="s">
        <v>828</v>
      </c>
      <c r="M96" s="158"/>
      <c r="N96" s="79"/>
      <c r="AI96" s="5"/>
      <c r="AJ96" s="5"/>
      <c r="AK96" s="237"/>
    </row>
    <row r="97" spans="1:37" ht="18.75" customHeight="1" x14ac:dyDescent="0.25">
      <c r="A97" s="312">
        <v>1</v>
      </c>
      <c r="B97" s="324" t="str">
        <f t="shared" si="4"/>
        <v/>
      </c>
      <c r="C97" s="392" t="str">
        <f>TEXT(IFERROR(INDEX('Overview - Section A'!$A$42:$A$49,MATCH(G97,'Overview - Section A'!$I$42:$I$49,0)),""),"d-mmm-yy") &amp;" to " &amp; TEXT(IFERROR(INDEX('Overview - Section A'!$E$42:$E$49,MATCH(G97,'Overview - Section A'!$I$42:$I$49,0)),""),"d-mmm-yy")</f>
        <v>1-Jan-21 to 31-Dec-21</v>
      </c>
      <c r="D97" s="405"/>
      <c r="E97" s="405"/>
      <c r="F97" s="402" t="str">
        <f t="shared" si="5"/>
        <v/>
      </c>
      <c r="G97" s="406" t="s">
        <v>303</v>
      </c>
      <c r="H97" s="406">
        <v>44561</v>
      </c>
      <c r="I97" s="407" t="b">
        <f t="shared" si="6"/>
        <v>1</v>
      </c>
      <c r="J97" s="407" t="b">
        <f t="shared" si="7"/>
        <v>0</v>
      </c>
      <c r="K97" s="407" t="str">
        <f t="shared" si="8"/>
        <v>a1Ng000000C0uS5EAJ</v>
      </c>
      <c r="L97" s="408" t="s">
        <v>829</v>
      </c>
      <c r="M97" s="158"/>
      <c r="N97" s="79"/>
      <c r="AI97" s="5"/>
      <c r="AJ97" s="5"/>
      <c r="AK97" s="237"/>
    </row>
    <row r="98" spans="1:37" ht="18.75" customHeight="1" x14ac:dyDescent="0.25">
      <c r="A98" s="312">
        <v>1</v>
      </c>
      <c r="B98" s="324" t="str">
        <f t="shared" si="4"/>
        <v/>
      </c>
      <c r="C98" s="392" t="str">
        <f>TEXT(IFERROR(INDEX('Overview - Section A'!$A$42:$A$49,MATCH(G98,'Overview - Section A'!$I$42:$I$49,0)),""),"d-mmm-yy") &amp;" to " &amp; TEXT(IFERROR(INDEX('Overview - Section A'!$E$42:$E$49,MATCH(G98,'Overview - Section A'!$I$42:$I$49,0)),""),"d-mmm-yy")</f>
        <v>1-Jan-22 to 31-Dec-22</v>
      </c>
      <c r="D98" s="405"/>
      <c r="E98" s="405"/>
      <c r="F98" s="402" t="str">
        <f t="shared" si="5"/>
        <v/>
      </c>
      <c r="G98" s="406" t="s">
        <v>305</v>
      </c>
      <c r="H98" s="406">
        <v>44926</v>
      </c>
      <c r="I98" s="407" t="b">
        <f t="shared" si="6"/>
        <v>1</v>
      </c>
      <c r="J98" s="407" t="b">
        <f t="shared" si="7"/>
        <v>0</v>
      </c>
      <c r="K98" s="407" t="str">
        <f t="shared" si="8"/>
        <v>a1Ng000000C0uS5EAJ</v>
      </c>
      <c r="L98" s="408" t="s">
        <v>830</v>
      </c>
      <c r="M98" s="158"/>
      <c r="N98" s="79"/>
      <c r="AI98" s="5"/>
      <c r="AJ98" s="5"/>
      <c r="AK98" s="237"/>
    </row>
    <row r="99" spans="1:37" ht="18.75" customHeight="1" x14ac:dyDescent="0.25">
      <c r="A99" s="312">
        <v>2</v>
      </c>
      <c r="B99" s="324" t="str">
        <f t="shared" si="4"/>
        <v/>
      </c>
      <c r="C99" s="392" t="str">
        <f>TEXT(IFERROR(INDEX('Overview - Section A'!$A$42:$A$49,MATCH(G99,'Overview - Section A'!$I$42:$I$49,0)),""),"d-mmm-yy") &amp;" to " &amp; TEXT(IFERROR(INDEX('Overview - Section A'!$E$42:$E$49,MATCH(G99,'Overview - Section A'!$I$42:$I$49,0)),""),"d-mmm-yy")</f>
        <v>1-Jan-18 to 31-Dec-18</v>
      </c>
      <c r="D99" s="405"/>
      <c r="E99" s="405"/>
      <c r="F99" s="402" t="str">
        <f t="shared" si="5"/>
        <v/>
      </c>
      <c r="G99" s="406" t="s">
        <v>297</v>
      </c>
      <c r="H99" s="406">
        <v>43465</v>
      </c>
      <c r="I99" s="407" t="b">
        <f t="shared" si="6"/>
        <v>1</v>
      </c>
      <c r="J99" s="407" t="b">
        <f t="shared" si="7"/>
        <v>0</v>
      </c>
      <c r="K99" s="407" t="str">
        <f t="shared" si="8"/>
        <v>a1Ng000000C0uS6EAJ</v>
      </c>
      <c r="L99" s="408" t="s">
        <v>831</v>
      </c>
      <c r="M99" s="158"/>
      <c r="N99" s="79"/>
      <c r="AI99" s="5"/>
      <c r="AJ99" s="5"/>
      <c r="AK99" s="237"/>
    </row>
    <row r="100" spans="1:37" ht="18.75" customHeight="1" x14ac:dyDescent="0.25">
      <c r="A100" s="312">
        <v>2</v>
      </c>
      <c r="B100" s="324" t="str">
        <f t="shared" si="4"/>
        <v/>
      </c>
      <c r="C100" s="392" t="str">
        <f>TEXT(IFERROR(INDEX('Overview - Section A'!$A$42:$A$49,MATCH(G100,'Overview - Section A'!$I$42:$I$49,0)),""),"d-mmm-yy") &amp;" to " &amp; TEXT(IFERROR(INDEX('Overview - Section A'!$E$42:$E$49,MATCH(G100,'Overview - Section A'!$I$42:$I$49,0)),""),"d-mmm-yy")</f>
        <v>1-Jan-19 to 31-Dec-19</v>
      </c>
      <c r="D100" s="405"/>
      <c r="E100" s="405"/>
      <c r="F100" s="402" t="str">
        <f t="shared" si="5"/>
        <v/>
      </c>
      <c r="G100" s="406" t="s">
        <v>299</v>
      </c>
      <c r="H100" s="406">
        <v>43830</v>
      </c>
      <c r="I100" s="407" t="b">
        <f t="shared" si="6"/>
        <v>1</v>
      </c>
      <c r="J100" s="407" t="b">
        <f t="shared" si="7"/>
        <v>0</v>
      </c>
      <c r="K100" s="407" t="str">
        <f t="shared" si="8"/>
        <v>a1Ng000000C0uS6EAJ</v>
      </c>
      <c r="L100" s="408" t="s">
        <v>832</v>
      </c>
      <c r="M100" s="158"/>
      <c r="N100" s="79"/>
      <c r="AI100" s="5"/>
      <c r="AJ100" s="5"/>
      <c r="AK100" s="237"/>
    </row>
    <row r="101" spans="1:37" ht="18.75" customHeight="1" x14ac:dyDescent="0.25">
      <c r="A101" s="312">
        <v>2</v>
      </c>
      <c r="B101" s="324" t="str">
        <f t="shared" si="4"/>
        <v/>
      </c>
      <c r="C101" s="392" t="str">
        <f>TEXT(IFERROR(INDEX('Overview - Section A'!$A$42:$A$49,MATCH(G101,'Overview - Section A'!$I$42:$I$49,0)),""),"d-mmm-yy") &amp;" to " &amp; TEXT(IFERROR(INDEX('Overview - Section A'!$E$42:$E$49,MATCH(G101,'Overview - Section A'!$I$42:$I$49,0)),""),"d-mmm-yy")</f>
        <v>1-Jan-20 to 31-Dec-20</v>
      </c>
      <c r="D101" s="405"/>
      <c r="E101" s="405"/>
      <c r="F101" s="402" t="str">
        <f t="shared" si="5"/>
        <v/>
      </c>
      <c r="G101" s="406" t="s">
        <v>301</v>
      </c>
      <c r="H101" s="406">
        <v>44196</v>
      </c>
      <c r="I101" s="407" t="b">
        <f t="shared" si="6"/>
        <v>1</v>
      </c>
      <c r="J101" s="407" t="b">
        <f t="shared" si="7"/>
        <v>0</v>
      </c>
      <c r="K101" s="407" t="str">
        <f t="shared" si="8"/>
        <v>a1Ng000000C0uS6EAJ</v>
      </c>
      <c r="L101" s="408" t="s">
        <v>833</v>
      </c>
      <c r="M101" s="158"/>
      <c r="N101" s="79"/>
      <c r="AI101" s="5"/>
      <c r="AJ101" s="5"/>
      <c r="AK101" s="237"/>
    </row>
    <row r="102" spans="1:37" ht="18.75" customHeight="1" x14ac:dyDescent="0.25">
      <c r="A102" s="312">
        <v>2</v>
      </c>
      <c r="B102" s="324" t="str">
        <f t="shared" si="4"/>
        <v/>
      </c>
      <c r="C102" s="392" t="str">
        <f>TEXT(IFERROR(INDEX('Overview - Section A'!$A$42:$A$49,MATCH(G102,'Overview - Section A'!$I$42:$I$49,0)),""),"d-mmm-yy") &amp;" to " &amp; TEXT(IFERROR(INDEX('Overview - Section A'!$E$42:$E$49,MATCH(G102,'Overview - Section A'!$I$42:$I$49,0)),""),"d-mmm-yy")</f>
        <v>1-Jan-21 to 31-Dec-21</v>
      </c>
      <c r="D102" s="405"/>
      <c r="E102" s="405"/>
      <c r="F102" s="402" t="str">
        <f t="shared" si="5"/>
        <v/>
      </c>
      <c r="G102" s="406" t="s">
        <v>303</v>
      </c>
      <c r="H102" s="406">
        <v>44561</v>
      </c>
      <c r="I102" s="407" t="b">
        <f t="shared" si="6"/>
        <v>1</v>
      </c>
      <c r="J102" s="407" t="b">
        <f t="shared" si="7"/>
        <v>0</v>
      </c>
      <c r="K102" s="407" t="str">
        <f t="shared" si="8"/>
        <v>a1Ng000000C0uS6EAJ</v>
      </c>
      <c r="L102" s="408" t="s">
        <v>834</v>
      </c>
      <c r="M102" s="158"/>
      <c r="N102" s="79"/>
      <c r="AI102" s="5"/>
      <c r="AJ102" s="5"/>
      <c r="AK102" s="237"/>
    </row>
    <row r="103" spans="1:37" ht="18.75" customHeight="1" x14ac:dyDescent="0.25">
      <c r="A103" s="312">
        <v>2</v>
      </c>
      <c r="B103" s="324" t="str">
        <f t="shared" si="4"/>
        <v/>
      </c>
      <c r="C103" s="392" t="str">
        <f>TEXT(IFERROR(INDEX('Overview - Section A'!$A$42:$A$49,MATCH(G103,'Overview - Section A'!$I$42:$I$49,0)),""),"d-mmm-yy") &amp;" to " &amp; TEXT(IFERROR(INDEX('Overview - Section A'!$E$42:$E$49,MATCH(G103,'Overview - Section A'!$I$42:$I$49,0)),""),"d-mmm-yy")</f>
        <v>1-Jan-22 to 31-Dec-22</v>
      </c>
      <c r="D103" s="405"/>
      <c r="E103" s="405"/>
      <c r="F103" s="402" t="str">
        <f t="shared" si="5"/>
        <v/>
      </c>
      <c r="G103" s="406" t="s">
        <v>305</v>
      </c>
      <c r="H103" s="406">
        <v>44926</v>
      </c>
      <c r="I103" s="407" t="b">
        <f t="shared" si="6"/>
        <v>1</v>
      </c>
      <c r="J103" s="407" t="b">
        <f t="shared" si="7"/>
        <v>0</v>
      </c>
      <c r="K103" s="407" t="str">
        <f t="shared" si="8"/>
        <v>a1Ng000000C0uS6EAJ</v>
      </c>
      <c r="L103" s="408" t="s">
        <v>835</v>
      </c>
      <c r="M103" s="158"/>
      <c r="N103" s="79"/>
      <c r="AI103" s="5"/>
      <c r="AJ103" s="5"/>
      <c r="AK103" s="237"/>
    </row>
    <row r="104" spans="1:37" ht="18.75" customHeight="1" x14ac:dyDescent="0.25">
      <c r="A104" s="312">
        <v>3</v>
      </c>
      <c r="B104" s="324" t="str">
        <f t="shared" si="4"/>
        <v/>
      </c>
      <c r="C104" s="392" t="str">
        <f>TEXT(IFERROR(INDEX('Overview - Section A'!$A$42:$A$49,MATCH(G104,'Overview - Section A'!$I$42:$I$49,0)),""),"d-mmm-yy") &amp;" to " &amp; TEXT(IFERROR(INDEX('Overview - Section A'!$E$42:$E$49,MATCH(G104,'Overview - Section A'!$I$42:$I$49,0)),""),"d-mmm-yy")</f>
        <v>1-Jan-18 to 31-Dec-18</v>
      </c>
      <c r="D104" s="405"/>
      <c r="E104" s="405"/>
      <c r="F104" s="402" t="str">
        <f t="shared" si="5"/>
        <v/>
      </c>
      <c r="G104" s="406" t="s">
        <v>297</v>
      </c>
      <c r="H104" s="406">
        <v>43465</v>
      </c>
      <c r="I104" s="407" t="b">
        <f t="shared" si="6"/>
        <v>1</v>
      </c>
      <c r="J104" s="407" t="b">
        <f t="shared" si="7"/>
        <v>0</v>
      </c>
      <c r="K104" s="407" t="str">
        <f t="shared" si="8"/>
        <v>a1Ng000000C0uS7EAJ</v>
      </c>
      <c r="L104" s="408" t="s">
        <v>836</v>
      </c>
      <c r="M104" s="158"/>
      <c r="N104" s="79"/>
      <c r="AI104" s="5"/>
      <c r="AJ104" s="5"/>
      <c r="AK104" s="237"/>
    </row>
    <row r="105" spans="1:37" ht="18.75" customHeight="1" x14ac:dyDescent="0.25">
      <c r="A105" s="312">
        <v>3</v>
      </c>
      <c r="B105" s="324" t="str">
        <f t="shared" si="4"/>
        <v/>
      </c>
      <c r="C105" s="392" t="str">
        <f>TEXT(IFERROR(INDEX('Overview - Section A'!$A$42:$A$49,MATCH(G105,'Overview - Section A'!$I$42:$I$49,0)),""),"d-mmm-yy") &amp;" to " &amp; TEXT(IFERROR(INDEX('Overview - Section A'!$E$42:$E$49,MATCH(G105,'Overview - Section A'!$I$42:$I$49,0)),""),"d-mmm-yy")</f>
        <v>1-Jan-19 to 31-Dec-19</v>
      </c>
      <c r="D105" s="405"/>
      <c r="E105" s="405"/>
      <c r="F105" s="402" t="str">
        <f t="shared" si="5"/>
        <v/>
      </c>
      <c r="G105" s="406" t="s">
        <v>299</v>
      </c>
      <c r="H105" s="406">
        <v>43830</v>
      </c>
      <c r="I105" s="407" t="b">
        <f t="shared" si="6"/>
        <v>1</v>
      </c>
      <c r="J105" s="407" t="b">
        <f t="shared" si="7"/>
        <v>0</v>
      </c>
      <c r="K105" s="407" t="str">
        <f t="shared" si="8"/>
        <v>a1Ng000000C0uS7EAJ</v>
      </c>
      <c r="L105" s="408" t="s">
        <v>837</v>
      </c>
      <c r="M105" s="158"/>
      <c r="N105" s="79"/>
      <c r="AI105" s="5"/>
      <c r="AJ105" s="5"/>
      <c r="AK105" s="237"/>
    </row>
    <row r="106" spans="1:37" ht="18.75" customHeight="1" x14ac:dyDescent="0.25">
      <c r="A106" s="312">
        <v>3</v>
      </c>
      <c r="B106" s="324" t="str">
        <f t="shared" si="4"/>
        <v/>
      </c>
      <c r="C106" s="392" t="str">
        <f>TEXT(IFERROR(INDEX('Overview - Section A'!$A$42:$A$49,MATCH(G106,'Overview - Section A'!$I$42:$I$49,0)),""),"d-mmm-yy") &amp;" to " &amp; TEXT(IFERROR(INDEX('Overview - Section A'!$E$42:$E$49,MATCH(G106,'Overview - Section A'!$I$42:$I$49,0)),""),"d-mmm-yy")</f>
        <v>1-Jan-20 to 31-Dec-20</v>
      </c>
      <c r="D106" s="405"/>
      <c r="E106" s="405"/>
      <c r="F106" s="402" t="str">
        <f t="shared" si="5"/>
        <v/>
      </c>
      <c r="G106" s="406" t="s">
        <v>301</v>
      </c>
      <c r="H106" s="406">
        <v>44196</v>
      </c>
      <c r="I106" s="407" t="b">
        <f t="shared" si="6"/>
        <v>1</v>
      </c>
      <c r="J106" s="407" t="b">
        <f t="shared" si="7"/>
        <v>0</v>
      </c>
      <c r="K106" s="407" t="str">
        <f t="shared" si="8"/>
        <v>a1Ng000000C0uS7EAJ</v>
      </c>
      <c r="L106" s="408" t="s">
        <v>838</v>
      </c>
      <c r="M106" s="158"/>
      <c r="N106" s="79"/>
      <c r="AI106" s="5"/>
      <c r="AJ106" s="5"/>
      <c r="AK106" s="237"/>
    </row>
    <row r="107" spans="1:37" ht="18.75" customHeight="1" x14ac:dyDescent="0.25">
      <c r="A107" s="312">
        <v>3</v>
      </c>
      <c r="B107" s="324" t="str">
        <f t="shared" si="4"/>
        <v/>
      </c>
      <c r="C107" s="392" t="str">
        <f>TEXT(IFERROR(INDEX('Overview - Section A'!$A$42:$A$49,MATCH(G107,'Overview - Section A'!$I$42:$I$49,0)),""),"d-mmm-yy") &amp;" to " &amp; TEXT(IFERROR(INDEX('Overview - Section A'!$E$42:$E$49,MATCH(G107,'Overview - Section A'!$I$42:$I$49,0)),""),"d-mmm-yy")</f>
        <v>1-Jan-21 to 31-Dec-21</v>
      </c>
      <c r="D107" s="405"/>
      <c r="E107" s="405"/>
      <c r="F107" s="402" t="str">
        <f t="shared" si="5"/>
        <v/>
      </c>
      <c r="G107" s="406" t="s">
        <v>303</v>
      </c>
      <c r="H107" s="406">
        <v>44561</v>
      </c>
      <c r="I107" s="407" t="b">
        <f t="shared" si="6"/>
        <v>1</v>
      </c>
      <c r="J107" s="407" t="b">
        <f t="shared" si="7"/>
        <v>0</v>
      </c>
      <c r="K107" s="407" t="str">
        <f t="shared" si="8"/>
        <v>a1Ng000000C0uS7EAJ</v>
      </c>
      <c r="L107" s="408" t="s">
        <v>839</v>
      </c>
      <c r="M107" s="158"/>
      <c r="N107" s="79"/>
      <c r="AI107" s="5"/>
      <c r="AJ107" s="5"/>
      <c r="AK107" s="237"/>
    </row>
    <row r="108" spans="1:37" ht="18.75" customHeight="1" x14ac:dyDescent="0.25">
      <c r="A108" s="312">
        <v>3</v>
      </c>
      <c r="B108" s="324" t="str">
        <f t="shared" si="4"/>
        <v/>
      </c>
      <c r="C108" s="392" t="str">
        <f>TEXT(IFERROR(INDEX('Overview - Section A'!$A$42:$A$49,MATCH(G108,'Overview - Section A'!$I$42:$I$49,0)),""),"d-mmm-yy") &amp;" to " &amp; TEXT(IFERROR(INDEX('Overview - Section A'!$E$42:$E$49,MATCH(G108,'Overview - Section A'!$I$42:$I$49,0)),""),"d-mmm-yy")</f>
        <v>1-Jan-22 to 31-Dec-22</v>
      </c>
      <c r="D108" s="405"/>
      <c r="E108" s="405"/>
      <c r="F108" s="402" t="str">
        <f t="shared" si="5"/>
        <v/>
      </c>
      <c r="G108" s="406" t="s">
        <v>305</v>
      </c>
      <c r="H108" s="406">
        <v>44926</v>
      </c>
      <c r="I108" s="407" t="b">
        <f t="shared" si="6"/>
        <v>1</v>
      </c>
      <c r="J108" s="407" t="b">
        <f t="shared" si="7"/>
        <v>0</v>
      </c>
      <c r="K108" s="407" t="str">
        <f t="shared" si="8"/>
        <v>a1Ng000000C0uS7EAJ</v>
      </c>
      <c r="L108" s="408" t="s">
        <v>840</v>
      </c>
      <c r="M108" s="158"/>
      <c r="N108" s="79"/>
      <c r="AI108" s="5"/>
      <c r="AJ108" s="5"/>
      <c r="AK108" s="237"/>
    </row>
    <row r="109" spans="1:37" ht="18.75" customHeight="1" x14ac:dyDescent="0.25">
      <c r="A109" s="312">
        <v>4</v>
      </c>
      <c r="B109" s="324" t="str">
        <f t="shared" si="4"/>
        <v/>
      </c>
      <c r="C109" s="392" t="str">
        <f>TEXT(IFERROR(INDEX('Overview - Section A'!$A$42:$A$49,MATCH(G109,'Overview - Section A'!$I$42:$I$49,0)),""),"d-mmm-yy") &amp;" to " &amp; TEXT(IFERROR(INDEX('Overview - Section A'!$E$42:$E$49,MATCH(G109,'Overview - Section A'!$I$42:$I$49,0)),""),"d-mmm-yy")</f>
        <v>1-Jan-18 to 31-Dec-18</v>
      </c>
      <c r="D109" s="405"/>
      <c r="E109" s="405"/>
      <c r="F109" s="402" t="str">
        <f t="shared" si="5"/>
        <v/>
      </c>
      <c r="G109" s="406" t="s">
        <v>297</v>
      </c>
      <c r="H109" s="406">
        <v>43465</v>
      </c>
      <c r="I109" s="407" t="b">
        <f t="shared" si="6"/>
        <v>1</v>
      </c>
      <c r="J109" s="407" t="b">
        <f t="shared" si="7"/>
        <v>0</v>
      </c>
      <c r="K109" s="407" t="str">
        <f t="shared" si="8"/>
        <v>a1Ng000000C0uS8EAJ</v>
      </c>
      <c r="L109" s="408" t="s">
        <v>841</v>
      </c>
      <c r="M109" s="158"/>
      <c r="N109" s="79"/>
      <c r="AI109" s="5"/>
      <c r="AJ109" s="5"/>
      <c r="AK109" s="237"/>
    </row>
    <row r="110" spans="1:37" ht="18.75" customHeight="1" x14ac:dyDescent="0.25">
      <c r="A110" s="312">
        <v>4</v>
      </c>
      <c r="B110" s="324" t="str">
        <f t="shared" si="4"/>
        <v/>
      </c>
      <c r="C110" s="392" t="str">
        <f>TEXT(IFERROR(INDEX('Overview - Section A'!$A$42:$A$49,MATCH(G110,'Overview - Section A'!$I$42:$I$49,0)),""),"d-mmm-yy") &amp;" to " &amp; TEXT(IFERROR(INDEX('Overview - Section A'!$E$42:$E$49,MATCH(G110,'Overview - Section A'!$I$42:$I$49,0)),""),"d-mmm-yy")</f>
        <v>1-Jan-19 to 31-Dec-19</v>
      </c>
      <c r="D110" s="405"/>
      <c r="E110" s="405"/>
      <c r="F110" s="402" t="str">
        <f t="shared" si="5"/>
        <v/>
      </c>
      <c r="G110" s="406" t="s">
        <v>299</v>
      </c>
      <c r="H110" s="406">
        <v>43830</v>
      </c>
      <c r="I110" s="407" t="b">
        <f t="shared" si="6"/>
        <v>1</v>
      </c>
      <c r="J110" s="407" t="b">
        <f t="shared" si="7"/>
        <v>0</v>
      </c>
      <c r="K110" s="407" t="str">
        <f t="shared" si="8"/>
        <v>a1Ng000000C0uS8EAJ</v>
      </c>
      <c r="L110" s="408" t="s">
        <v>842</v>
      </c>
      <c r="M110" s="158"/>
      <c r="N110" s="79"/>
      <c r="AI110" s="5"/>
      <c r="AJ110" s="5"/>
      <c r="AK110" s="237"/>
    </row>
    <row r="111" spans="1:37" ht="18.75" customHeight="1" x14ac:dyDescent="0.25">
      <c r="A111" s="312">
        <v>4</v>
      </c>
      <c r="B111" s="324" t="str">
        <f t="shared" si="4"/>
        <v/>
      </c>
      <c r="C111" s="392" t="str">
        <f>TEXT(IFERROR(INDEX('Overview - Section A'!$A$42:$A$49,MATCH(G111,'Overview - Section A'!$I$42:$I$49,0)),""),"d-mmm-yy") &amp;" to " &amp; TEXT(IFERROR(INDEX('Overview - Section A'!$E$42:$E$49,MATCH(G111,'Overview - Section A'!$I$42:$I$49,0)),""),"d-mmm-yy")</f>
        <v>1-Jan-20 to 31-Dec-20</v>
      </c>
      <c r="D111" s="405"/>
      <c r="E111" s="405"/>
      <c r="F111" s="402" t="str">
        <f t="shared" si="5"/>
        <v/>
      </c>
      <c r="G111" s="406" t="s">
        <v>301</v>
      </c>
      <c r="H111" s="406">
        <v>44196</v>
      </c>
      <c r="I111" s="407" t="b">
        <f t="shared" si="6"/>
        <v>1</v>
      </c>
      <c r="J111" s="407" t="b">
        <f t="shared" si="7"/>
        <v>0</v>
      </c>
      <c r="K111" s="407" t="str">
        <f t="shared" si="8"/>
        <v>a1Ng000000C0uS8EAJ</v>
      </c>
      <c r="L111" s="408" t="s">
        <v>843</v>
      </c>
      <c r="M111" s="158"/>
      <c r="N111" s="79"/>
      <c r="AI111" s="5"/>
      <c r="AJ111" s="5"/>
      <c r="AK111" s="237"/>
    </row>
    <row r="112" spans="1:37" ht="18.75" customHeight="1" x14ac:dyDescent="0.25">
      <c r="A112" s="312">
        <v>4</v>
      </c>
      <c r="B112" s="324" t="str">
        <f t="shared" si="4"/>
        <v/>
      </c>
      <c r="C112" s="392" t="str">
        <f>TEXT(IFERROR(INDEX('Overview - Section A'!$A$42:$A$49,MATCH(G112,'Overview - Section A'!$I$42:$I$49,0)),""),"d-mmm-yy") &amp;" to " &amp; TEXT(IFERROR(INDEX('Overview - Section A'!$E$42:$E$49,MATCH(G112,'Overview - Section A'!$I$42:$I$49,0)),""),"d-mmm-yy")</f>
        <v>1-Jan-21 to 31-Dec-21</v>
      </c>
      <c r="D112" s="405"/>
      <c r="E112" s="405"/>
      <c r="F112" s="402" t="str">
        <f t="shared" si="5"/>
        <v/>
      </c>
      <c r="G112" s="406" t="s">
        <v>303</v>
      </c>
      <c r="H112" s="406">
        <v>44561</v>
      </c>
      <c r="I112" s="407" t="b">
        <f t="shared" si="6"/>
        <v>1</v>
      </c>
      <c r="J112" s="407" t="b">
        <f t="shared" si="7"/>
        <v>0</v>
      </c>
      <c r="K112" s="407" t="str">
        <f t="shared" si="8"/>
        <v>a1Ng000000C0uS8EAJ</v>
      </c>
      <c r="L112" s="408" t="s">
        <v>844</v>
      </c>
      <c r="M112" s="158"/>
      <c r="N112" s="79"/>
      <c r="AI112" s="5"/>
      <c r="AJ112" s="5"/>
      <c r="AK112" s="237"/>
    </row>
    <row r="113" spans="1:37" ht="18.75" customHeight="1" x14ac:dyDescent="0.25">
      <c r="A113" s="312">
        <v>4</v>
      </c>
      <c r="B113" s="324" t="str">
        <f t="shared" si="4"/>
        <v/>
      </c>
      <c r="C113" s="392" t="str">
        <f>TEXT(IFERROR(INDEX('Overview - Section A'!$A$42:$A$49,MATCH(G113,'Overview - Section A'!$I$42:$I$49,0)),""),"d-mmm-yy") &amp;" to " &amp; TEXT(IFERROR(INDEX('Overview - Section A'!$E$42:$E$49,MATCH(G113,'Overview - Section A'!$I$42:$I$49,0)),""),"d-mmm-yy")</f>
        <v>1-Jan-22 to 31-Dec-22</v>
      </c>
      <c r="D113" s="405"/>
      <c r="E113" s="405"/>
      <c r="F113" s="402" t="str">
        <f t="shared" si="5"/>
        <v/>
      </c>
      <c r="G113" s="406" t="s">
        <v>305</v>
      </c>
      <c r="H113" s="406">
        <v>44926</v>
      </c>
      <c r="I113" s="407" t="b">
        <f t="shared" si="6"/>
        <v>1</v>
      </c>
      <c r="J113" s="407" t="b">
        <f t="shared" si="7"/>
        <v>0</v>
      </c>
      <c r="K113" s="407" t="str">
        <f t="shared" si="8"/>
        <v>a1Ng000000C0uS8EAJ</v>
      </c>
      <c r="L113" s="408" t="s">
        <v>845</v>
      </c>
      <c r="M113" s="158"/>
      <c r="N113" s="79"/>
      <c r="AI113" s="5"/>
      <c r="AJ113" s="5"/>
      <c r="AK113" s="237"/>
    </row>
    <row r="114" spans="1:37" ht="18.75" customHeight="1" x14ac:dyDescent="0.25">
      <c r="A114" s="312">
        <v>5</v>
      </c>
      <c r="B114" s="324" t="str">
        <f t="shared" si="4"/>
        <v/>
      </c>
      <c r="C114" s="392" t="str">
        <f>TEXT(IFERROR(INDEX('Overview - Section A'!$A$42:$A$49,MATCH(G114,'Overview - Section A'!$I$42:$I$49,0)),""),"d-mmm-yy") &amp;" to " &amp; TEXT(IFERROR(INDEX('Overview - Section A'!$E$42:$E$49,MATCH(G114,'Overview - Section A'!$I$42:$I$49,0)),""),"d-mmm-yy")</f>
        <v>1-Jan-18 to 31-Dec-18</v>
      </c>
      <c r="D114" s="405"/>
      <c r="E114" s="405"/>
      <c r="F114" s="402" t="str">
        <f t="shared" si="5"/>
        <v/>
      </c>
      <c r="G114" s="406" t="s">
        <v>297</v>
      </c>
      <c r="H114" s="406">
        <v>43465</v>
      </c>
      <c r="I114" s="407" t="b">
        <f t="shared" si="6"/>
        <v>1</v>
      </c>
      <c r="J114" s="407" t="b">
        <f t="shared" si="7"/>
        <v>0</v>
      </c>
      <c r="K114" s="407" t="str">
        <f t="shared" si="8"/>
        <v>a1Ng000000C0uS9EAJ</v>
      </c>
      <c r="L114" s="408" t="s">
        <v>846</v>
      </c>
      <c r="M114" s="158"/>
      <c r="N114" s="79"/>
      <c r="AI114" s="5"/>
      <c r="AJ114" s="5"/>
      <c r="AK114" s="237"/>
    </row>
    <row r="115" spans="1:37" ht="18.75" customHeight="1" x14ac:dyDescent="0.25">
      <c r="A115" s="312">
        <v>5</v>
      </c>
      <c r="B115" s="324" t="str">
        <f t="shared" si="4"/>
        <v/>
      </c>
      <c r="C115" s="392" t="str">
        <f>TEXT(IFERROR(INDEX('Overview - Section A'!$A$42:$A$49,MATCH(G115,'Overview - Section A'!$I$42:$I$49,0)),""),"d-mmm-yy") &amp;" to " &amp; TEXT(IFERROR(INDEX('Overview - Section A'!$E$42:$E$49,MATCH(G115,'Overview - Section A'!$I$42:$I$49,0)),""),"d-mmm-yy")</f>
        <v>1-Jan-19 to 31-Dec-19</v>
      </c>
      <c r="D115" s="405"/>
      <c r="E115" s="405"/>
      <c r="F115" s="402" t="str">
        <f t="shared" si="5"/>
        <v/>
      </c>
      <c r="G115" s="406" t="s">
        <v>299</v>
      </c>
      <c r="H115" s="406">
        <v>43830</v>
      </c>
      <c r="I115" s="407" t="b">
        <f t="shared" si="6"/>
        <v>1</v>
      </c>
      <c r="J115" s="407" t="b">
        <f t="shared" si="7"/>
        <v>0</v>
      </c>
      <c r="K115" s="407" t="str">
        <f t="shared" si="8"/>
        <v>a1Ng000000C0uS9EAJ</v>
      </c>
      <c r="L115" s="408" t="s">
        <v>847</v>
      </c>
      <c r="M115" s="158"/>
      <c r="N115" s="79"/>
      <c r="AI115" s="5"/>
      <c r="AJ115" s="5"/>
      <c r="AK115" s="237"/>
    </row>
    <row r="116" spans="1:37" ht="18.75" customHeight="1" x14ac:dyDescent="0.25">
      <c r="A116" s="312">
        <v>5</v>
      </c>
      <c r="B116" s="324" t="str">
        <f t="shared" si="4"/>
        <v/>
      </c>
      <c r="C116" s="392" t="str">
        <f>TEXT(IFERROR(INDEX('Overview - Section A'!$A$42:$A$49,MATCH(G116,'Overview - Section A'!$I$42:$I$49,0)),""),"d-mmm-yy") &amp;" to " &amp; TEXT(IFERROR(INDEX('Overview - Section A'!$E$42:$E$49,MATCH(G116,'Overview - Section A'!$I$42:$I$49,0)),""),"d-mmm-yy")</f>
        <v>1-Jan-20 to 31-Dec-20</v>
      </c>
      <c r="D116" s="405"/>
      <c r="E116" s="405"/>
      <c r="F116" s="402" t="str">
        <f t="shared" si="5"/>
        <v/>
      </c>
      <c r="G116" s="406" t="s">
        <v>301</v>
      </c>
      <c r="H116" s="406">
        <v>44196</v>
      </c>
      <c r="I116" s="407" t="b">
        <f t="shared" si="6"/>
        <v>1</v>
      </c>
      <c r="J116" s="407" t="b">
        <f t="shared" si="7"/>
        <v>0</v>
      </c>
      <c r="K116" s="407" t="str">
        <f t="shared" si="8"/>
        <v>a1Ng000000C0uS9EAJ</v>
      </c>
      <c r="L116" s="408" t="s">
        <v>848</v>
      </c>
      <c r="M116" s="158"/>
      <c r="N116" s="79"/>
      <c r="AI116" s="5"/>
      <c r="AJ116" s="5"/>
      <c r="AK116" s="237"/>
    </row>
    <row r="117" spans="1:37" ht="18.75" customHeight="1" x14ac:dyDescent="0.25">
      <c r="A117" s="312">
        <v>5</v>
      </c>
      <c r="B117" s="324" t="str">
        <f t="shared" si="4"/>
        <v/>
      </c>
      <c r="C117" s="392" t="str">
        <f>TEXT(IFERROR(INDEX('Overview - Section A'!$A$42:$A$49,MATCH(G117,'Overview - Section A'!$I$42:$I$49,0)),""),"d-mmm-yy") &amp;" to " &amp; TEXT(IFERROR(INDEX('Overview - Section A'!$E$42:$E$49,MATCH(G117,'Overview - Section A'!$I$42:$I$49,0)),""),"d-mmm-yy")</f>
        <v>1-Jan-21 to 31-Dec-21</v>
      </c>
      <c r="D117" s="405"/>
      <c r="E117" s="405"/>
      <c r="F117" s="402" t="str">
        <f t="shared" si="5"/>
        <v/>
      </c>
      <c r="G117" s="406" t="s">
        <v>303</v>
      </c>
      <c r="H117" s="406">
        <v>44561</v>
      </c>
      <c r="I117" s="407" t="b">
        <f t="shared" si="6"/>
        <v>1</v>
      </c>
      <c r="J117" s="407" t="b">
        <f t="shared" si="7"/>
        <v>0</v>
      </c>
      <c r="K117" s="407" t="str">
        <f t="shared" si="8"/>
        <v>a1Ng000000C0uS9EAJ</v>
      </c>
      <c r="L117" s="408" t="s">
        <v>849</v>
      </c>
      <c r="M117" s="158"/>
      <c r="N117" s="79"/>
      <c r="AI117" s="5"/>
      <c r="AJ117" s="5"/>
      <c r="AK117" s="237"/>
    </row>
    <row r="118" spans="1:37" ht="18.75" customHeight="1" x14ac:dyDescent="0.25">
      <c r="A118" s="312">
        <v>5</v>
      </c>
      <c r="B118" s="324" t="str">
        <f t="shared" si="4"/>
        <v/>
      </c>
      <c r="C118" s="392" t="str">
        <f>TEXT(IFERROR(INDEX('Overview - Section A'!$A$42:$A$49,MATCH(G118,'Overview - Section A'!$I$42:$I$49,0)),""),"d-mmm-yy") &amp;" to " &amp; TEXT(IFERROR(INDEX('Overview - Section A'!$E$42:$E$49,MATCH(G118,'Overview - Section A'!$I$42:$I$49,0)),""),"d-mmm-yy")</f>
        <v>1-Jan-22 to 31-Dec-22</v>
      </c>
      <c r="D118" s="405"/>
      <c r="E118" s="405"/>
      <c r="F118" s="402" t="str">
        <f t="shared" si="5"/>
        <v/>
      </c>
      <c r="G118" s="406" t="s">
        <v>305</v>
      </c>
      <c r="H118" s="406">
        <v>44926</v>
      </c>
      <c r="I118" s="407" t="b">
        <f t="shared" si="6"/>
        <v>1</v>
      </c>
      <c r="J118" s="407" t="b">
        <f t="shared" si="7"/>
        <v>0</v>
      </c>
      <c r="K118" s="407" t="str">
        <f t="shared" si="8"/>
        <v>a1Ng000000C0uS9EAJ</v>
      </c>
      <c r="L118" s="408" t="s">
        <v>850</v>
      </c>
      <c r="M118" s="158"/>
      <c r="N118" s="79"/>
      <c r="AI118" s="5"/>
      <c r="AJ118" s="5"/>
      <c r="AK118" s="237"/>
    </row>
    <row r="119" spans="1:37" ht="18.75" customHeight="1" x14ac:dyDescent="0.25">
      <c r="A119" s="312">
        <v>6</v>
      </c>
      <c r="B119" s="324" t="str">
        <f t="shared" si="4"/>
        <v/>
      </c>
      <c r="C119" s="392" t="str">
        <f>TEXT(IFERROR(INDEX('Overview - Section A'!$A$42:$A$49,MATCH(G119,'Overview - Section A'!$I$42:$I$49,0)),""),"d-mmm-yy") &amp;" to " &amp; TEXT(IFERROR(INDEX('Overview - Section A'!$E$42:$E$49,MATCH(G119,'Overview - Section A'!$I$42:$I$49,0)),""),"d-mmm-yy")</f>
        <v>1-Jan-18 to 31-Dec-18</v>
      </c>
      <c r="D119" s="405"/>
      <c r="E119" s="405"/>
      <c r="F119" s="402" t="str">
        <f t="shared" si="5"/>
        <v/>
      </c>
      <c r="G119" s="406" t="s">
        <v>297</v>
      </c>
      <c r="H119" s="406">
        <v>43465</v>
      </c>
      <c r="I119" s="407" t="b">
        <f t="shared" si="6"/>
        <v>1</v>
      </c>
      <c r="J119" s="407" t="b">
        <f t="shared" si="7"/>
        <v>0</v>
      </c>
      <c r="K119" s="407" t="str">
        <f t="shared" si="8"/>
        <v>a1Ng000000C0uSAEAZ</v>
      </c>
      <c r="L119" s="408" t="s">
        <v>851</v>
      </c>
      <c r="M119" s="158"/>
      <c r="N119" s="79"/>
      <c r="AI119" s="5"/>
      <c r="AJ119" s="5"/>
      <c r="AK119" s="237"/>
    </row>
    <row r="120" spans="1:37" ht="18.75" customHeight="1" x14ac:dyDescent="0.25">
      <c r="A120" s="312">
        <v>6</v>
      </c>
      <c r="B120" s="324" t="str">
        <f t="shared" si="4"/>
        <v/>
      </c>
      <c r="C120" s="392" t="str">
        <f>TEXT(IFERROR(INDEX('Overview - Section A'!$A$42:$A$49,MATCH(G120,'Overview - Section A'!$I$42:$I$49,0)),""),"d-mmm-yy") &amp;" to " &amp; TEXT(IFERROR(INDEX('Overview - Section A'!$E$42:$E$49,MATCH(G120,'Overview - Section A'!$I$42:$I$49,0)),""),"d-mmm-yy")</f>
        <v>1-Jan-19 to 31-Dec-19</v>
      </c>
      <c r="D120" s="405"/>
      <c r="E120" s="405"/>
      <c r="F120" s="402" t="str">
        <f t="shared" si="5"/>
        <v/>
      </c>
      <c r="G120" s="406" t="s">
        <v>299</v>
      </c>
      <c r="H120" s="406">
        <v>43830</v>
      </c>
      <c r="I120" s="407" t="b">
        <f t="shared" si="6"/>
        <v>1</v>
      </c>
      <c r="J120" s="407" t="b">
        <f t="shared" si="7"/>
        <v>0</v>
      </c>
      <c r="K120" s="407" t="str">
        <f t="shared" si="8"/>
        <v>a1Ng000000C0uSAEAZ</v>
      </c>
      <c r="L120" s="408" t="s">
        <v>852</v>
      </c>
      <c r="M120" s="158"/>
      <c r="N120" s="79"/>
      <c r="AI120" s="5"/>
      <c r="AJ120" s="5"/>
      <c r="AK120" s="237"/>
    </row>
    <row r="121" spans="1:37" ht="18.75" customHeight="1" x14ac:dyDescent="0.25">
      <c r="A121" s="312">
        <v>6</v>
      </c>
      <c r="B121" s="324" t="str">
        <f t="shared" si="4"/>
        <v/>
      </c>
      <c r="C121" s="392" t="str">
        <f>TEXT(IFERROR(INDEX('Overview - Section A'!$A$42:$A$49,MATCH(G121,'Overview - Section A'!$I$42:$I$49,0)),""),"d-mmm-yy") &amp;" to " &amp; TEXT(IFERROR(INDEX('Overview - Section A'!$E$42:$E$49,MATCH(G121,'Overview - Section A'!$I$42:$I$49,0)),""),"d-mmm-yy")</f>
        <v>1-Jan-20 to 31-Dec-20</v>
      </c>
      <c r="D121" s="405"/>
      <c r="E121" s="405"/>
      <c r="F121" s="402" t="str">
        <f t="shared" si="5"/>
        <v/>
      </c>
      <c r="G121" s="406" t="s">
        <v>301</v>
      </c>
      <c r="H121" s="406">
        <v>44196</v>
      </c>
      <c r="I121" s="407" t="b">
        <f t="shared" si="6"/>
        <v>1</v>
      </c>
      <c r="J121" s="407" t="b">
        <f t="shared" si="7"/>
        <v>0</v>
      </c>
      <c r="K121" s="407" t="str">
        <f t="shared" si="8"/>
        <v>a1Ng000000C0uSAEAZ</v>
      </c>
      <c r="L121" s="408" t="s">
        <v>853</v>
      </c>
      <c r="M121" s="158"/>
      <c r="N121" s="79"/>
      <c r="AI121" s="5"/>
      <c r="AJ121" s="5"/>
      <c r="AK121" s="237"/>
    </row>
    <row r="122" spans="1:37" ht="18.75" customHeight="1" x14ac:dyDescent="0.25">
      <c r="A122" s="312">
        <v>6</v>
      </c>
      <c r="B122" s="324" t="str">
        <f t="shared" si="4"/>
        <v/>
      </c>
      <c r="C122" s="392" t="str">
        <f>TEXT(IFERROR(INDEX('Overview - Section A'!$A$42:$A$49,MATCH(G122,'Overview - Section A'!$I$42:$I$49,0)),""),"d-mmm-yy") &amp;" to " &amp; TEXT(IFERROR(INDEX('Overview - Section A'!$E$42:$E$49,MATCH(G122,'Overview - Section A'!$I$42:$I$49,0)),""),"d-mmm-yy")</f>
        <v>1-Jan-21 to 31-Dec-21</v>
      </c>
      <c r="D122" s="405"/>
      <c r="E122" s="405"/>
      <c r="F122" s="402" t="str">
        <f t="shared" si="5"/>
        <v/>
      </c>
      <c r="G122" s="406" t="s">
        <v>303</v>
      </c>
      <c r="H122" s="406">
        <v>44561</v>
      </c>
      <c r="I122" s="407" t="b">
        <f t="shared" si="6"/>
        <v>1</v>
      </c>
      <c r="J122" s="407" t="b">
        <f t="shared" si="7"/>
        <v>0</v>
      </c>
      <c r="K122" s="407" t="str">
        <f t="shared" si="8"/>
        <v>a1Ng000000C0uSAEAZ</v>
      </c>
      <c r="L122" s="408" t="s">
        <v>854</v>
      </c>
      <c r="M122" s="158"/>
      <c r="N122" s="79"/>
      <c r="AI122" s="5"/>
      <c r="AJ122" s="5"/>
      <c r="AK122" s="237"/>
    </row>
    <row r="123" spans="1:37" ht="18.75" customHeight="1" x14ac:dyDescent="0.25">
      <c r="A123" s="312">
        <v>6</v>
      </c>
      <c r="B123" s="324" t="str">
        <f t="shared" si="4"/>
        <v/>
      </c>
      <c r="C123" s="392" t="str">
        <f>TEXT(IFERROR(INDEX('Overview - Section A'!$A$42:$A$49,MATCH(G123,'Overview - Section A'!$I$42:$I$49,0)),""),"d-mmm-yy") &amp;" to " &amp; TEXT(IFERROR(INDEX('Overview - Section A'!$E$42:$E$49,MATCH(G123,'Overview - Section A'!$I$42:$I$49,0)),""),"d-mmm-yy")</f>
        <v>1-Jan-22 to 31-Dec-22</v>
      </c>
      <c r="D123" s="405"/>
      <c r="E123" s="405"/>
      <c r="F123" s="402" t="str">
        <f t="shared" si="5"/>
        <v/>
      </c>
      <c r="G123" s="406" t="s">
        <v>305</v>
      </c>
      <c r="H123" s="406">
        <v>44926</v>
      </c>
      <c r="I123" s="407" t="b">
        <f t="shared" si="6"/>
        <v>1</v>
      </c>
      <c r="J123" s="407" t="b">
        <f t="shared" si="7"/>
        <v>0</v>
      </c>
      <c r="K123" s="407" t="str">
        <f t="shared" si="8"/>
        <v>a1Ng000000C0uSAEAZ</v>
      </c>
      <c r="L123" s="408" t="s">
        <v>855</v>
      </c>
      <c r="M123" s="158"/>
      <c r="N123" s="79"/>
      <c r="AI123" s="5"/>
      <c r="AJ123" s="5"/>
      <c r="AK123" s="237"/>
    </row>
    <row r="124" spans="1:37" ht="18.75" customHeight="1" x14ac:dyDescent="0.25">
      <c r="A124" s="312">
        <v>7</v>
      </c>
      <c r="B124" s="324" t="str">
        <f t="shared" si="4"/>
        <v/>
      </c>
      <c r="C124" s="392" t="str">
        <f>TEXT(IFERROR(INDEX('Overview - Section A'!$A$42:$A$49,MATCH(G124,'Overview - Section A'!$I$42:$I$49,0)),""),"d-mmm-yy") &amp;" to " &amp; TEXT(IFERROR(INDEX('Overview - Section A'!$E$42:$E$49,MATCH(G124,'Overview - Section A'!$I$42:$I$49,0)),""),"d-mmm-yy")</f>
        <v>1-Jan-18 to 31-Dec-18</v>
      </c>
      <c r="D124" s="405"/>
      <c r="E124" s="405"/>
      <c r="F124" s="402" t="str">
        <f t="shared" si="5"/>
        <v/>
      </c>
      <c r="G124" s="406" t="s">
        <v>297</v>
      </c>
      <c r="H124" s="406">
        <v>43465</v>
      </c>
      <c r="I124" s="407" t="b">
        <f t="shared" si="6"/>
        <v>1</v>
      </c>
      <c r="J124" s="407" t="b">
        <f t="shared" si="7"/>
        <v>0</v>
      </c>
      <c r="K124" s="407" t="str">
        <f t="shared" si="8"/>
        <v>a1Ng000000C0uSBEAZ</v>
      </c>
      <c r="L124" s="408" t="s">
        <v>856</v>
      </c>
      <c r="M124" s="158"/>
      <c r="N124" s="79"/>
      <c r="AI124" s="5"/>
      <c r="AJ124" s="5"/>
      <c r="AK124" s="237"/>
    </row>
    <row r="125" spans="1:37" ht="18.75" customHeight="1" x14ac:dyDescent="0.25">
      <c r="A125" s="312">
        <v>7</v>
      </c>
      <c r="B125" s="324" t="str">
        <f t="shared" si="4"/>
        <v/>
      </c>
      <c r="C125" s="392" t="str">
        <f>TEXT(IFERROR(INDEX('Overview - Section A'!$A$42:$A$49,MATCH(G125,'Overview - Section A'!$I$42:$I$49,0)),""),"d-mmm-yy") &amp;" to " &amp; TEXT(IFERROR(INDEX('Overview - Section A'!$E$42:$E$49,MATCH(G125,'Overview - Section A'!$I$42:$I$49,0)),""),"d-mmm-yy")</f>
        <v>1-Jan-19 to 31-Dec-19</v>
      </c>
      <c r="D125" s="405"/>
      <c r="E125" s="405"/>
      <c r="F125" s="402" t="str">
        <f t="shared" si="5"/>
        <v/>
      </c>
      <c r="G125" s="406" t="s">
        <v>299</v>
      </c>
      <c r="H125" s="406">
        <v>43830</v>
      </c>
      <c r="I125" s="407" t="b">
        <f t="shared" si="6"/>
        <v>1</v>
      </c>
      <c r="J125" s="407" t="b">
        <f t="shared" si="7"/>
        <v>0</v>
      </c>
      <c r="K125" s="407" t="str">
        <f t="shared" si="8"/>
        <v>a1Ng000000C0uSBEAZ</v>
      </c>
      <c r="L125" s="408" t="s">
        <v>857</v>
      </c>
      <c r="M125" s="158"/>
      <c r="N125" s="79"/>
      <c r="AI125" s="5"/>
      <c r="AJ125" s="5"/>
      <c r="AK125" s="237"/>
    </row>
    <row r="126" spans="1:37" ht="18.75" customHeight="1" x14ac:dyDescent="0.25">
      <c r="A126" s="312">
        <v>7</v>
      </c>
      <c r="B126" s="324" t="str">
        <f t="shared" si="4"/>
        <v/>
      </c>
      <c r="C126" s="392" t="str">
        <f>TEXT(IFERROR(INDEX('Overview - Section A'!$A$42:$A$49,MATCH(G126,'Overview - Section A'!$I$42:$I$49,0)),""),"d-mmm-yy") &amp;" to " &amp; TEXT(IFERROR(INDEX('Overview - Section A'!$E$42:$E$49,MATCH(G126,'Overview - Section A'!$I$42:$I$49,0)),""),"d-mmm-yy")</f>
        <v>1-Jan-20 to 31-Dec-20</v>
      </c>
      <c r="D126" s="405"/>
      <c r="E126" s="405"/>
      <c r="F126" s="402" t="str">
        <f t="shared" si="5"/>
        <v/>
      </c>
      <c r="G126" s="406" t="s">
        <v>301</v>
      </c>
      <c r="H126" s="406">
        <v>44196</v>
      </c>
      <c r="I126" s="407" t="b">
        <f t="shared" si="6"/>
        <v>1</v>
      </c>
      <c r="J126" s="407" t="b">
        <f t="shared" si="7"/>
        <v>0</v>
      </c>
      <c r="K126" s="407" t="str">
        <f t="shared" si="8"/>
        <v>a1Ng000000C0uSBEAZ</v>
      </c>
      <c r="L126" s="408" t="s">
        <v>858</v>
      </c>
      <c r="M126" s="158"/>
      <c r="N126" s="79"/>
      <c r="AI126" s="5"/>
      <c r="AJ126" s="5"/>
      <c r="AK126" s="237"/>
    </row>
    <row r="127" spans="1:37" ht="18.75" customHeight="1" x14ac:dyDescent="0.25">
      <c r="A127" s="312">
        <v>7</v>
      </c>
      <c r="B127" s="324" t="str">
        <f t="shared" si="4"/>
        <v/>
      </c>
      <c r="C127" s="392" t="str">
        <f>TEXT(IFERROR(INDEX('Overview - Section A'!$A$42:$A$49,MATCH(G127,'Overview - Section A'!$I$42:$I$49,0)),""),"d-mmm-yy") &amp;" to " &amp; TEXT(IFERROR(INDEX('Overview - Section A'!$E$42:$E$49,MATCH(G127,'Overview - Section A'!$I$42:$I$49,0)),""),"d-mmm-yy")</f>
        <v>1-Jan-21 to 31-Dec-21</v>
      </c>
      <c r="D127" s="405"/>
      <c r="E127" s="405"/>
      <c r="F127" s="402" t="str">
        <f t="shared" si="5"/>
        <v/>
      </c>
      <c r="G127" s="406" t="s">
        <v>303</v>
      </c>
      <c r="H127" s="406">
        <v>44561</v>
      </c>
      <c r="I127" s="407" t="b">
        <f t="shared" si="6"/>
        <v>1</v>
      </c>
      <c r="J127" s="407" t="b">
        <f t="shared" si="7"/>
        <v>0</v>
      </c>
      <c r="K127" s="407" t="str">
        <f t="shared" si="8"/>
        <v>a1Ng000000C0uSBEAZ</v>
      </c>
      <c r="L127" s="408" t="s">
        <v>859</v>
      </c>
      <c r="M127" s="158"/>
      <c r="N127" s="79"/>
      <c r="AI127" s="5"/>
      <c r="AJ127" s="5"/>
      <c r="AK127" s="237"/>
    </row>
    <row r="128" spans="1:37" ht="18.75" customHeight="1" x14ac:dyDescent="0.25">
      <c r="A128" s="312">
        <v>7</v>
      </c>
      <c r="B128" s="324" t="str">
        <f t="shared" si="4"/>
        <v/>
      </c>
      <c r="C128" s="392" t="str">
        <f>TEXT(IFERROR(INDEX('Overview - Section A'!$A$42:$A$49,MATCH(G128,'Overview - Section A'!$I$42:$I$49,0)),""),"d-mmm-yy") &amp;" to " &amp; TEXT(IFERROR(INDEX('Overview - Section A'!$E$42:$E$49,MATCH(G128,'Overview - Section A'!$I$42:$I$49,0)),""),"d-mmm-yy")</f>
        <v>1-Jan-22 to 31-Dec-22</v>
      </c>
      <c r="D128" s="405"/>
      <c r="E128" s="405"/>
      <c r="F128" s="402" t="str">
        <f t="shared" si="5"/>
        <v/>
      </c>
      <c r="G128" s="406" t="s">
        <v>305</v>
      </c>
      <c r="H128" s="406">
        <v>44926</v>
      </c>
      <c r="I128" s="407" t="b">
        <f t="shared" si="6"/>
        <v>1</v>
      </c>
      <c r="J128" s="407" t="b">
        <f t="shared" si="7"/>
        <v>0</v>
      </c>
      <c r="K128" s="407" t="str">
        <f t="shared" si="8"/>
        <v>a1Ng000000C0uSBEAZ</v>
      </c>
      <c r="L128" s="408" t="s">
        <v>860</v>
      </c>
      <c r="M128" s="158"/>
      <c r="N128" s="79"/>
      <c r="AI128" s="5"/>
      <c r="AJ128" s="5"/>
      <c r="AK128" s="237"/>
    </row>
    <row r="129" spans="1:37" ht="18.75" customHeight="1" x14ac:dyDescent="0.25">
      <c r="A129" s="312">
        <v>8</v>
      </c>
      <c r="B129" s="324" t="str">
        <f t="shared" si="4"/>
        <v/>
      </c>
      <c r="C129" s="392" t="str">
        <f>TEXT(IFERROR(INDEX('Overview - Section A'!$A$42:$A$49,MATCH(G129,'Overview - Section A'!$I$42:$I$49,0)),""),"d-mmm-yy") &amp;" to " &amp; TEXT(IFERROR(INDEX('Overview - Section A'!$E$42:$E$49,MATCH(G129,'Overview - Section A'!$I$42:$I$49,0)),""),"d-mmm-yy")</f>
        <v>1-Jan-18 to 31-Dec-18</v>
      </c>
      <c r="D129" s="405"/>
      <c r="E129" s="405"/>
      <c r="F129" s="402" t="str">
        <f t="shared" si="5"/>
        <v/>
      </c>
      <c r="G129" s="406" t="s">
        <v>297</v>
      </c>
      <c r="H129" s="406">
        <v>43465</v>
      </c>
      <c r="I129" s="407" t="b">
        <f t="shared" si="6"/>
        <v>1</v>
      </c>
      <c r="J129" s="407" t="b">
        <f t="shared" si="7"/>
        <v>0</v>
      </c>
      <c r="K129" s="407" t="str">
        <f t="shared" si="8"/>
        <v>a1Ng000000C0uSCEAZ</v>
      </c>
      <c r="L129" s="408" t="s">
        <v>861</v>
      </c>
      <c r="M129" s="158"/>
      <c r="N129" s="79"/>
      <c r="AI129" s="5"/>
      <c r="AJ129" s="5"/>
      <c r="AK129" s="237"/>
    </row>
    <row r="130" spans="1:37" ht="18.75" customHeight="1" x14ac:dyDescent="0.25">
      <c r="A130" s="312">
        <v>8</v>
      </c>
      <c r="B130" s="324" t="str">
        <f t="shared" si="4"/>
        <v/>
      </c>
      <c r="C130" s="392" t="str">
        <f>TEXT(IFERROR(INDEX('Overview - Section A'!$A$42:$A$49,MATCH(G130,'Overview - Section A'!$I$42:$I$49,0)),""),"d-mmm-yy") &amp;" to " &amp; TEXT(IFERROR(INDEX('Overview - Section A'!$E$42:$E$49,MATCH(G130,'Overview - Section A'!$I$42:$I$49,0)),""),"d-mmm-yy")</f>
        <v>1-Jan-19 to 31-Dec-19</v>
      </c>
      <c r="D130" s="405"/>
      <c r="E130" s="405"/>
      <c r="F130" s="402" t="str">
        <f t="shared" si="5"/>
        <v/>
      </c>
      <c r="G130" s="406" t="s">
        <v>299</v>
      </c>
      <c r="H130" s="406">
        <v>43830</v>
      </c>
      <c r="I130" s="407" t="b">
        <f t="shared" si="6"/>
        <v>1</v>
      </c>
      <c r="J130" s="407" t="b">
        <f t="shared" si="7"/>
        <v>0</v>
      </c>
      <c r="K130" s="407" t="str">
        <f t="shared" si="8"/>
        <v>a1Ng000000C0uSCEAZ</v>
      </c>
      <c r="L130" s="408" t="s">
        <v>862</v>
      </c>
      <c r="M130" s="158"/>
      <c r="N130" s="79"/>
      <c r="AI130" s="5"/>
      <c r="AJ130" s="5"/>
      <c r="AK130" s="237"/>
    </row>
    <row r="131" spans="1:37" ht="18.75" customHeight="1" x14ac:dyDescent="0.25">
      <c r="A131" s="312">
        <v>8</v>
      </c>
      <c r="B131" s="324" t="str">
        <f t="shared" si="4"/>
        <v/>
      </c>
      <c r="C131" s="392" t="str">
        <f>TEXT(IFERROR(INDEX('Overview - Section A'!$A$42:$A$49,MATCH(G131,'Overview - Section A'!$I$42:$I$49,0)),""),"d-mmm-yy") &amp;" to " &amp; TEXT(IFERROR(INDEX('Overview - Section A'!$E$42:$E$49,MATCH(G131,'Overview - Section A'!$I$42:$I$49,0)),""),"d-mmm-yy")</f>
        <v>1-Jan-20 to 31-Dec-20</v>
      </c>
      <c r="D131" s="405"/>
      <c r="E131" s="405"/>
      <c r="F131" s="402" t="str">
        <f t="shared" si="5"/>
        <v/>
      </c>
      <c r="G131" s="406" t="s">
        <v>301</v>
      </c>
      <c r="H131" s="406">
        <v>44196</v>
      </c>
      <c r="I131" s="407" t="b">
        <f t="shared" si="6"/>
        <v>1</v>
      </c>
      <c r="J131" s="407" t="b">
        <f t="shared" si="7"/>
        <v>0</v>
      </c>
      <c r="K131" s="407" t="str">
        <f t="shared" si="8"/>
        <v>a1Ng000000C0uSCEAZ</v>
      </c>
      <c r="L131" s="408" t="s">
        <v>863</v>
      </c>
      <c r="M131" s="158"/>
      <c r="N131" s="79"/>
      <c r="AI131" s="5"/>
      <c r="AJ131" s="5"/>
      <c r="AK131" s="237"/>
    </row>
    <row r="132" spans="1:37" ht="18.75" customHeight="1" x14ac:dyDescent="0.25">
      <c r="A132" s="312">
        <v>8</v>
      </c>
      <c r="B132" s="324" t="str">
        <f t="shared" si="4"/>
        <v/>
      </c>
      <c r="C132" s="392" t="str">
        <f>TEXT(IFERROR(INDEX('Overview - Section A'!$A$42:$A$49,MATCH(G132,'Overview - Section A'!$I$42:$I$49,0)),""),"d-mmm-yy") &amp;" to " &amp; TEXT(IFERROR(INDEX('Overview - Section A'!$E$42:$E$49,MATCH(G132,'Overview - Section A'!$I$42:$I$49,0)),""),"d-mmm-yy")</f>
        <v>1-Jan-21 to 31-Dec-21</v>
      </c>
      <c r="D132" s="405"/>
      <c r="E132" s="405"/>
      <c r="F132" s="402" t="str">
        <f t="shared" si="5"/>
        <v/>
      </c>
      <c r="G132" s="406" t="s">
        <v>303</v>
      </c>
      <c r="H132" s="406">
        <v>44561</v>
      </c>
      <c r="I132" s="407" t="b">
        <f t="shared" si="6"/>
        <v>1</v>
      </c>
      <c r="J132" s="407" t="b">
        <f t="shared" si="7"/>
        <v>0</v>
      </c>
      <c r="K132" s="407" t="str">
        <f t="shared" si="8"/>
        <v>a1Ng000000C0uSCEAZ</v>
      </c>
      <c r="L132" s="408" t="s">
        <v>864</v>
      </c>
      <c r="M132" s="158"/>
      <c r="N132" s="79"/>
      <c r="AI132" s="5"/>
      <c r="AJ132" s="5"/>
      <c r="AK132" s="237"/>
    </row>
    <row r="133" spans="1:37" ht="18.75" customHeight="1" x14ac:dyDescent="0.25">
      <c r="A133" s="312">
        <v>8</v>
      </c>
      <c r="B133" s="324" t="str">
        <f t="shared" si="4"/>
        <v/>
      </c>
      <c r="C133" s="392" t="str">
        <f>TEXT(IFERROR(INDEX('Overview - Section A'!$A$42:$A$49,MATCH(G133,'Overview - Section A'!$I$42:$I$49,0)),""),"d-mmm-yy") &amp;" to " &amp; TEXT(IFERROR(INDEX('Overview - Section A'!$E$42:$E$49,MATCH(G133,'Overview - Section A'!$I$42:$I$49,0)),""),"d-mmm-yy")</f>
        <v>1-Jan-22 to 31-Dec-22</v>
      </c>
      <c r="D133" s="405"/>
      <c r="E133" s="405"/>
      <c r="F133" s="402" t="str">
        <f t="shared" si="5"/>
        <v/>
      </c>
      <c r="G133" s="406" t="s">
        <v>305</v>
      </c>
      <c r="H133" s="406">
        <v>44926</v>
      </c>
      <c r="I133" s="407" t="b">
        <f t="shared" si="6"/>
        <v>1</v>
      </c>
      <c r="J133" s="407" t="b">
        <f t="shared" si="7"/>
        <v>0</v>
      </c>
      <c r="K133" s="407" t="str">
        <f t="shared" si="8"/>
        <v>a1Ng000000C0uSCEAZ</v>
      </c>
      <c r="L133" s="408" t="s">
        <v>865</v>
      </c>
      <c r="M133" s="158"/>
      <c r="N133" s="79"/>
      <c r="AI133" s="5"/>
      <c r="AJ133" s="5"/>
      <c r="AK133" s="237"/>
    </row>
    <row r="134" spans="1:37" ht="18.75" customHeight="1" x14ac:dyDescent="0.25">
      <c r="A134" s="312">
        <v>9</v>
      </c>
      <c r="B134" s="324" t="str">
        <f t="shared" si="4"/>
        <v/>
      </c>
      <c r="C134" s="392" t="str">
        <f>TEXT(IFERROR(INDEX('Overview - Section A'!$A$42:$A$49,MATCH(G134,'Overview - Section A'!$I$42:$I$49,0)),""),"d-mmm-yy") &amp;" to " &amp; TEXT(IFERROR(INDEX('Overview - Section A'!$E$42:$E$49,MATCH(G134,'Overview - Section A'!$I$42:$I$49,0)),""),"d-mmm-yy")</f>
        <v>1-Jan-18 to 31-Dec-18</v>
      </c>
      <c r="D134" s="405"/>
      <c r="E134" s="405"/>
      <c r="F134" s="402" t="str">
        <f t="shared" si="5"/>
        <v/>
      </c>
      <c r="G134" s="406" t="s">
        <v>297</v>
      </c>
      <c r="H134" s="406">
        <v>43465</v>
      </c>
      <c r="I134" s="407" t="b">
        <f t="shared" si="6"/>
        <v>1</v>
      </c>
      <c r="J134" s="407" t="b">
        <f t="shared" si="7"/>
        <v>0</v>
      </c>
      <c r="K134" s="407" t="str">
        <f t="shared" si="8"/>
        <v>a1Ng000000C0uSDEAZ</v>
      </c>
      <c r="L134" s="408" t="s">
        <v>866</v>
      </c>
      <c r="M134" s="158"/>
      <c r="N134" s="79"/>
      <c r="AI134" s="5"/>
      <c r="AJ134" s="5"/>
      <c r="AK134" s="237"/>
    </row>
    <row r="135" spans="1:37" ht="18.75" customHeight="1" x14ac:dyDescent="0.25">
      <c r="A135" s="312">
        <v>9</v>
      </c>
      <c r="B135" s="324" t="str">
        <f t="shared" si="4"/>
        <v/>
      </c>
      <c r="C135" s="392" t="str">
        <f>TEXT(IFERROR(INDEX('Overview - Section A'!$A$42:$A$49,MATCH(G135,'Overview - Section A'!$I$42:$I$49,0)),""),"d-mmm-yy") &amp;" to " &amp; TEXT(IFERROR(INDEX('Overview - Section A'!$E$42:$E$49,MATCH(G135,'Overview - Section A'!$I$42:$I$49,0)),""),"d-mmm-yy")</f>
        <v>1-Jan-19 to 31-Dec-19</v>
      </c>
      <c r="D135" s="405"/>
      <c r="E135" s="405"/>
      <c r="F135" s="402" t="str">
        <f t="shared" si="5"/>
        <v/>
      </c>
      <c r="G135" s="406" t="s">
        <v>299</v>
      </c>
      <c r="H135" s="406">
        <v>43830</v>
      </c>
      <c r="I135" s="407" t="b">
        <f t="shared" si="6"/>
        <v>1</v>
      </c>
      <c r="J135" s="407" t="b">
        <f t="shared" si="7"/>
        <v>0</v>
      </c>
      <c r="K135" s="407" t="str">
        <f t="shared" si="8"/>
        <v>a1Ng000000C0uSDEAZ</v>
      </c>
      <c r="L135" s="408" t="s">
        <v>867</v>
      </c>
      <c r="M135" s="158"/>
      <c r="N135" s="79"/>
      <c r="AI135" s="5"/>
      <c r="AJ135" s="5"/>
      <c r="AK135" s="237"/>
    </row>
    <row r="136" spans="1:37" ht="18.75" customHeight="1" x14ac:dyDescent="0.25">
      <c r="A136" s="312">
        <v>9</v>
      </c>
      <c r="B136" s="324" t="str">
        <f t="shared" si="4"/>
        <v/>
      </c>
      <c r="C136" s="392" t="str">
        <f>TEXT(IFERROR(INDEX('Overview - Section A'!$A$42:$A$49,MATCH(G136,'Overview - Section A'!$I$42:$I$49,0)),""),"d-mmm-yy") &amp;" to " &amp; TEXT(IFERROR(INDEX('Overview - Section A'!$E$42:$E$49,MATCH(G136,'Overview - Section A'!$I$42:$I$49,0)),""),"d-mmm-yy")</f>
        <v>1-Jan-20 to 31-Dec-20</v>
      </c>
      <c r="D136" s="405"/>
      <c r="E136" s="405"/>
      <c r="F136" s="402" t="str">
        <f t="shared" si="5"/>
        <v/>
      </c>
      <c r="G136" s="406" t="s">
        <v>301</v>
      </c>
      <c r="H136" s="406">
        <v>44196</v>
      </c>
      <c r="I136" s="407" t="b">
        <f t="shared" si="6"/>
        <v>1</v>
      </c>
      <c r="J136" s="407" t="b">
        <f t="shared" si="7"/>
        <v>0</v>
      </c>
      <c r="K136" s="407" t="str">
        <f t="shared" si="8"/>
        <v>a1Ng000000C0uSDEAZ</v>
      </c>
      <c r="L136" s="408" t="s">
        <v>868</v>
      </c>
      <c r="M136" s="158"/>
      <c r="N136" s="79"/>
      <c r="AI136" s="5"/>
      <c r="AJ136" s="5"/>
      <c r="AK136" s="237"/>
    </row>
    <row r="137" spans="1:37" ht="18.75" customHeight="1" x14ac:dyDescent="0.25">
      <c r="A137" s="312">
        <v>9</v>
      </c>
      <c r="B137" s="324" t="str">
        <f t="shared" si="4"/>
        <v/>
      </c>
      <c r="C137" s="392" t="str">
        <f>TEXT(IFERROR(INDEX('Overview - Section A'!$A$42:$A$49,MATCH(G137,'Overview - Section A'!$I$42:$I$49,0)),""),"d-mmm-yy") &amp;" to " &amp; TEXT(IFERROR(INDEX('Overview - Section A'!$E$42:$E$49,MATCH(G137,'Overview - Section A'!$I$42:$I$49,0)),""),"d-mmm-yy")</f>
        <v>1-Jan-21 to 31-Dec-21</v>
      </c>
      <c r="D137" s="405"/>
      <c r="E137" s="405"/>
      <c r="F137" s="402" t="str">
        <f t="shared" si="5"/>
        <v/>
      </c>
      <c r="G137" s="406" t="s">
        <v>303</v>
      </c>
      <c r="H137" s="406">
        <v>44561</v>
      </c>
      <c r="I137" s="407" t="b">
        <f t="shared" si="6"/>
        <v>1</v>
      </c>
      <c r="J137" s="407" t="b">
        <f t="shared" si="7"/>
        <v>0</v>
      </c>
      <c r="K137" s="407" t="str">
        <f t="shared" si="8"/>
        <v>a1Ng000000C0uSDEAZ</v>
      </c>
      <c r="L137" s="408" t="s">
        <v>869</v>
      </c>
      <c r="M137" s="158"/>
      <c r="N137" s="79"/>
      <c r="AI137" s="5"/>
      <c r="AJ137" s="5"/>
      <c r="AK137" s="237"/>
    </row>
    <row r="138" spans="1:37" ht="18.75" customHeight="1" x14ac:dyDescent="0.25">
      <c r="A138" s="312">
        <v>9</v>
      </c>
      <c r="B138" s="324" t="str">
        <f t="shared" si="4"/>
        <v/>
      </c>
      <c r="C138" s="392" t="str">
        <f>TEXT(IFERROR(INDEX('Overview - Section A'!$A$42:$A$49,MATCH(G138,'Overview - Section A'!$I$42:$I$49,0)),""),"d-mmm-yy") &amp;" to " &amp; TEXT(IFERROR(INDEX('Overview - Section A'!$E$42:$E$49,MATCH(G138,'Overview - Section A'!$I$42:$I$49,0)),""),"d-mmm-yy")</f>
        <v>1-Jan-22 to 31-Dec-22</v>
      </c>
      <c r="D138" s="405"/>
      <c r="E138" s="405"/>
      <c r="F138" s="402" t="str">
        <f t="shared" si="5"/>
        <v/>
      </c>
      <c r="G138" s="406" t="s">
        <v>305</v>
      </c>
      <c r="H138" s="406">
        <v>44926</v>
      </c>
      <c r="I138" s="407" t="b">
        <f t="shared" si="6"/>
        <v>1</v>
      </c>
      <c r="J138" s="407" t="b">
        <f t="shared" si="7"/>
        <v>0</v>
      </c>
      <c r="K138" s="407" t="str">
        <f t="shared" si="8"/>
        <v>a1Ng000000C0uSDEAZ</v>
      </c>
      <c r="L138" s="408" t="s">
        <v>870</v>
      </c>
      <c r="M138" s="158"/>
      <c r="N138" s="79"/>
      <c r="AI138" s="5"/>
      <c r="AJ138" s="5"/>
      <c r="AK138" s="237"/>
    </row>
    <row r="139" spans="1:37" ht="18.75" customHeight="1" x14ac:dyDescent="0.25">
      <c r="A139" s="312">
        <v>10</v>
      </c>
      <c r="B139" s="324" t="str">
        <f t="shared" si="4"/>
        <v/>
      </c>
      <c r="C139" s="392" t="str">
        <f>TEXT(IFERROR(INDEX('Overview - Section A'!$A$42:$A$49,MATCH(G139,'Overview - Section A'!$I$42:$I$49,0)),""),"d-mmm-yy") &amp;" to " &amp; TEXT(IFERROR(INDEX('Overview - Section A'!$E$42:$E$49,MATCH(G139,'Overview - Section A'!$I$42:$I$49,0)),""),"d-mmm-yy")</f>
        <v>1-Jan-18 to 31-Dec-18</v>
      </c>
      <c r="D139" s="405"/>
      <c r="E139" s="405"/>
      <c r="F139" s="402" t="str">
        <f t="shared" si="5"/>
        <v/>
      </c>
      <c r="G139" s="406" t="s">
        <v>297</v>
      </c>
      <c r="H139" s="406">
        <v>43465</v>
      </c>
      <c r="I139" s="407" t="b">
        <f t="shared" si="6"/>
        <v>1</v>
      </c>
      <c r="J139" s="407" t="b">
        <f t="shared" si="7"/>
        <v>0</v>
      </c>
      <c r="K139" s="407" t="str">
        <f t="shared" si="8"/>
        <v>a1Ng000000C0uSEEAZ</v>
      </c>
      <c r="L139" s="408" t="s">
        <v>871</v>
      </c>
      <c r="M139" s="158"/>
      <c r="N139" s="79"/>
      <c r="AI139" s="5"/>
      <c r="AJ139" s="5"/>
      <c r="AK139" s="237"/>
    </row>
    <row r="140" spans="1:37" ht="18.75" customHeight="1" x14ac:dyDescent="0.25">
      <c r="A140" s="312">
        <v>10</v>
      </c>
      <c r="B140" s="324" t="str">
        <f t="shared" si="4"/>
        <v/>
      </c>
      <c r="C140" s="392" t="str">
        <f>TEXT(IFERROR(INDEX('Overview - Section A'!$A$42:$A$49,MATCH(G140,'Overview - Section A'!$I$42:$I$49,0)),""),"d-mmm-yy") &amp;" to " &amp; TEXT(IFERROR(INDEX('Overview - Section A'!$E$42:$E$49,MATCH(G140,'Overview - Section A'!$I$42:$I$49,0)),""),"d-mmm-yy")</f>
        <v>1-Jan-19 to 31-Dec-19</v>
      </c>
      <c r="D140" s="405"/>
      <c r="E140" s="405"/>
      <c r="F140" s="402" t="str">
        <f t="shared" si="5"/>
        <v/>
      </c>
      <c r="G140" s="406" t="s">
        <v>299</v>
      </c>
      <c r="H140" s="406">
        <v>43830</v>
      </c>
      <c r="I140" s="407" t="b">
        <f t="shared" si="6"/>
        <v>1</v>
      </c>
      <c r="J140" s="407" t="b">
        <f t="shared" si="7"/>
        <v>0</v>
      </c>
      <c r="K140" s="407" t="str">
        <f t="shared" si="8"/>
        <v>a1Ng000000C0uSEEAZ</v>
      </c>
      <c r="L140" s="408" t="s">
        <v>872</v>
      </c>
      <c r="M140" s="158"/>
      <c r="N140" s="79"/>
      <c r="AI140" s="5"/>
      <c r="AJ140" s="5"/>
      <c r="AK140" s="237"/>
    </row>
    <row r="141" spans="1:37" ht="18.75" customHeight="1" x14ac:dyDescent="0.25">
      <c r="A141" s="312">
        <v>10</v>
      </c>
      <c r="B141" s="324" t="str">
        <f t="shared" si="4"/>
        <v/>
      </c>
      <c r="C141" s="392" t="str">
        <f>TEXT(IFERROR(INDEX('Overview - Section A'!$A$42:$A$49,MATCH(G141,'Overview - Section A'!$I$42:$I$49,0)),""),"d-mmm-yy") &amp;" to " &amp; TEXT(IFERROR(INDEX('Overview - Section A'!$E$42:$E$49,MATCH(G141,'Overview - Section A'!$I$42:$I$49,0)),""),"d-mmm-yy")</f>
        <v>1-Jan-20 to 31-Dec-20</v>
      </c>
      <c r="D141" s="405"/>
      <c r="E141" s="405"/>
      <c r="F141" s="402" t="str">
        <f t="shared" si="5"/>
        <v/>
      </c>
      <c r="G141" s="406" t="s">
        <v>301</v>
      </c>
      <c r="H141" s="406">
        <v>44196</v>
      </c>
      <c r="I141" s="407" t="b">
        <f t="shared" si="6"/>
        <v>1</v>
      </c>
      <c r="J141" s="407" t="b">
        <f t="shared" si="7"/>
        <v>0</v>
      </c>
      <c r="K141" s="407" t="str">
        <f t="shared" si="8"/>
        <v>a1Ng000000C0uSEEAZ</v>
      </c>
      <c r="L141" s="408" t="s">
        <v>873</v>
      </c>
      <c r="M141" s="158"/>
      <c r="N141" s="79"/>
      <c r="AI141" s="5"/>
      <c r="AJ141" s="5"/>
      <c r="AK141" s="237"/>
    </row>
    <row r="142" spans="1:37" ht="18.75" customHeight="1" x14ac:dyDescent="0.25">
      <c r="A142" s="312">
        <v>10</v>
      </c>
      <c r="B142" s="324" t="str">
        <f t="shared" si="4"/>
        <v/>
      </c>
      <c r="C142" s="392" t="str">
        <f>TEXT(IFERROR(INDEX('Overview - Section A'!$A$42:$A$49,MATCH(G142,'Overview - Section A'!$I$42:$I$49,0)),""),"d-mmm-yy") &amp;" to " &amp; TEXT(IFERROR(INDEX('Overview - Section A'!$E$42:$E$49,MATCH(G142,'Overview - Section A'!$I$42:$I$49,0)),""),"d-mmm-yy")</f>
        <v>1-Jan-21 to 31-Dec-21</v>
      </c>
      <c r="D142" s="405"/>
      <c r="E142" s="405"/>
      <c r="F142" s="402" t="str">
        <f t="shared" si="5"/>
        <v/>
      </c>
      <c r="G142" s="406" t="s">
        <v>303</v>
      </c>
      <c r="H142" s="406">
        <v>44561</v>
      </c>
      <c r="I142" s="407" t="b">
        <f t="shared" si="6"/>
        <v>1</v>
      </c>
      <c r="J142" s="407" t="b">
        <f t="shared" si="7"/>
        <v>0</v>
      </c>
      <c r="K142" s="407" t="str">
        <f t="shared" si="8"/>
        <v>a1Ng000000C0uSEEAZ</v>
      </c>
      <c r="L142" s="408" t="s">
        <v>874</v>
      </c>
      <c r="M142" s="158"/>
      <c r="N142" s="79"/>
      <c r="AI142" s="5"/>
      <c r="AJ142" s="5"/>
      <c r="AK142" s="237"/>
    </row>
    <row r="143" spans="1:37" ht="18.75" customHeight="1" x14ac:dyDescent="0.25">
      <c r="A143" s="312">
        <v>10</v>
      </c>
      <c r="B143" s="324" t="str">
        <f t="shared" si="4"/>
        <v/>
      </c>
      <c r="C143" s="392" t="str">
        <f>TEXT(IFERROR(INDEX('Overview - Section A'!$A$42:$A$49,MATCH(G143,'Overview - Section A'!$I$42:$I$49,0)),""),"d-mmm-yy") &amp;" to " &amp; TEXT(IFERROR(INDEX('Overview - Section A'!$E$42:$E$49,MATCH(G143,'Overview - Section A'!$I$42:$I$49,0)),""),"d-mmm-yy")</f>
        <v>1-Jan-22 to 31-Dec-22</v>
      </c>
      <c r="D143" s="405"/>
      <c r="E143" s="405"/>
      <c r="F143" s="402" t="str">
        <f t="shared" si="5"/>
        <v/>
      </c>
      <c r="G143" s="406" t="s">
        <v>305</v>
      </c>
      <c r="H143" s="406">
        <v>44926</v>
      </c>
      <c r="I143" s="407" t="b">
        <f t="shared" si="6"/>
        <v>1</v>
      </c>
      <c r="J143" s="407" t="b">
        <f t="shared" si="7"/>
        <v>0</v>
      </c>
      <c r="K143" s="407" t="str">
        <f t="shared" si="8"/>
        <v>a1Ng000000C0uSEEAZ</v>
      </c>
      <c r="L143" s="408" t="s">
        <v>875</v>
      </c>
      <c r="M143" s="158"/>
      <c r="N143" s="79"/>
      <c r="AI143" s="5"/>
      <c r="AJ143" s="5"/>
      <c r="AK143" s="237"/>
    </row>
    <row r="144" spans="1:37" ht="18.75" customHeight="1" x14ac:dyDescent="0.25">
      <c r="A144" s="312">
        <v>11</v>
      </c>
      <c r="B144" s="324" t="str">
        <f t="shared" si="4"/>
        <v/>
      </c>
      <c r="C144" s="392" t="str">
        <f>TEXT(IFERROR(INDEX('Overview - Section A'!$A$42:$A$49,MATCH(G144,'Overview - Section A'!$I$42:$I$49,0)),""),"d-mmm-yy") &amp;" to " &amp; TEXT(IFERROR(INDEX('Overview - Section A'!$E$42:$E$49,MATCH(G144,'Overview - Section A'!$I$42:$I$49,0)),""),"d-mmm-yy")</f>
        <v>1-Jan-18 to 31-Dec-18</v>
      </c>
      <c r="D144" s="405"/>
      <c r="E144" s="405"/>
      <c r="F144" s="402" t="str">
        <f t="shared" si="5"/>
        <v/>
      </c>
      <c r="G144" s="406" t="s">
        <v>297</v>
      </c>
      <c r="H144" s="406">
        <v>43465</v>
      </c>
      <c r="I144" s="407" t="b">
        <f t="shared" si="6"/>
        <v>1</v>
      </c>
      <c r="J144" s="407" t="b">
        <f t="shared" si="7"/>
        <v>0</v>
      </c>
      <c r="K144" s="407" t="str">
        <f t="shared" si="8"/>
        <v>a1Ng000000C0uSFEAZ</v>
      </c>
      <c r="L144" s="408" t="s">
        <v>876</v>
      </c>
      <c r="M144" s="158"/>
      <c r="N144" s="79"/>
      <c r="AI144" s="5"/>
      <c r="AJ144" s="5"/>
      <c r="AK144" s="237"/>
    </row>
    <row r="145" spans="1:37" ht="18.75" customHeight="1" x14ac:dyDescent="0.25">
      <c r="A145" s="312">
        <v>11</v>
      </c>
      <c r="B145" s="324" t="str">
        <f t="shared" si="4"/>
        <v/>
      </c>
      <c r="C145" s="392" t="str">
        <f>TEXT(IFERROR(INDEX('Overview - Section A'!$A$42:$A$49,MATCH(G145,'Overview - Section A'!$I$42:$I$49,0)),""),"d-mmm-yy") &amp;" to " &amp; TEXT(IFERROR(INDEX('Overview - Section A'!$E$42:$E$49,MATCH(G145,'Overview - Section A'!$I$42:$I$49,0)),""),"d-mmm-yy")</f>
        <v>1-Jan-19 to 31-Dec-19</v>
      </c>
      <c r="D145" s="405"/>
      <c r="E145" s="405"/>
      <c r="F145" s="402" t="str">
        <f t="shared" si="5"/>
        <v/>
      </c>
      <c r="G145" s="406" t="s">
        <v>299</v>
      </c>
      <c r="H145" s="406">
        <v>43830</v>
      </c>
      <c r="I145" s="407" t="b">
        <f t="shared" si="6"/>
        <v>1</v>
      </c>
      <c r="J145" s="407" t="b">
        <f t="shared" si="7"/>
        <v>0</v>
      </c>
      <c r="K145" s="407" t="str">
        <f t="shared" si="8"/>
        <v>a1Ng000000C0uSFEAZ</v>
      </c>
      <c r="L145" s="408" t="s">
        <v>877</v>
      </c>
      <c r="M145" s="158"/>
      <c r="N145" s="79"/>
      <c r="AI145" s="5"/>
      <c r="AJ145" s="5"/>
      <c r="AK145" s="237"/>
    </row>
    <row r="146" spans="1:37" ht="18.75" customHeight="1" x14ac:dyDescent="0.25">
      <c r="A146" s="312">
        <v>11</v>
      </c>
      <c r="B146" s="324" t="str">
        <f t="shared" si="4"/>
        <v/>
      </c>
      <c r="C146" s="392" t="str">
        <f>TEXT(IFERROR(INDEX('Overview - Section A'!$A$42:$A$49,MATCH(G146,'Overview - Section A'!$I$42:$I$49,0)),""),"d-mmm-yy") &amp;" to " &amp; TEXT(IFERROR(INDEX('Overview - Section A'!$E$42:$E$49,MATCH(G146,'Overview - Section A'!$I$42:$I$49,0)),""),"d-mmm-yy")</f>
        <v>1-Jan-20 to 31-Dec-20</v>
      </c>
      <c r="D146" s="405"/>
      <c r="E146" s="405"/>
      <c r="F146" s="402" t="str">
        <f t="shared" si="5"/>
        <v/>
      </c>
      <c r="G146" s="406" t="s">
        <v>301</v>
      </c>
      <c r="H146" s="406">
        <v>44196</v>
      </c>
      <c r="I146" s="407" t="b">
        <f t="shared" si="6"/>
        <v>1</v>
      </c>
      <c r="J146" s="407" t="b">
        <f t="shared" si="7"/>
        <v>0</v>
      </c>
      <c r="K146" s="407" t="str">
        <f t="shared" si="8"/>
        <v>a1Ng000000C0uSFEAZ</v>
      </c>
      <c r="L146" s="408" t="s">
        <v>878</v>
      </c>
      <c r="M146" s="158"/>
      <c r="N146" s="79"/>
      <c r="AI146" s="5"/>
      <c r="AJ146" s="5"/>
      <c r="AK146" s="237"/>
    </row>
    <row r="147" spans="1:37" ht="18.75" customHeight="1" x14ac:dyDescent="0.25">
      <c r="A147" s="312">
        <v>11</v>
      </c>
      <c r="B147" s="324" t="str">
        <f t="shared" si="4"/>
        <v/>
      </c>
      <c r="C147" s="392" t="str">
        <f>TEXT(IFERROR(INDEX('Overview - Section A'!$A$42:$A$49,MATCH(G147,'Overview - Section A'!$I$42:$I$49,0)),""),"d-mmm-yy") &amp;" to " &amp; TEXT(IFERROR(INDEX('Overview - Section A'!$E$42:$E$49,MATCH(G147,'Overview - Section A'!$I$42:$I$49,0)),""),"d-mmm-yy")</f>
        <v>1-Jan-21 to 31-Dec-21</v>
      </c>
      <c r="D147" s="405"/>
      <c r="E147" s="405"/>
      <c r="F147" s="402" t="str">
        <f t="shared" si="5"/>
        <v/>
      </c>
      <c r="G147" s="406" t="s">
        <v>303</v>
      </c>
      <c r="H147" s="406">
        <v>44561</v>
      </c>
      <c r="I147" s="407" t="b">
        <f t="shared" si="6"/>
        <v>1</v>
      </c>
      <c r="J147" s="407" t="b">
        <f t="shared" si="7"/>
        <v>0</v>
      </c>
      <c r="K147" s="407" t="str">
        <f t="shared" si="8"/>
        <v>a1Ng000000C0uSFEAZ</v>
      </c>
      <c r="L147" s="408" t="s">
        <v>879</v>
      </c>
      <c r="M147" s="158"/>
      <c r="N147" s="79"/>
      <c r="AI147" s="5"/>
      <c r="AJ147" s="5"/>
      <c r="AK147" s="237"/>
    </row>
    <row r="148" spans="1:37" ht="18.75" customHeight="1" x14ac:dyDescent="0.25">
      <c r="A148" s="312">
        <v>11</v>
      </c>
      <c r="B148" s="324" t="str">
        <f t="shared" si="4"/>
        <v/>
      </c>
      <c r="C148" s="392" t="str">
        <f>TEXT(IFERROR(INDEX('Overview - Section A'!$A$42:$A$49,MATCH(G148,'Overview - Section A'!$I$42:$I$49,0)),""),"d-mmm-yy") &amp;" to " &amp; TEXT(IFERROR(INDEX('Overview - Section A'!$E$42:$E$49,MATCH(G148,'Overview - Section A'!$I$42:$I$49,0)),""),"d-mmm-yy")</f>
        <v>1-Jan-22 to 31-Dec-22</v>
      </c>
      <c r="D148" s="405"/>
      <c r="E148" s="405"/>
      <c r="F148" s="402" t="str">
        <f t="shared" si="5"/>
        <v/>
      </c>
      <c r="G148" s="406" t="s">
        <v>305</v>
      </c>
      <c r="H148" s="406">
        <v>44926</v>
      </c>
      <c r="I148" s="407" t="b">
        <f t="shared" si="6"/>
        <v>1</v>
      </c>
      <c r="J148" s="407" t="b">
        <f t="shared" si="7"/>
        <v>0</v>
      </c>
      <c r="K148" s="407" t="str">
        <f t="shared" si="8"/>
        <v>a1Ng000000C0uSFEAZ</v>
      </c>
      <c r="L148" s="408" t="s">
        <v>880</v>
      </c>
      <c r="M148" s="158"/>
      <c r="N148" s="79"/>
      <c r="AI148" s="5"/>
      <c r="AJ148" s="5"/>
      <c r="AK148" s="237"/>
    </row>
    <row r="149" spans="1:37" ht="18.75" customHeight="1" x14ac:dyDescent="0.25">
      <c r="A149" s="312">
        <v>12</v>
      </c>
      <c r="B149" s="324" t="str">
        <f t="shared" si="4"/>
        <v/>
      </c>
      <c r="C149" s="392" t="str">
        <f>TEXT(IFERROR(INDEX('Overview - Section A'!$A$42:$A$49,MATCH(G149,'Overview - Section A'!$I$42:$I$49,0)),""),"d-mmm-yy") &amp;" to " &amp; TEXT(IFERROR(INDEX('Overview - Section A'!$E$42:$E$49,MATCH(G149,'Overview - Section A'!$I$42:$I$49,0)),""),"d-mmm-yy")</f>
        <v>1-Jan-18 to 31-Dec-18</v>
      </c>
      <c r="D149" s="405"/>
      <c r="E149" s="405"/>
      <c r="F149" s="402" t="str">
        <f t="shared" si="5"/>
        <v/>
      </c>
      <c r="G149" s="406" t="s">
        <v>297</v>
      </c>
      <c r="H149" s="406">
        <v>43465</v>
      </c>
      <c r="I149" s="407" t="b">
        <f t="shared" si="6"/>
        <v>1</v>
      </c>
      <c r="J149" s="407" t="b">
        <f t="shared" si="7"/>
        <v>0</v>
      </c>
      <c r="K149" s="407" t="str">
        <f t="shared" si="8"/>
        <v>a1Ng000000C0uSGEAZ</v>
      </c>
      <c r="L149" s="408" t="s">
        <v>881</v>
      </c>
      <c r="M149" s="158"/>
      <c r="N149" s="79"/>
      <c r="AI149" s="5"/>
      <c r="AJ149" s="5"/>
      <c r="AK149" s="237"/>
    </row>
    <row r="150" spans="1:37" ht="18.75" customHeight="1" x14ac:dyDescent="0.25">
      <c r="A150" s="312">
        <v>12</v>
      </c>
      <c r="B150" s="324" t="str">
        <f t="shared" si="4"/>
        <v/>
      </c>
      <c r="C150" s="392" t="str">
        <f>TEXT(IFERROR(INDEX('Overview - Section A'!$A$42:$A$49,MATCH(G150,'Overview - Section A'!$I$42:$I$49,0)),""),"d-mmm-yy") &amp;" to " &amp; TEXT(IFERROR(INDEX('Overview - Section A'!$E$42:$E$49,MATCH(G150,'Overview - Section A'!$I$42:$I$49,0)),""),"d-mmm-yy")</f>
        <v>1-Jan-19 to 31-Dec-19</v>
      </c>
      <c r="D150" s="405"/>
      <c r="E150" s="405"/>
      <c r="F150" s="402" t="str">
        <f t="shared" si="5"/>
        <v/>
      </c>
      <c r="G150" s="406" t="s">
        <v>299</v>
      </c>
      <c r="H150" s="406">
        <v>43830</v>
      </c>
      <c r="I150" s="407" t="b">
        <f t="shared" si="6"/>
        <v>1</v>
      </c>
      <c r="J150" s="407" t="b">
        <f t="shared" si="7"/>
        <v>0</v>
      </c>
      <c r="K150" s="407" t="str">
        <f t="shared" si="8"/>
        <v>a1Ng000000C0uSGEAZ</v>
      </c>
      <c r="L150" s="408" t="s">
        <v>882</v>
      </c>
      <c r="M150" s="158"/>
      <c r="N150" s="79"/>
      <c r="AI150" s="5"/>
      <c r="AJ150" s="5"/>
      <c r="AK150" s="237"/>
    </row>
    <row r="151" spans="1:37" ht="18.75" customHeight="1" x14ac:dyDescent="0.25">
      <c r="A151" s="312">
        <v>12</v>
      </c>
      <c r="B151" s="324" t="str">
        <f t="shared" si="4"/>
        <v/>
      </c>
      <c r="C151" s="392" t="str">
        <f>TEXT(IFERROR(INDEX('Overview - Section A'!$A$42:$A$49,MATCH(G151,'Overview - Section A'!$I$42:$I$49,0)),""),"d-mmm-yy") &amp;" to " &amp; TEXT(IFERROR(INDEX('Overview - Section A'!$E$42:$E$49,MATCH(G151,'Overview - Section A'!$I$42:$I$49,0)),""),"d-mmm-yy")</f>
        <v>1-Jan-20 to 31-Dec-20</v>
      </c>
      <c r="D151" s="405"/>
      <c r="E151" s="405"/>
      <c r="F151" s="402" t="str">
        <f t="shared" si="5"/>
        <v/>
      </c>
      <c r="G151" s="406" t="s">
        <v>301</v>
      </c>
      <c r="H151" s="406">
        <v>44196</v>
      </c>
      <c r="I151" s="407" t="b">
        <f t="shared" si="6"/>
        <v>1</v>
      </c>
      <c r="J151" s="407" t="b">
        <f t="shared" si="7"/>
        <v>0</v>
      </c>
      <c r="K151" s="407" t="str">
        <f t="shared" si="8"/>
        <v>a1Ng000000C0uSGEAZ</v>
      </c>
      <c r="L151" s="408" t="s">
        <v>883</v>
      </c>
      <c r="M151" s="158"/>
      <c r="N151" s="79"/>
      <c r="AI151" s="5"/>
      <c r="AJ151" s="5"/>
      <c r="AK151" s="237"/>
    </row>
    <row r="152" spans="1:37" ht="18.75" customHeight="1" x14ac:dyDescent="0.25">
      <c r="A152" s="312">
        <v>12</v>
      </c>
      <c r="B152" s="324" t="str">
        <f t="shared" si="4"/>
        <v/>
      </c>
      <c r="C152" s="392" t="str">
        <f>TEXT(IFERROR(INDEX('Overview - Section A'!$A$42:$A$49,MATCH(G152,'Overview - Section A'!$I$42:$I$49,0)),""),"d-mmm-yy") &amp;" to " &amp; TEXT(IFERROR(INDEX('Overview - Section A'!$E$42:$E$49,MATCH(G152,'Overview - Section A'!$I$42:$I$49,0)),""),"d-mmm-yy")</f>
        <v>1-Jan-21 to 31-Dec-21</v>
      </c>
      <c r="D152" s="405"/>
      <c r="E152" s="405"/>
      <c r="F152" s="402" t="str">
        <f t="shared" si="5"/>
        <v/>
      </c>
      <c r="G152" s="406" t="s">
        <v>303</v>
      </c>
      <c r="H152" s="406">
        <v>44561</v>
      </c>
      <c r="I152" s="407" t="b">
        <f t="shared" si="6"/>
        <v>1</v>
      </c>
      <c r="J152" s="407" t="b">
        <f t="shared" si="7"/>
        <v>0</v>
      </c>
      <c r="K152" s="407" t="str">
        <f t="shared" si="8"/>
        <v>a1Ng000000C0uSGEAZ</v>
      </c>
      <c r="L152" s="408" t="s">
        <v>884</v>
      </c>
      <c r="M152" s="158"/>
      <c r="N152" s="79"/>
      <c r="AI152" s="5"/>
      <c r="AJ152" s="5"/>
      <c r="AK152" s="237"/>
    </row>
    <row r="153" spans="1:37" ht="18.75" customHeight="1" x14ac:dyDescent="0.25">
      <c r="A153" s="312">
        <v>12</v>
      </c>
      <c r="B153" s="324" t="str">
        <f t="shared" si="4"/>
        <v/>
      </c>
      <c r="C153" s="392" t="str">
        <f>TEXT(IFERROR(INDEX('Overview - Section A'!$A$42:$A$49,MATCH(G153,'Overview - Section A'!$I$42:$I$49,0)),""),"d-mmm-yy") &amp;" to " &amp; TEXT(IFERROR(INDEX('Overview - Section A'!$E$42:$E$49,MATCH(G153,'Overview - Section A'!$I$42:$I$49,0)),""),"d-mmm-yy")</f>
        <v>1-Jan-22 to 31-Dec-22</v>
      </c>
      <c r="D153" s="405"/>
      <c r="E153" s="405"/>
      <c r="F153" s="402" t="str">
        <f t="shared" si="5"/>
        <v/>
      </c>
      <c r="G153" s="406" t="s">
        <v>305</v>
      </c>
      <c r="H153" s="406">
        <v>44926</v>
      </c>
      <c r="I153" s="407" t="b">
        <f t="shared" si="6"/>
        <v>1</v>
      </c>
      <c r="J153" s="407" t="b">
        <f t="shared" si="7"/>
        <v>0</v>
      </c>
      <c r="K153" s="407" t="str">
        <f t="shared" si="8"/>
        <v>a1Ng000000C0uSGEAZ</v>
      </c>
      <c r="L153" s="408" t="s">
        <v>885</v>
      </c>
      <c r="M153" s="158"/>
      <c r="N153" s="79"/>
      <c r="AI153" s="5"/>
      <c r="AJ153" s="5"/>
      <c r="AK153" s="237"/>
    </row>
    <row r="154" spans="1:37" ht="18.75" customHeight="1" x14ac:dyDescent="0.25">
      <c r="A154" s="312">
        <v>13</v>
      </c>
      <c r="B154" s="324" t="str">
        <f t="shared" si="4"/>
        <v/>
      </c>
      <c r="C154" s="392" t="str">
        <f>TEXT(IFERROR(INDEX('Overview - Section A'!$A$42:$A$49,MATCH(G154,'Overview - Section A'!$I$42:$I$49,0)),""),"d-mmm-yy") &amp;" to " &amp; TEXT(IFERROR(INDEX('Overview - Section A'!$E$42:$E$49,MATCH(G154,'Overview - Section A'!$I$42:$I$49,0)),""),"d-mmm-yy")</f>
        <v>1-Jan-18 to 31-Dec-18</v>
      </c>
      <c r="D154" s="405"/>
      <c r="E154" s="405"/>
      <c r="F154" s="402" t="str">
        <f t="shared" si="5"/>
        <v/>
      </c>
      <c r="G154" s="406" t="s">
        <v>297</v>
      </c>
      <c r="H154" s="406">
        <v>43465</v>
      </c>
      <c r="I154" s="407" t="b">
        <f t="shared" si="6"/>
        <v>1</v>
      </c>
      <c r="J154" s="407" t="b">
        <f t="shared" si="7"/>
        <v>0</v>
      </c>
      <c r="K154" s="407" t="str">
        <f t="shared" si="8"/>
        <v>a1Ng000000C0uSHEAZ</v>
      </c>
      <c r="L154" s="408" t="s">
        <v>886</v>
      </c>
      <c r="M154" s="158"/>
      <c r="N154" s="79"/>
      <c r="AI154" s="5"/>
      <c r="AJ154" s="5"/>
      <c r="AK154" s="237"/>
    </row>
    <row r="155" spans="1:37" ht="18.75" customHeight="1" x14ac:dyDescent="0.25">
      <c r="A155" s="312">
        <v>13</v>
      </c>
      <c r="B155" s="324" t="str">
        <f t="shared" si="4"/>
        <v/>
      </c>
      <c r="C155" s="392" t="str">
        <f>TEXT(IFERROR(INDEX('Overview - Section A'!$A$42:$A$49,MATCH(G155,'Overview - Section A'!$I$42:$I$49,0)),""),"d-mmm-yy") &amp;" to " &amp; TEXT(IFERROR(INDEX('Overview - Section A'!$E$42:$E$49,MATCH(G155,'Overview - Section A'!$I$42:$I$49,0)),""),"d-mmm-yy")</f>
        <v>1-Jan-19 to 31-Dec-19</v>
      </c>
      <c r="D155" s="405"/>
      <c r="E155" s="405"/>
      <c r="F155" s="402" t="str">
        <f t="shared" si="5"/>
        <v/>
      </c>
      <c r="G155" s="406" t="s">
        <v>299</v>
      </c>
      <c r="H155" s="406">
        <v>43830</v>
      </c>
      <c r="I155" s="407" t="b">
        <f t="shared" si="6"/>
        <v>1</v>
      </c>
      <c r="J155" s="407" t="b">
        <f t="shared" si="7"/>
        <v>0</v>
      </c>
      <c r="K155" s="407" t="str">
        <f t="shared" si="8"/>
        <v>a1Ng000000C0uSHEAZ</v>
      </c>
      <c r="L155" s="408" t="s">
        <v>887</v>
      </c>
      <c r="M155" s="158"/>
      <c r="N155" s="79"/>
      <c r="AI155" s="5"/>
      <c r="AJ155" s="5"/>
      <c r="AK155" s="237"/>
    </row>
    <row r="156" spans="1:37" ht="18.75" customHeight="1" x14ac:dyDescent="0.25">
      <c r="A156" s="312">
        <v>13</v>
      </c>
      <c r="B156" s="324" t="str">
        <f t="shared" si="4"/>
        <v/>
      </c>
      <c r="C156" s="392" t="str">
        <f>TEXT(IFERROR(INDEX('Overview - Section A'!$A$42:$A$49,MATCH(G156,'Overview - Section A'!$I$42:$I$49,0)),""),"d-mmm-yy") &amp;" to " &amp; TEXT(IFERROR(INDEX('Overview - Section A'!$E$42:$E$49,MATCH(G156,'Overview - Section A'!$I$42:$I$49,0)),""),"d-mmm-yy")</f>
        <v>1-Jan-20 to 31-Dec-20</v>
      </c>
      <c r="D156" s="405"/>
      <c r="E156" s="405"/>
      <c r="F156" s="402" t="str">
        <f t="shared" si="5"/>
        <v/>
      </c>
      <c r="G156" s="406" t="s">
        <v>301</v>
      </c>
      <c r="H156" s="406">
        <v>44196</v>
      </c>
      <c r="I156" s="407" t="b">
        <f t="shared" si="6"/>
        <v>1</v>
      </c>
      <c r="J156" s="407" t="b">
        <f t="shared" si="7"/>
        <v>0</v>
      </c>
      <c r="K156" s="407" t="str">
        <f t="shared" si="8"/>
        <v>a1Ng000000C0uSHEAZ</v>
      </c>
      <c r="L156" s="408" t="s">
        <v>888</v>
      </c>
      <c r="M156" s="158"/>
      <c r="N156" s="79"/>
      <c r="AI156" s="5"/>
      <c r="AJ156" s="5"/>
      <c r="AK156" s="237"/>
    </row>
    <row r="157" spans="1:37" ht="18.75" customHeight="1" x14ac:dyDescent="0.25">
      <c r="A157" s="312">
        <v>13</v>
      </c>
      <c r="B157" s="324" t="str">
        <f t="shared" si="4"/>
        <v/>
      </c>
      <c r="C157" s="392" t="str">
        <f>TEXT(IFERROR(INDEX('Overview - Section A'!$A$42:$A$49,MATCH(G157,'Overview - Section A'!$I$42:$I$49,0)),""),"d-mmm-yy") &amp;" to " &amp; TEXT(IFERROR(INDEX('Overview - Section A'!$E$42:$E$49,MATCH(G157,'Overview - Section A'!$I$42:$I$49,0)),""),"d-mmm-yy")</f>
        <v>1-Jan-21 to 31-Dec-21</v>
      </c>
      <c r="D157" s="405"/>
      <c r="E157" s="405"/>
      <c r="F157" s="402" t="str">
        <f t="shared" si="5"/>
        <v/>
      </c>
      <c r="G157" s="406" t="s">
        <v>303</v>
      </c>
      <c r="H157" s="406">
        <v>44561</v>
      </c>
      <c r="I157" s="407" t="b">
        <f t="shared" si="6"/>
        <v>1</v>
      </c>
      <c r="J157" s="407" t="b">
        <f t="shared" si="7"/>
        <v>0</v>
      </c>
      <c r="K157" s="407" t="str">
        <f t="shared" si="8"/>
        <v>a1Ng000000C0uSHEAZ</v>
      </c>
      <c r="L157" s="408" t="s">
        <v>889</v>
      </c>
      <c r="M157" s="158"/>
      <c r="N157" s="79"/>
      <c r="AI157" s="5"/>
      <c r="AJ157" s="5"/>
      <c r="AK157" s="237"/>
    </row>
    <row r="158" spans="1:37" ht="18.75" customHeight="1" x14ac:dyDescent="0.25">
      <c r="A158" s="312">
        <v>13</v>
      </c>
      <c r="B158" s="324" t="str">
        <f t="shared" ref="B158:B221" si="9">IF(A158=A157,"",IF(VLOOKUP(A158,$A$8:$D$90,4,FALSE)=0,"",VLOOKUP(A158,$A$8:$D$90,4,FALSE)))</f>
        <v/>
      </c>
      <c r="C158" s="392" t="str">
        <f>TEXT(IFERROR(INDEX('Overview - Section A'!$A$42:$A$49,MATCH(G158,'Overview - Section A'!$I$42:$I$49,0)),""),"d-mmm-yy") &amp;" to " &amp; TEXT(IFERROR(INDEX('Overview - Section A'!$E$42:$E$49,MATCH(G158,'Overview - Section A'!$I$42:$I$49,0)),""),"d-mmm-yy")</f>
        <v>1-Jan-22 to 31-Dec-22</v>
      </c>
      <c r="D158" s="405"/>
      <c r="E158" s="405"/>
      <c r="F158" s="402" t="str">
        <f t="shared" ref="F158:F221" si="10">IF(VLOOKUP(A158,$A$8:$D$90,4,FALSE)=0,"",VLOOKUP(A158,$A$8:$D$90,4,FALSE))</f>
        <v/>
      </c>
      <c r="G158" s="406" t="s">
        <v>305</v>
      </c>
      <c r="H158" s="406">
        <v>44926</v>
      </c>
      <c r="I158" s="407" t="b">
        <f t="shared" ref="I158:I221" si="11">IFERROR(TRUE,FALSE)</f>
        <v>1</v>
      </c>
      <c r="J158" s="407" t="b">
        <f t="shared" ref="J158:J221" si="12">IFERROR(IF(F158&lt;&gt;"",TRUE,FALSE),FALSE)</f>
        <v>0</v>
      </c>
      <c r="K158" s="407" t="str">
        <f t="shared" ref="K158:K221" si="13">IFERROR(VLOOKUP(A158,$A$8:$T$90,20,FALSE),"")</f>
        <v>a1Ng000000C0uSHEAZ</v>
      </c>
      <c r="L158" s="408" t="s">
        <v>890</v>
      </c>
      <c r="M158" s="158"/>
      <c r="N158" s="79"/>
      <c r="AI158" s="5"/>
      <c r="AJ158" s="5"/>
      <c r="AK158" s="237"/>
    </row>
    <row r="159" spans="1:37" ht="18.75" customHeight="1" x14ac:dyDescent="0.25">
      <c r="A159" s="312">
        <v>14</v>
      </c>
      <c r="B159" s="324" t="str">
        <f t="shared" si="9"/>
        <v/>
      </c>
      <c r="C159" s="392" t="str">
        <f>TEXT(IFERROR(INDEX('Overview - Section A'!$A$42:$A$49,MATCH(G159,'Overview - Section A'!$I$42:$I$49,0)),""),"d-mmm-yy") &amp;" to " &amp; TEXT(IFERROR(INDEX('Overview - Section A'!$E$42:$E$49,MATCH(G159,'Overview - Section A'!$I$42:$I$49,0)),""),"d-mmm-yy")</f>
        <v>1-Jan-18 to 31-Dec-18</v>
      </c>
      <c r="D159" s="405"/>
      <c r="E159" s="405"/>
      <c r="F159" s="402" t="str">
        <f t="shared" si="10"/>
        <v/>
      </c>
      <c r="G159" s="406" t="s">
        <v>297</v>
      </c>
      <c r="H159" s="406">
        <v>43465</v>
      </c>
      <c r="I159" s="407" t="b">
        <f t="shared" si="11"/>
        <v>1</v>
      </c>
      <c r="J159" s="407" t="b">
        <f t="shared" si="12"/>
        <v>0</v>
      </c>
      <c r="K159" s="407" t="str">
        <f t="shared" si="13"/>
        <v>a1Ng000000C0uSIEAZ</v>
      </c>
      <c r="L159" s="408" t="s">
        <v>891</v>
      </c>
      <c r="M159" s="158"/>
      <c r="N159" s="79"/>
      <c r="AI159" s="5"/>
      <c r="AJ159" s="5"/>
      <c r="AK159" s="237"/>
    </row>
    <row r="160" spans="1:37" ht="18.75" customHeight="1" x14ac:dyDescent="0.25">
      <c r="A160" s="312">
        <v>14</v>
      </c>
      <c r="B160" s="324" t="str">
        <f t="shared" si="9"/>
        <v/>
      </c>
      <c r="C160" s="392" t="str">
        <f>TEXT(IFERROR(INDEX('Overview - Section A'!$A$42:$A$49,MATCH(G160,'Overview - Section A'!$I$42:$I$49,0)),""),"d-mmm-yy") &amp;" to " &amp; TEXT(IFERROR(INDEX('Overview - Section A'!$E$42:$E$49,MATCH(G160,'Overview - Section A'!$I$42:$I$49,0)),""),"d-mmm-yy")</f>
        <v>1-Jan-19 to 31-Dec-19</v>
      </c>
      <c r="D160" s="405"/>
      <c r="E160" s="405"/>
      <c r="F160" s="402" t="str">
        <f t="shared" si="10"/>
        <v/>
      </c>
      <c r="G160" s="406" t="s">
        <v>299</v>
      </c>
      <c r="H160" s="406">
        <v>43830</v>
      </c>
      <c r="I160" s="407" t="b">
        <f t="shared" si="11"/>
        <v>1</v>
      </c>
      <c r="J160" s="407" t="b">
        <f t="shared" si="12"/>
        <v>0</v>
      </c>
      <c r="K160" s="407" t="str">
        <f t="shared" si="13"/>
        <v>a1Ng000000C0uSIEAZ</v>
      </c>
      <c r="L160" s="408" t="s">
        <v>892</v>
      </c>
      <c r="M160" s="158"/>
      <c r="N160" s="79"/>
      <c r="AI160" s="5"/>
      <c r="AJ160" s="5"/>
      <c r="AK160" s="237"/>
    </row>
    <row r="161" spans="1:37" ht="18.75" customHeight="1" x14ac:dyDescent="0.25">
      <c r="A161" s="312">
        <v>14</v>
      </c>
      <c r="B161" s="324" t="str">
        <f t="shared" si="9"/>
        <v/>
      </c>
      <c r="C161" s="392" t="str">
        <f>TEXT(IFERROR(INDEX('Overview - Section A'!$A$42:$A$49,MATCH(G161,'Overview - Section A'!$I$42:$I$49,0)),""),"d-mmm-yy") &amp;" to " &amp; TEXT(IFERROR(INDEX('Overview - Section A'!$E$42:$E$49,MATCH(G161,'Overview - Section A'!$I$42:$I$49,0)),""),"d-mmm-yy")</f>
        <v>1-Jan-20 to 31-Dec-20</v>
      </c>
      <c r="D161" s="405"/>
      <c r="E161" s="405"/>
      <c r="F161" s="402" t="str">
        <f t="shared" si="10"/>
        <v/>
      </c>
      <c r="G161" s="406" t="s">
        <v>301</v>
      </c>
      <c r="H161" s="406">
        <v>44196</v>
      </c>
      <c r="I161" s="407" t="b">
        <f t="shared" si="11"/>
        <v>1</v>
      </c>
      <c r="J161" s="407" t="b">
        <f t="shared" si="12"/>
        <v>0</v>
      </c>
      <c r="K161" s="407" t="str">
        <f t="shared" si="13"/>
        <v>a1Ng000000C0uSIEAZ</v>
      </c>
      <c r="L161" s="408" t="s">
        <v>893</v>
      </c>
      <c r="M161" s="158"/>
      <c r="N161" s="79"/>
      <c r="AI161" s="5"/>
      <c r="AJ161" s="5"/>
      <c r="AK161" s="237"/>
    </row>
    <row r="162" spans="1:37" ht="18.75" customHeight="1" x14ac:dyDescent="0.25">
      <c r="A162" s="312">
        <v>14</v>
      </c>
      <c r="B162" s="324" t="str">
        <f t="shared" si="9"/>
        <v/>
      </c>
      <c r="C162" s="392" t="str">
        <f>TEXT(IFERROR(INDEX('Overview - Section A'!$A$42:$A$49,MATCH(G162,'Overview - Section A'!$I$42:$I$49,0)),""),"d-mmm-yy") &amp;" to " &amp; TEXT(IFERROR(INDEX('Overview - Section A'!$E$42:$E$49,MATCH(G162,'Overview - Section A'!$I$42:$I$49,0)),""),"d-mmm-yy")</f>
        <v>1-Jan-21 to 31-Dec-21</v>
      </c>
      <c r="D162" s="405"/>
      <c r="E162" s="405"/>
      <c r="F162" s="402" t="str">
        <f t="shared" si="10"/>
        <v/>
      </c>
      <c r="G162" s="406" t="s">
        <v>303</v>
      </c>
      <c r="H162" s="406">
        <v>44561</v>
      </c>
      <c r="I162" s="407" t="b">
        <f t="shared" si="11"/>
        <v>1</v>
      </c>
      <c r="J162" s="407" t="b">
        <f t="shared" si="12"/>
        <v>0</v>
      </c>
      <c r="K162" s="407" t="str">
        <f t="shared" si="13"/>
        <v>a1Ng000000C0uSIEAZ</v>
      </c>
      <c r="L162" s="408" t="s">
        <v>894</v>
      </c>
      <c r="M162" s="158"/>
      <c r="N162" s="79"/>
      <c r="AI162" s="5"/>
      <c r="AJ162" s="5"/>
      <c r="AK162" s="237"/>
    </row>
    <row r="163" spans="1:37" ht="18.75" customHeight="1" x14ac:dyDescent="0.25">
      <c r="A163" s="312">
        <v>14</v>
      </c>
      <c r="B163" s="324" t="str">
        <f t="shared" si="9"/>
        <v/>
      </c>
      <c r="C163" s="392" t="str">
        <f>TEXT(IFERROR(INDEX('Overview - Section A'!$A$42:$A$49,MATCH(G163,'Overview - Section A'!$I$42:$I$49,0)),""),"d-mmm-yy") &amp;" to " &amp; TEXT(IFERROR(INDEX('Overview - Section A'!$E$42:$E$49,MATCH(G163,'Overview - Section A'!$I$42:$I$49,0)),""),"d-mmm-yy")</f>
        <v>1-Jan-22 to 31-Dec-22</v>
      </c>
      <c r="D163" s="405"/>
      <c r="E163" s="405"/>
      <c r="F163" s="402" t="str">
        <f t="shared" si="10"/>
        <v/>
      </c>
      <c r="G163" s="406" t="s">
        <v>305</v>
      </c>
      <c r="H163" s="406">
        <v>44926</v>
      </c>
      <c r="I163" s="407" t="b">
        <f t="shared" si="11"/>
        <v>1</v>
      </c>
      <c r="J163" s="407" t="b">
        <f t="shared" si="12"/>
        <v>0</v>
      </c>
      <c r="K163" s="407" t="str">
        <f t="shared" si="13"/>
        <v>a1Ng000000C0uSIEAZ</v>
      </c>
      <c r="L163" s="408" t="s">
        <v>895</v>
      </c>
      <c r="M163" s="158"/>
      <c r="N163" s="79"/>
      <c r="AI163" s="5"/>
      <c r="AJ163" s="5"/>
      <c r="AK163" s="237"/>
    </row>
    <row r="164" spans="1:37" ht="18.75" customHeight="1" x14ac:dyDescent="0.25">
      <c r="A164" s="312">
        <v>15</v>
      </c>
      <c r="B164" s="324" t="str">
        <f t="shared" si="9"/>
        <v/>
      </c>
      <c r="C164" s="392" t="str">
        <f>TEXT(IFERROR(INDEX('Overview - Section A'!$A$42:$A$49,MATCH(G164,'Overview - Section A'!$I$42:$I$49,0)),""),"d-mmm-yy") &amp;" to " &amp; TEXT(IFERROR(INDEX('Overview - Section A'!$E$42:$E$49,MATCH(G164,'Overview - Section A'!$I$42:$I$49,0)),""),"d-mmm-yy")</f>
        <v>1-Jan-18 to 31-Dec-18</v>
      </c>
      <c r="D164" s="405"/>
      <c r="E164" s="405"/>
      <c r="F164" s="402" t="str">
        <f t="shared" si="10"/>
        <v/>
      </c>
      <c r="G164" s="406" t="s">
        <v>297</v>
      </c>
      <c r="H164" s="406">
        <v>43465</v>
      </c>
      <c r="I164" s="407" t="b">
        <f t="shared" si="11"/>
        <v>1</v>
      </c>
      <c r="J164" s="407" t="b">
        <f t="shared" si="12"/>
        <v>0</v>
      </c>
      <c r="K164" s="407" t="str">
        <f t="shared" si="13"/>
        <v>a1Ng000000C0uSJEAZ</v>
      </c>
      <c r="L164" s="408" t="s">
        <v>896</v>
      </c>
      <c r="M164" s="158"/>
      <c r="N164" s="79"/>
      <c r="AI164" s="5"/>
      <c r="AJ164" s="5"/>
      <c r="AK164" s="237"/>
    </row>
    <row r="165" spans="1:37" ht="18.75" customHeight="1" x14ac:dyDescent="0.25">
      <c r="A165" s="312">
        <v>15</v>
      </c>
      <c r="B165" s="324" t="str">
        <f t="shared" si="9"/>
        <v/>
      </c>
      <c r="C165" s="392" t="str">
        <f>TEXT(IFERROR(INDEX('Overview - Section A'!$A$42:$A$49,MATCH(G165,'Overview - Section A'!$I$42:$I$49,0)),""),"d-mmm-yy") &amp;" to " &amp; TEXT(IFERROR(INDEX('Overview - Section A'!$E$42:$E$49,MATCH(G165,'Overview - Section A'!$I$42:$I$49,0)),""),"d-mmm-yy")</f>
        <v>1-Jan-19 to 31-Dec-19</v>
      </c>
      <c r="D165" s="405"/>
      <c r="E165" s="405"/>
      <c r="F165" s="402" t="str">
        <f t="shared" si="10"/>
        <v/>
      </c>
      <c r="G165" s="406" t="s">
        <v>299</v>
      </c>
      <c r="H165" s="406">
        <v>43830</v>
      </c>
      <c r="I165" s="407" t="b">
        <f t="shared" si="11"/>
        <v>1</v>
      </c>
      <c r="J165" s="407" t="b">
        <f t="shared" si="12"/>
        <v>0</v>
      </c>
      <c r="K165" s="407" t="str">
        <f t="shared" si="13"/>
        <v>a1Ng000000C0uSJEAZ</v>
      </c>
      <c r="L165" s="408" t="s">
        <v>897</v>
      </c>
      <c r="M165" s="158"/>
      <c r="N165" s="79"/>
      <c r="AI165" s="5"/>
      <c r="AJ165" s="5"/>
      <c r="AK165" s="237"/>
    </row>
    <row r="166" spans="1:37" ht="18.75" customHeight="1" x14ac:dyDescent="0.25">
      <c r="A166" s="312">
        <v>15</v>
      </c>
      <c r="B166" s="324" t="str">
        <f t="shared" si="9"/>
        <v/>
      </c>
      <c r="C166" s="392" t="str">
        <f>TEXT(IFERROR(INDEX('Overview - Section A'!$A$42:$A$49,MATCH(G166,'Overview - Section A'!$I$42:$I$49,0)),""),"d-mmm-yy") &amp;" to " &amp; TEXT(IFERROR(INDEX('Overview - Section A'!$E$42:$E$49,MATCH(G166,'Overview - Section A'!$I$42:$I$49,0)),""),"d-mmm-yy")</f>
        <v>1-Jan-20 to 31-Dec-20</v>
      </c>
      <c r="D166" s="405"/>
      <c r="E166" s="405"/>
      <c r="F166" s="402" t="str">
        <f t="shared" si="10"/>
        <v/>
      </c>
      <c r="G166" s="406" t="s">
        <v>301</v>
      </c>
      <c r="H166" s="406">
        <v>44196</v>
      </c>
      <c r="I166" s="407" t="b">
        <f t="shared" si="11"/>
        <v>1</v>
      </c>
      <c r="J166" s="407" t="b">
        <f t="shared" si="12"/>
        <v>0</v>
      </c>
      <c r="K166" s="407" t="str">
        <f t="shared" si="13"/>
        <v>a1Ng000000C0uSJEAZ</v>
      </c>
      <c r="L166" s="408" t="s">
        <v>898</v>
      </c>
      <c r="M166" s="158"/>
      <c r="N166" s="79"/>
      <c r="AI166" s="5"/>
      <c r="AJ166" s="5"/>
      <c r="AK166" s="237"/>
    </row>
    <row r="167" spans="1:37" ht="18.75" customHeight="1" x14ac:dyDescent="0.25">
      <c r="A167" s="312">
        <v>15</v>
      </c>
      <c r="B167" s="324" t="str">
        <f t="shared" si="9"/>
        <v/>
      </c>
      <c r="C167" s="392" t="str">
        <f>TEXT(IFERROR(INDEX('Overview - Section A'!$A$42:$A$49,MATCH(G167,'Overview - Section A'!$I$42:$I$49,0)),""),"d-mmm-yy") &amp;" to " &amp; TEXT(IFERROR(INDEX('Overview - Section A'!$E$42:$E$49,MATCH(G167,'Overview - Section A'!$I$42:$I$49,0)),""),"d-mmm-yy")</f>
        <v>1-Jan-21 to 31-Dec-21</v>
      </c>
      <c r="D167" s="405"/>
      <c r="E167" s="405"/>
      <c r="F167" s="402" t="str">
        <f t="shared" si="10"/>
        <v/>
      </c>
      <c r="G167" s="406" t="s">
        <v>303</v>
      </c>
      <c r="H167" s="406">
        <v>44561</v>
      </c>
      <c r="I167" s="407" t="b">
        <f t="shared" si="11"/>
        <v>1</v>
      </c>
      <c r="J167" s="407" t="b">
        <f t="shared" si="12"/>
        <v>0</v>
      </c>
      <c r="K167" s="407" t="str">
        <f t="shared" si="13"/>
        <v>a1Ng000000C0uSJEAZ</v>
      </c>
      <c r="L167" s="408" t="s">
        <v>899</v>
      </c>
      <c r="M167" s="158"/>
      <c r="N167" s="79"/>
      <c r="AI167" s="5"/>
      <c r="AJ167" s="5"/>
      <c r="AK167" s="237"/>
    </row>
    <row r="168" spans="1:37" ht="18.75" customHeight="1" x14ac:dyDescent="0.25">
      <c r="A168" s="312">
        <v>15</v>
      </c>
      <c r="B168" s="324" t="str">
        <f t="shared" si="9"/>
        <v/>
      </c>
      <c r="C168" s="392" t="str">
        <f>TEXT(IFERROR(INDEX('Overview - Section A'!$A$42:$A$49,MATCH(G168,'Overview - Section A'!$I$42:$I$49,0)),""),"d-mmm-yy") &amp;" to " &amp; TEXT(IFERROR(INDEX('Overview - Section A'!$E$42:$E$49,MATCH(G168,'Overview - Section A'!$I$42:$I$49,0)),""),"d-mmm-yy")</f>
        <v>1-Jan-22 to 31-Dec-22</v>
      </c>
      <c r="D168" s="405"/>
      <c r="E168" s="405"/>
      <c r="F168" s="402" t="str">
        <f t="shared" si="10"/>
        <v/>
      </c>
      <c r="G168" s="406" t="s">
        <v>305</v>
      </c>
      <c r="H168" s="406">
        <v>44926</v>
      </c>
      <c r="I168" s="407" t="b">
        <f t="shared" si="11"/>
        <v>1</v>
      </c>
      <c r="J168" s="407" t="b">
        <f t="shared" si="12"/>
        <v>0</v>
      </c>
      <c r="K168" s="407" t="str">
        <f t="shared" si="13"/>
        <v>a1Ng000000C0uSJEAZ</v>
      </c>
      <c r="L168" s="408" t="s">
        <v>900</v>
      </c>
      <c r="M168" s="158"/>
      <c r="N168" s="79"/>
      <c r="AI168" s="5"/>
      <c r="AJ168" s="5"/>
      <c r="AK168" s="237"/>
    </row>
    <row r="169" spans="1:37" ht="18.75" customHeight="1" x14ac:dyDescent="0.25">
      <c r="A169" s="312">
        <v>16</v>
      </c>
      <c r="B169" s="324" t="str">
        <f t="shared" si="9"/>
        <v/>
      </c>
      <c r="C169" s="392" t="str">
        <f>TEXT(IFERROR(INDEX('Overview - Section A'!$A$42:$A$49,MATCH(G169,'Overview - Section A'!$I$42:$I$49,0)),""),"d-mmm-yy") &amp;" to " &amp; TEXT(IFERROR(INDEX('Overview - Section A'!$E$42:$E$49,MATCH(G169,'Overview - Section A'!$I$42:$I$49,0)),""),"d-mmm-yy")</f>
        <v>1-Jan-18 to 31-Dec-18</v>
      </c>
      <c r="D169" s="405"/>
      <c r="E169" s="405"/>
      <c r="F169" s="402" t="str">
        <f t="shared" si="10"/>
        <v/>
      </c>
      <c r="G169" s="406" t="s">
        <v>297</v>
      </c>
      <c r="H169" s="406">
        <v>43465</v>
      </c>
      <c r="I169" s="407" t="b">
        <f t="shared" si="11"/>
        <v>1</v>
      </c>
      <c r="J169" s="407" t="b">
        <f t="shared" si="12"/>
        <v>0</v>
      </c>
      <c r="K169" s="407" t="str">
        <f t="shared" si="13"/>
        <v>a1Ng000000C0uSKEAZ</v>
      </c>
      <c r="L169" s="408" t="s">
        <v>901</v>
      </c>
      <c r="M169" s="158"/>
      <c r="N169" s="79"/>
      <c r="AI169" s="5"/>
      <c r="AJ169" s="5"/>
      <c r="AK169" s="237"/>
    </row>
    <row r="170" spans="1:37" ht="18.75" customHeight="1" x14ac:dyDescent="0.25">
      <c r="A170" s="312">
        <v>16</v>
      </c>
      <c r="B170" s="324" t="str">
        <f t="shared" si="9"/>
        <v/>
      </c>
      <c r="C170" s="392" t="str">
        <f>TEXT(IFERROR(INDEX('Overview - Section A'!$A$42:$A$49,MATCH(G170,'Overview - Section A'!$I$42:$I$49,0)),""),"d-mmm-yy") &amp;" to " &amp; TEXT(IFERROR(INDEX('Overview - Section A'!$E$42:$E$49,MATCH(G170,'Overview - Section A'!$I$42:$I$49,0)),""),"d-mmm-yy")</f>
        <v>1-Jan-19 to 31-Dec-19</v>
      </c>
      <c r="D170" s="405"/>
      <c r="E170" s="405"/>
      <c r="F170" s="402" t="str">
        <f t="shared" si="10"/>
        <v/>
      </c>
      <c r="G170" s="406" t="s">
        <v>299</v>
      </c>
      <c r="H170" s="406">
        <v>43830</v>
      </c>
      <c r="I170" s="407" t="b">
        <f t="shared" si="11"/>
        <v>1</v>
      </c>
      <c r="J170" s="407" t="b">
        <f t="shared" si="12"/>
        <v>0</v>
      </c>
      <c r="K170" s="407" t="str">
        <f t="shared" si="13"/>
        <v>a1Ng000000C0uSKEAZ</v>
      </c>
      <c r="L170" s="408" t="s">
        <v>902</v>
      </c>
      <c r="M170" s="158"/>
      <c r="N170" s="79"/>
      <c r="AI170" s="5"/>
      <c r="AJ170" s="5"/>
      <c r="AK170" s="237"/>
    </row>
    <row r="171" spans="1:37" ht="18.75" customHeight="1" x14ac:dyDescent="0.25">
      <c r="A171" s="312">
        <v>16</v>
      </c>
      <c r="B171" s="324" t="str">
        <f t="shared" si="9"/>
        <v/>
      </c>
      <c r="C171" s="392" t="str">
        <f>TEXT(IFERROR(INDEX('Overview - Section A'!$A$42:$A$49,MATCH(G171,'Overview - Section A'!$I$42:$I$49,0)),""),"d-mmm-yy") &amp;" to " &amp; TEXT(IFERROR(INDEX('Overview - Section A'!$E$42:$E$49,MATCH(G171,'Overview - Section A'!$I$42:$I$49,0)),""),"d-mmm-yy")</f>
        <v>1-Jan-20 to 31-Dec-20</v>
      </c>
      <c r="D171" s="405"/>
      <c r="E171" s="405"/>
      <c r="F171" s="402" t="str">
        <f t="shared" si="10"/>
        <v/>
      </c>
      <c r="G171" s="406" t="s">
        <v>301</v>
      </c>
      <c r="H171" s="406">
        <v>44196</v>
      </c>
      <c r="I171" s="407" t="b">
        <f t="shared" si="11"/>
        <v>1</v>
      </c>
      <c r="J171" s="407" t="b">
        <f t="shared" si="12"/>
        <v>0</v>
      </c>
      <c r="K171" s="407" t="str">
        <f t="shared" si="13"/>
        <v>a1Ng000000C0uSKEAZ</v>
      </c>
      <c r="L171" s="408" t="s">
        <v>903</v>
      </c>
      <c r="M171" s="158"/>
      <c r="N171" s="79"/>
      <c r="AI171" s="5"/>
      <c r="AJ171" s="5"/>
      <c r="AK171" s="237"/>
    </row>
    <row r="172" spans="1:37" ht="18.75" customHeight="1" x14ac:dyDescent="0.25">
      <c r="A172" s="312">
        <v>16</v>
      </c>
      <c r="B172" s="324" t="str">
        <f t="shared" si="9"/>
        <v/>
      </c>
      <c r="C172" s="392" t="str">
        <f>TEXT(IFERROR(INDEX('Overview - Section A'!$A$42:$A$49,MATCH(G172,'Overview - Section A'!$I$42:$I$49,0)),""),"d-mmm-yy") &amp;" to " &amp; TEXT(IFERROR(INDEX('Overview - Section A'!$E$42:$E$49,MATCH(G172,'Overview - Section A'!$I$42:$I$49,0)),""),"d-mmm-yy")</f>
        <v>1-Jan-21 to 31-Dec-21</v>
      </c>
      <c r="D172" s="405"/>
      <c r="E172" s="405"/>
      <c r="F172" s="402" t="str">
        <f t="shared" si="10"/>
        <v/>
      </c>
      <c r="G172" s="406" t="s">
        <v>303</v>
      </c>
      <c r="H172" s="406">
        <v>44561</v>
      </c>
      <c r="I172" s="407" t="b">
        <f t="shared" si="11"/>
        <v>1</v>
      </c>
      <c r="J172" s="407" t="b">
        <f t="shared" si="12"/>
        <v>0</v>
      </c>
      <c r="K172" s="407" t="str">
        <f t="shared" si="13"/>
        <v>a1Ng000000C0uSKEAZ</v>
      </c>
      <c r="L172" s="408" t="s">
        <v>904</v>
      </c>
      <c r="M172" s="158"/>
      <c r="N172" s="79"/>
      <c r="AI172" s="5"/>
      <c r="AJ172" s="5"/>
      <c r="AK172" s="237"/>
    </row>
    <row r="173" spans="1:37" ht="18.75" customHeight="1" x14ac:dyDescent="0.25">
      <c r="A173" s="312">
        <v>16</v>
      </c>
      <c r="B173" s="324" t="str">
        <f t="shared" si="9"/>
        <v/>
      </c>
      <c r="C173" s="392" t="str">
        <f>TEXT(IFERROR(INDEX('Overview - Section A'!$A$42:$A$49,MATCH(G173,'Overview - Section A'!$I$42:$I$49,0)),""),"d-mmm-yy") &amp;" to " &amp; TEXT(IFERROR(INDEX('Overview - Section A'!$E$42:$E$49,MATCH(G173,'Overview - Section A'!$I$42:$I$49,0)),""),"d-mmm-yy")</f>
        <v>1-Jan-22 to 31-Dec-22</v>
      </c>
      <c r="D173" s="405"/>
      <c r="E173" s="405"/>
      <c r="F173" s="402" t="str">
        <f t="shared" si="10"/>
        <v/>
      </c>
      <c r="G173" s="406" t="s">
        <v>305</v>
      </c>
      <c r="H173" s="406">
        <v>44926</v>
      </c>
      <c r="I173" s="407" t="b">
        <f t="shared" si="11"/>
        <v>1</v>
      </c>
      <c r="J173" s="407" t="b">
        <f t="shared" si="12"/>
        <v>0</v>
      </c>
      <c r="K173" s="407" t="str">
        <f t="shared" si="13"/>
        <v>a1Ng000000C0uSKEAZ</v>
      </c>
      <c r="L173" s="408" t="s">
        <v>905</v>
      </c>
      <c r="M173" s="158"/>
      <c r="N173" s="79"/>
      <c r="AI173" s="5"/>
      <c r="AJ173" s="5"/>
      <c r="AK173" s="237"/>
    </row>
    <row r="174" spans="1:37" ht="18.75" customHeight="1" x14ac:dyDescent="0.25">
      <c r="A174" s="312">
        <v>17</v>
      </c>
      <c r="B174" s="324" t="str">
        <f t="shared" si="9"/>
        <v/>
      </c>
      <c r="C174" s="392" t="str">
        <f>TEXT(IFERROR(INDEX('Overview - Section A'!$A$42:$A$49,MATCH(G174,'Overview - Section A'!$I$42:$I$49,0)),""),"d-mmm-yy") &amp;" to " &amp; TEXT(IFERROR(INDEX('Overview - Section A'!$E$42:$E$49,MATCH(G174,'Overview - Section A'!$I$42:$I$49,0)),""),"d-mmm-yy")</f>
        <v>1-Jan-18 to 31-Dec-18</v>
      </c>
      <c r="D174" s="405"/>
      <c r="E174" s="405"/>
      <c r="F174" s="402" t="str">
        <f t="shared" si="10"/>
        <v/>
      </c>
      <c r="G174" s="406" t="s">
        <v>297</v>
      </c>
      <c r="H174" s="406">
        <v>43465</v>
      </c>
      <c r="I174" s="407" t="b">
        <f t="shared" si="11"/>
        <v>1</v>
      </c>
      <c r="J174" s="407" t="b">
        <f t="shared" si="12"/>
        <v>0</v>
      </c>
      <c r="K174" s="407" t="str">
        <f t="shared" si="13"/>
        <v>a1Ng000000C0uSLEAZ</v>
      </c>
      <c r="L174" s="408" t="s">
        <v>906</v>
      </c>
      <c r="M174" s="158"/>
      <c r="N174" s="79"/>
      <c r="AI174" s="5"/>
      <c r="AJ174" s="5"/>
      <c r="AK174" s="237"/>
    </row>
    <row r="175" spans="1:37" ht="18.75" customHeight="1" x14ac:dyDescent="0.25">
      <c r="A175" s="312">
        <v>17</v>
      </c>
      <c r="B175" s="324" t="str">
        <f t="shared" si="9"/>
        <v/>
      </c>
      <c r="C175" s="392" t="str">
        <f>TEXT(IFERROR(INDEX('Overview - Section A'!$A$42:$A$49,MATCH(G175,'Overview - Section A'!$I$42:$I$49,0)),""),"d-mmm-yy") &amp;" to " &amp; TEXT(IFERROR(INDEX('Overview - Section A'!$E$42:$E$49,MATCH(G175,'Overview - Section A'!$I$42:$I$49,0)),""),"d-mmm-yy")</f>
        <v>1-Jan-19 to 31-Dec-19</v>
      </c>
      <c r="D175" s="405"/>
      <c r="E175" s="405"/>
      <c r="F175" s="402" t="str">
        <f t="shared" si="10"/>
        <v/>
      </c>
      <c r="G175" s="406" t="s">
        <v>299</v>
      </c>
      <c r="H175" s="406">
        <v>43830</v>
      </c>
      <c r="I175" s="407" t="b">
        <f t="shared" si="11"/>
        <v>1</v>
      </c>
      <c r="J175" s="407" t="b">
        <f t="shared" si="12"/>
        <v>0</v>
      </c>
      <c r="K175" s="407" t="str">
        <f t="shared" si="13"/>
        <v>a1Ng000000C0uSLEAZ</v>
      </c>
      <c r="L175" s="408" t="s">
        <v>907</v>
      </c>
      <c r="M175" s="158"/>
      <c r="N175" s="79"/>
      <c r="AI175" s="5"/>
      <c r="AJ175" s="5"/>
      <c r="AK175" s="237"/>
    </row>
    <row r="176" spans="1:37" ht="18.75" customHeight="1" x14ac:dyDescent="0.25">
      <c r="A176" s="312">
        <v>17</v>
      </c>
      <c r="B176" s="324" t="str">
        <f t="shared" si="9"/>
        <v/>
      </c>
      <c r="C176" s="392" t="str">
        <f>TEXT(IFERROR(INDEX('Overview - Section A'!$A$42:$A$49,MATCH(G176,'Overview - Section A'!$I$42:$I$49,0)),""),"d-mmm-yy") &amp;" to " &amp; TEXT(IFERROR(INDEX('Overview - Section A'!$E$42:$E$49,MATCH(G176,'Overview - Section A'!$I$42:$I$49,0)),""),"d-mmm-yy")</f>
        <v>1-Jan-20 to 31-Dec-20</v>
      </c>
      <c r="D176" s="405"/>
      <c r="E176" s="405"/>
      <c r="F176" s="402" t="str">
        <f t="shared" si="10"/>
        <v/>
      </c>
      <c r="G176" s="406" t="s">
        <v>301</v>
      </c>
      <c r="H176" s="406">
        <v>44196</v>
      </c>
      <c r="I176" s="407" t="b">
        <f t="shared" si="11"/>
        <v>1</v>
      </c>
      <c r="J176" s="407" t="b">
        <f t="shared" si="12"/>
        <v>0</v>
      </c>
      <c r="K176" s="407" t="str">
        <f t="shared" si="13"/>
        <v>a1Ng000000C0uSLEAZ</v>
      </c>
      <c r="L176" s="408" t="s">
        <v>908</v>
      </c>
      <c r="M176" s="158"/>
      <c r="N176" s="79"/>
      <c r="AI176" s="5"/>
      <c r="AJ176" s="5"/>
      <c r="AK176" s="237"/>
    </row>
    <row r="177" spans="1:37" ht="18.75" customHeight="1" x14ac:dyDescent="0.25">
      <c r="A177" s="312">
        <v>17</v>
      </c>
      <c r="B177" s="324" t="str">
        <f t="shared" si="9"/>
        <v/>
      </c>
      <c r="C177" s="392" t="str">
        <f>TEXT(IFERROR(INDEX('Overview - Section A'!$A$42:$A$49,MATCH(G177,'Overview - Section A'!$I$42:$I$49,0)),""),"d-mmm-yy") &amp;" to " &amp; TEXT(IFERROR(INDEX('Overview - Section A'!$E$42:$E$49,MATCH(G177,'Overview - Section A'!$I$42:$I$49,0)),""),"d-mmm-yy")</f>
        <v>1-Jan-21 to 31-Dec-21</v>
      </c>
      <c r="D177" s="405"/>
      <c r="E177" s="405"/>
      <c r="F177" s="402" t="str">
        <f t="shared" si="10"/>
        <v/>
      </c>
      <c r="G177" s="406" t="s">
        <v>303</v>
      </c>
      <c r="H177" s="406">
        <v>44561</v>
      </c>
      <c r="I177" s="407" t="b">
        <f t="shared" si="11"/>
        <v>1</v>
      </c>
      <c r="J177" s="407" t="b">
        <f t="shared" si="12"/>
        <v>0</v>
      </c>
      <c r="K177" s="407" t="str">
        <f t="shared" si="13"/>
        <v>a1Ng000000C0uSLEAZ</v>
      </c>
      <c r="L177" s="408" t="s">
        <v>909</v>
      </c>
      <c r="M177" s="158"/>
      <c r="N177" s="79"/>
      <c r="AI177" s="5"/>
      <c r="AJ177" s="5"/>
      <c r="AK177" s="237"/>
    </row>
    <row r="178" spans="1:37" ht="18.75" customHeight="1" x14ac:dyDescent="0.25">
      <c r="A178" s="312">
        <v>17</v>
      </c>
      <c r="B178" s="324" t="str">
        <f t="shared" si="9"/>
        <v/>
      </c>
      <c r="C178" s="392" t="str">
        <f>TEXT(IFERROR(INDEX('Overview - Section A'!$A$42:$A$49,MATCH(G178,'Overview - Section A'!$I$42:$I$49,0)),""),"d-mmm-yy") &amp;" to " &amp; TEXT(IFERROR(INDEX('Overview - Section A'!$E$42:$E$49,MATCH(G178,'Overview - Section A'!$I$42:$I$49,0)),""),"d-mmm-yy")</f>
        <v>1-Jan-22 to 31-Dec-22</v>
      </c>
      <c r="D178" s="405"/>
      <c r="E178" s="405"/>
      <c r="F178" s="402" t="str">
        <f t="shared" si="10"/>
        <v/>
      </c>
      <c r="G178" s="406" t="s">
        <v>305</v>
      </c>
      <c r="H178" s="406">
        <v>44926</v>
      </c>
      <c r="I178" s="407" t="b">
        <f t="shared" si="11"/>
        <v>1</v>
      </c>
      <c r="J178" s="407" t="b">
        <f t="shared" si="12"/>
        <v>0</v>
      </c>
      <c r="K178" s="407" t="str">
        <f t="shared" si="13"/>
        <v>a1Ng000000C0uSLEAZ</v>
      </c>
      <c r="L178" s="408" t="s">
        <v>910</v>
      </c>
      <c r="M178" s="158"/>
      <c r="N178" s="79"/>
      <c r="AI178" s="5"/>
      <c r="AJ178" s="5"/>
      <c r="AK178" s="237"/>
    </row>
    <row r="179" spans="1:37" ht="18.75" customHeight="1" x14ac:dyDescent="0.25">
      <c r="A179" s="312">
        <v>18</v>
      </c>
      <c r="B179" s="324" t="str">
        <f t="shared" si="9"/>
        <v/>
      </c>
      <c r="C179" s="392" t="str">
        <f>TEXT(IFERROR(INDEX('Overview - Section A'!$A$42:$A$49,MATCH(G179,'Overview - Section A'!$I$42:$I$49,0)),""),"d-mmm-yy") &amp;" to " &amp; TEXT(IFERROR(INDEX('Overview - Section A'!$E$42:$E$49,MATCH(G179,'Overview - Section A'!$I$42:$I$49,0)),""),"d-mmm-yy")</f>
        <v>1-Jan-18 to 31-Dec-18</v>
      </c>
      <c r="D179" s="405"/>
      <c r="E179" s="405"/>
      <c r="F179" s="402" t="str">
        <f t="shared" si="10"/>
        <v/>
      </c>
      <c r="G179" s="406" t="s">
        <v>297</v>
      </c>
      <c r="H179" s="406">
        <v>43465</v>
      </c>
      <c r="I179" s="407" t="b">
        <f t="shared" si="11"/>
        <v>1</v>
      </c>
      <c r="J179" s="407" t="b">
        <f t="shared" si="12"/>
        <v>0</v>
      </c>
      <c r="K179" s="407" t="str">
        <f t="shared" si="13"/>
        <v>a1Ng000000C0uSMEAZ</v>
      </c>
      <c r="L179" s="408" t="s">
        <v>911</v>
      </c>
      <c r="M179" s="158"/>
      <c r="N179" s="79"/>
      <c r="AI179" s="5"/>
      <c r="AJ179" s="5"/>
      <c r="AK179" s="237"/>
    </row>
    <row r="180" spans="1:37" ht="18.75" customHeight="1" x14ac:dyDescent="0.25">
      <c r="A180" s="312">
        <v>18</v>
      </c>
      <c r="B180" s="324" t="str">
        <f t="shared" si="9"/>
        <v/>
      </c>
      <c r="C180" s="392" t="str">
        <f>TEXT(IFERROR(INDEX('Overview - Section A'!$A$42:$A$49,MATCH(G180,'Overview - Section A'!$I$42:$I$49,0)),""),"d-mmm-yy") &amp;" to " &amp; TEXT(IFERROR(INDEX('Overview - Section A'!$E$42:$E$49,MATCH(G180,'Overview - Section A'!$I$42:$I$49,0)),""),"d-mmm-yy")</f>
        <v>1-Jan-19 to 31-Dec-19</v>
      </c>
      <c r="D180" s="405"/>
      <c r="E180" s="405"/>
      <c r="F180" s="402" t="str">
        <f t="shared" si="10"/>
        <v/>
      </c>
      <c r="G180" s="406" t="s">
        <v>299</v>
      </c>
      <c r="H180" s="406">
        <v>43830</v>
      </c>
      <c r="I180" s="407" t="b">
        <f t="shared" si="11"/>
        <v>1</v>
      </c>
      <c r="J180" s="407" t="b">
        <f t="shared" si="12"/>
        <v>0</v>
      </c>
      <c r="K180" s="407" t="str">
        <f t="shared" si="13"/>
        <v>a1Ng000000C0uSMEAZ</v>
      </c>
      <c r="L180" s="408" t="s">
        <v>912</v>
      </c>
      <c r="M180" s="158"/>
      <c r="N180" s="79"/>
      <c r="AI180" s="5"/>
      <c r="AJ180" s="5"/>
      <c r="AK180" s="237"/>
    </row>
    <row r="181" spans="1:37" ht="18.75" customHeight="1" x14ac:dyDescent="0.25">
      <c r="A181" s="312">
        <v>18</v>
      </c>
      <c r="B181" s="324" t="str">
        <f t="shared" si="9"/>
        <v/>
      </c>
      <c r="C181" s="392" t="str">
        <f>TEXT(IFERROR(INDEX('Overview - Section A'!$A$42:$A$49,MATCH(G181,'Overview - Section A'!$I$42:$I$49,0)),""),"d-mmm-yy") &amp;" to " &amp; TEXT(IFERROR(INDEX('Overview - Section A'!$E$42:$E$49,MATCH(G181,'Overview - Section A'!$I$42:$I$49,0)),""),"d-mmm-yy")</f>
        <v>1-Jan-20 to 31-Dec-20</v>
      </c>
      <c r="D181" s="405"/>
      <c r="E181" s="405"/>
      <c r="F181" s="402" t="str">
        <f t="shared" si="10"/>
        <v/>
      </c>
      <c r="G181" s="406" t="s">
        <v>301</v>
      </c>
      <c r="H181" s="406">
        <v>44196</v>
      </c>
      <c r="I181" s="407" t="b">
        <f t="shared" si="11"/>
        <v>1</v>
      </c>
      <c r="J181" s="407" t="b">
        <f t="shared" si="12"/>
        <v>0</v>
      </c>
      <c r="K181" s="407" t="str">
        <f t="shared" si="13"/>
        <v>a1Ng000000C0uSMEAZ</v>
      </c>
      <c r="L181" s="408" t="s">
        <v>913</v>
      </c>
      <c r="M181" s="158"/>
      <c r="N181" s="79"/>
      <c r="AI181" s="5"/>
      <c r="AJ181" s="5"/>
      <c r="AK181" s="237"/>
    </row>
    <row r="182" spans="1:37" ht="18.75" customHeight="1" x14ac:dyDescent="0.25">
      <c r="A182" s="312">
        <v>18</v>
      </c>
      <c r="B182" s="324" t="str">
        <f t="shared" si="9"/>
        <v/>
      </c>
      <c r="C182" s="392" t="str">
        <f>TEXT(IFERROR(INDEX('Overview - Section A'!$A$42:$A$49,MATCH(G182,'Overview - Section A'!$I$42:$I$49,0)),""),"d-mmm-yy") &amp;" to " &amp; TEXT(IFERROR(INDEX('Overview - Section A'!$E$42:$E$49,MATCH(G182,'Overview - Section A'!$I$42:$I$49,0)),""),"d-mmm-yy")</f>
        <v>1-Jan-21 to 31-Dec-21</v>
      </c>
      <c r="D182" s="405"/>
      <c r="E182" s="405"/>
      <c r="F182" s="402" t="str">
        <f t="shared" si="10"/>
        <v/>
      </c>
      <c r="G182" s="406" t="s">
        <v>303</v>
      </c>
      <c r="H182" s="406">
        <v>44561</v>
      </c>
      <c r="I182" s="407" t="b">
        <f t="shared" si="11"/>
        <v>1</v>
      </c>
      <c r="J182" s="407" t="b">
        <f t="shared" si="12"/>
        <v>0</v>
      </c>
      <c r="K182" s="407" t="str">
        <f t="shared" si="13"/>
        <v>a1Ng000000C0uSMEAZ</v>
      </c>
      <c r="L182" s="408" t="s">
        <v>914</v>
      </c>
      <c r="M182" s="158"/>
      <c r="N182" s="79"/>
      <c r="AI182" s="5"/>
      <c r="AJ182" s="5"/>
      <c r="AK182" s="237"/>
    </row>
    <row r="183" spans="1:37" ht="18.75" customHeight="1" x14ac:dyDescent="0.25">
      <c r="A183" s="312">
        <v>18</v>
      </c>
      <c r="B183" s="324" t="str">
        <f t="shared" si="9"/>
        <v/>
      </c>
      <c r="C183" s="392" t="str">
        <f>TEXT(IFERROR(INDEX('Overview - Section A'!$A$42:$A$49,MATCH(G183,'Overview - Section A'!$I$42:$I$49,0)),""),"d-mmm-yy") &amp;" to " &amp; TEXT(IFERROR(INDEX('Overview - Section A'!$E$42:$E$49,MATCH(G183,'Overview - Section A'!$I$42:$I$49,0)),""),"d-mmm-yy")</f>
        <v>1-Jan-22 to 31-Dec-22</v>
      </c>
      <c r="D183" s="405"/>
      <c r="E183" s="405"/>
      <c r="F183" s="402" t="str">
        <f t="shared" si="10"/>
        <v/>
      </c>
      <c r="G183" s="406" t="s">
        <v>305</v>
      </c>
      <c r="H183" s="406">
        <v>44926</v>
      </c>
      <c r="I183" s="407" t="b">
        <f t="shared" si="11"/>
        <v>1</v>
      </c>
      <c r="J183" s="407" t="b">
        <f t="shared" si="12"/>
        <v>0</v>
      </c>
      <c r="K183" s="407" t="str">
        <f t="shared" si="13"/>
        <v>a1Ng000000C0uSMEAZ</v>
      </c>
      <c r="L183" s="408" t="s">
        <v>915</v>
      </c>
      <c r="M183" s="158"/>
      <c r="N183" s="79"/>
      <c r="AI183" s="5"/>
      <c r="AJ183" s="5"/>
      <c r="AK183" s="237"/>
    </row>
    <row r="184" spans="1:37" ht="18.75" customHeight="1" x14ac:dyDescent="0.25">
      <c r="A184" s="312">
        <v>19</v>
      </c>
      <c r="B184" s="324" t="str">
        <f t="shared" si="9"/>
        <v/>
      </c>
      <c r="C184" s="392" t="str">
        <f>TEXT(IFERROR(INDEX('Overview - Section A'!$A$42:$A$49,MATCH(G184,'Overview - Section A'!$I$42:$I$49,0)),""),"d-mmm-yy") &amp;" to " &amp; TEXT(IFERROR(INDEX('Overview - Section A'!$E$42:$E$49,MATCH(G184,'Overview - Section A'!$I$42:$I$49,0)),""),"d-mmm-yy")</f>
        <v>1-Jan-18 to 31-Dec-18</v>
      </c>
      <c r="D184" s="405"/>
      <c r="E184" s="405"/>
      <c r="F184" s="402" t="str">
        <f t="shared" si="10"/>
        <v/>
      </c>
      <c r="G184" s="406" t="s">
        <v>297</v>
      </c>
      <c r="H184" s="406">
        <v>43465</v>
      </c>
      <c r="I184" s="407" t="b">
        <f t="shared" si="11"/>
        <v>1</v>
      </c>
      <c r="J184" s="407" t="b">
        <f t="shared" si="12"/>
        <v>0</v>
      </c>
      <c r="K184" s="407" t="str">
        <f t="shared" si="13"/>
        <v>a1Ng000000C0uSNEAZ</v>
      </c>
      <c r="L184" s="408" t="s">
        <v>916</v>
      </c>
      <c r="M184" s="158"/>
      <c r="N184" s="79"/>
      <c r="AI184" s="5"/>
      <c r="AJ184" s="5"/>
      <c r="AK184" s="237"/>
    </row>
    <row r="185" spans="1:37" ht="18.75" customHeight="1" x14ac:dyDescent="0.25">
      <c r="A185" s="312">
        <v>19</v>
      </c>
      <c r="B185" s="324" t="str">
        <f t="shared" si="9"/>
        <v/>
      </c>
      <c r="C185" s="392" t="str">
        <f>TEXT(IFERROR(INDEX('Overview - Section A'!$A$42:$A$49,MATCH(G185,'Overview - Section A'!$I$42:$I$49,0)),""),"d-mmm-yy") &amp;" to " &amp; TEXT(IFERROR(INDEX('Overview - Section A'!$E$42:$E$49,MATCH(G185,'Overview - Section A'!$I$42:$I$49,0)),""),"d-mmm-yy")</f>
        <v>1-Jan-19 to 31-Dec-19</v>
      </c>
      <c r="D185" s="405"/>
      <c r="E185" s="405"/>
      <c r="F185" s="402" t="str">
        <f t="shared" si="10"/>
        <v/>
      </c>
      <c r="G185" s="406" t="s">
        <v>299</v>
      </c>
      <c r="H185" s="406">
        <v>43830</v>
      </c>
      <c r="I185" s="407" t="b">
        <f t="shared" si="11"/>
        <v>1</v>
      </c>
      <c r="J185" s="407" t="b">
        <f t="shared" si="12"/>
        <v>0</v>
      </c>
      <c r="K185" s="407" t="str">
        <f t="shared" si="13"/>
        <v>a1Ng000000C0uSNEAZ</v>
      </c>
      <c r="L185" s="408" t="s">
        <v>917</v>
      </c>
      <c r="M185" s="158"/>
      <c r="N185" s="79"/>
      <c r="AI185" s="5"/>
      <c r="AJ185" s="5"/>
      <c r="AK185" s="237"/>
    </row>
    <row r="186" spans="1:37" ht="18.75" customHeight="1" x14ac:dyDescent="0.25">
      <c r="A186" s="312">
        <v>19</v>
      </c>
      <c r="B186" s="324" t="str">
        <f t="shared" si="9"/>
        <v/>
      </c>
      <c r="C186" s="392" t="str">
        <f>TEXT(IFERROR(INDEX('Overview - Section A'!$A$42:$A$49,MATCH(G186,'Overview - Section A'!$I$42:$I$49,0)),""),"d-mmm-yy") &amp;" to " &amp; TEXT(IFERROR(INDEX('Overview - Section A'!$E$42:$E$49,MATCH(G186,'Overview - Section A'!$I$42:$I$49,0)),""),"d-mmm-yy")</f>
        <v>1-Jan-20 to 31-Dec-20</v>
      </c>
      <c r="D186" s="405"/>
      <c r="E186" s="405"/>
      <c r="F186" s="402" t="str">
        <f t="shared" si="10"/>
        <v/>
      </c>
      <c r="G186" s="406" t="s">
        <v>301</v>
      </c>
      <c r="H186" s="406">
        <v>44196</v>
      </c>
      <c r="I186" s="407" t="b">
        <f t="shared" si="11"/>
        <v>1</v>
      </c>
      <c r="J186" s="407" t="b">
        <f t="shared" si="12"/>
        <v>0</v>
      </c>
      <c r="K186" s="407" t="str">
        <f t="shared" si="13"/>
        <v>a1Ng000000C0uSNEAZ</v>
      </c>
      <c r="L186" s="408" t="s">
        <v>918</v>
      </c>
      <c r="M186" s="158"/>
      <c r="N186" s="79"/>
      <c r="AI186" s="5"/>
      <c r="AJ186" s="5"/>
      <c r="AK186" s="237"/>
    </row>
    <row r="187" spans="1:37" ht="18.75" customHeight="1" x14ac:dyDescent="0.25">
      <c r="A187" s="312">
        <v>19</v>
      </c>
      <c r="B187" s="324" t="str">
        <f t="shared" si="9"/>
        <v/>
      </c>
      <c r="C187" s="392" t="str">
        <f>TEXT(IFERROR(INDEX('Overview - Section A'!$A$42:$A$49,MATCH(G187,'Overview - Section A'!$I$42:$I$49,0)),""),"d-mmm-yy") &amp;" to " &amp; TEXT(IFERROR(INDEX('Overview - Section A'!$E$42:$E$49,MATCH(G187,'Overview - Section A'!$I$42:$I$49,0)),""),"d-mmm-yy")</f>
        <v>1-Jan-21 to 31-Dec-21</v>
      </c>
      <c r="D187" s="405"/>
      <c r="E187" s="405"/>
      <c r="F187" s="402" t="str">
        <f t="shared" si="10"/>
        <v/>
      </c>
      <c r="G187" s="406" t="s">
        <v>303</v>
      </c>
      <c r="H187" s="406">
        <v>44561</v>
      </c>
      <c r="I187" s="407" t="b">
        <f t="shared" si="11"/>
        <v>1</v>
      </c>
      <c r="J187" s="407" t="b">
        <f t="shared" si="12"/>
        <v>0</v>
      </c>
      <c r="K187" s="407" t="str">
        <f t="shared" si="13"/>
        <v>a1Ng000000C0uSNEAZ</v>
      </c>
      <c r="L187" s="408" t="s">
        <v>919</v>
      </c>
      <c r="M187" s="158"/>
      <c r="N187" s="79"/>
      <c r="AI187" s="5"/>
      <c r="AJ187" s="5"/>
      <c r="AK187" s="237"/>
    </row>
    <row r="188" spans="1:37" ht="18.75" customHeight="1" x14ac:dyDescent="0.25">
      <c r="A188" s="312">
        <v>19</v>
      </c>
      <c r="B188" s="324" t="str">
        <f t="shared" si="9"/>
        <v/>
      </c>
      <c r="C188" s="392" t="str">
        <f>TEXT(IFERROR(INDEX('Overview - Section A'!$A$42:$A$49,MATCH(G188,'Overview - Section A'!$I$42:$I$49,0)),""),"d-mmm-yy") &amp;" to " &amp; TEXT(IFERROR(INDEX('Overview - Section A'!$E$42:$E$49,MATCH(G188,'Overview - Section A'!$I$42:$I$49,0)),""),"d-mmm-yy")</f>
        <v>1-Jan-22 to 31-Dec-22</v>
      </c>
      <c r="D188" s="405"/>
      <c r="E188" s="405"/>
      <c r="F188" s="402" t="str">
        <f t="shared" si="10"/>
        <v/>
      </c>
      <c r="G188" s="406" t="s">
        <v>305</v>
      </c>
      <c r="H188" s="406">
        <v>44926</v>
      </c>
      <c r="I188" s="407" t="b">
        <f t="shared" si="11"/>
        <v>1</v>
      </c>
      <c r="J188" s="407" t="b">
        <f t="shared" si="12"/>
        <v>0</v>
      </c>
      <c r="K188" s="407" t="str">
        <f t="shared" si="13"/>
        <v>a1Ng000000C0uSNEAZ</v>
      </c>
      <c r="L188" s="408" t="s">
        <v>920</v>
      </c>
      <c r="M188" s="158"/>
      <c r="N188" s="79"/>
      <c r="AI188" s="5"/>
      <c r="AJ188" s="5"/>
      <c r="AK188" s="237"/>
    </row>
    <row r="189" spans="1:37" ht="18.75" customHeight="1" x14ac:dyDescent="0.25">
      <c r="A189" s="312">
        <v>20</v>
      </c>
      <c r="B189" s="324" t="str">
        <f t="shared" si="9"/>
        <v/>
      </c>
      <c r="C189" s="392" t="str">
        <f>TEXT(IFERROR(INDEX('Overview - Section A'!$A$42:$A$49,MATCH(G189,'Overview - Section A'!$I$42:$I$49,0)),""),"d-mmm-yy") &amp;" to " &amp; TEXT(IFERROR(INDEX('Overview - Section A'!$E$42:$E$49,MATCH(G189,'Overview - Section A'!$I$42:$I$49,0)),""),"d-mmm-yy")</f>
        <v>1-Jan-18 to 31-Dec-18</v>
      </c>
      <c r="D189" s="405"/>
      <c r="E189" s="405"/>
      <c r="F189" s="402" t="str">
        <f t="shared" si="10"/>
        <v/>
      </c>
      <c r="G189" s="406" t="s">
        <v>297</v>
      </c>
      <c r="H189" s="406">
        <v>43465</v>
      </c>
      <c r="I189" s="407" t="b">
        <f t="shared" si="11"/>
        <v>1</v>
      </c>
      <c r="J189" s="407" t="b">
        <f t="shared" si="12"/>
        <v>0</v>
      </c>
      <c r="K189" s="407" t="str">
        <f t="shared" si="13"/>
        <v>a1Ng000000C0uSOEAZ</v>
      </c>
      <c r="L189" s="408" t="s">
        <v>921</v>
      </c>
      <c r="M189" s="158"/>
      <c r="N189" s="79"/>
      <c r="AI189" s="5"/>
      <c r="AJ189" s="5"/>
      <c r="AK189" s="237"/>
    </row>
    <row r="190" spans="1:37" ht="18.75" customHeight="1" x14ac:dyDescent="0.25">
      <c r="A190" s="312">
        <v>20</v>
      </c>
      <c r="B190" s="324" t="str">
        <f t="shared" si="9"/>
        <v/>
      </c>
      <c r="C190" s="392" t="str">
        <f>TEXT(IFERROR(INDEX('Overview - Section A'!$A$42:$A$49,MATCH(G190,'Overview - Section A'!$I$42:$I$49,0)),""),"d-mmm-yy") &amp;" to " &amp; TEXT(IFERROR(INDEX('Overview - Section A'!$E$42:$E$49,MATCH(G190,'Overview - Section A'!$I$42:$I$49,0)),""),"d-mmm-yy")</f>
        <v>1-Jan-19 to 31-Dec-19</v>
      </c>
      <c r="D190" s="405"/>
      <c r="E190" s="405"/>
      <c r="F190" s="402" t="str">
        <f t="shared" si="10"/>
        <v/>
      </c>
      <c r="G190" s="406" t="s">
        <v>299</v>
      </c>
      <c r="H190" s="406">
        <v>43830</v>
      </c>
      <c r="I190" s="407" t="b">
        <f t="shared" si="11"/>
        <v>1</v>
      </c>
      <c r="J190" s="407" t="b">
        <f t="shared" si="12"/>
        <v>0</v>
      </c>
      <c r="K190" s="407" t="str">
        <f t="shared" si="13"/>
        <v>a1Ng000000C0uSOEAZ</v>
      </c>
      <c r="L190" s="408" t="s">
        <v>922</v>
      </c>
      <c r="M190" s="158"/>
      <c r="N190" s="79"/>
      <c r="AI190" s="5"/>
      <c r="AJ190" s="5"/>
      <c r="AK190" s="237"/>
    </row>
    <row r="191" spans="1:37" ht="18.75" customHeight="1" x14ac:dyDescent="0.25">
      <c r="A191" s="312">
        <v>20</v>
      </c>
      <c r="B191" s="324" t="str">
        <f t="shared" si="9"/>
        <v/>
      </c>
      <c r="C191" s="392" t="str">
        <f>TEXT(IFERROR(INDEX('Overview - Section A'!$A$42:$A$49,MATCH(G191,'Overview - Section A'!$I$42:$I$49,0)),""),"d-mmm-yy") &amp;" to " &amp; TEXT(IFERROR(INDEX('Overview - Section A'!$E$42:$E$49,MATCH(G191,'Overview - Section A'!$I$42:$I$49,0)),""),"d-mmm-yy")</f>
        <v>1-Jan-20 to 31-Dec-20</v>
      </c>
      <c r="D191" s="405"/>
      <c r="E191" s="405"/>
      <c r="F191" s="402" t="str">
        <f t="shared" si="10"/>
        <v/>
      </c>
      <c r="G191" s="406" t="s">
        <v>301</v>
      </c>
      <c r="H191" s="406">
        <v>44196</v>
      </c>
      <c r="I191" s="407" t="b">
        <f t="shared" si="11"/>
        <v>1</v>
      </c>
      <c r="J191" s="407" t="b">
        <f t="shared" si="12"/>
        <v>0</v>
      </c>
      <c r="K191" s="407" t="str">
        <f t="shared" si="13"/>
        <v>a1Ng000000C0uSOEAZ</v>
      </c>
      <c r="L191" s="408" t="s">
        <v>923</v>
      </c>
      <c r="M191" s="158"/>
      <c r="N191" s="79"/>
      <c r="AI191" s="5"/>
      <c r="AJ191" s="5"/>
      <c r="AK191" s="237"/>
    </row>
    <row r="192" spans="1:37" ht="18.75" customHeight="1" x14ac:dyDescent="0.25">
      <c r="A192" s="312">
        <v>20</v>
      </c>
      <c r="B192" s="324" t="str">
        <f t="shared" si="9"/>
        <v/>
      </c>
      <c r="C192" s="392" t="str">
        <f>TEXT(IFERROR(INDEX('Overview - Section A'!$A$42:$A$49,MATCH(G192,'Overview - Section A'!$I$42:$I$49,0)),""),"d-mmm-yy") &amp;" to " &amp; TEXT(IFERROR(INDEX('Overview - Section A'!$E$42:$E$49,MATCH(G192,'Overview - Section A'!$I$42:$I$49,0)),""),"d-mmm-yy")</f>
        <v>1-Jan-21 to 31-Dec-21</v>
      </c>
      <c r="D192" s="405"/>
      <c r="E192" s="405"/>
      <c r="F192" s="402" t="str">
        <f t="shared" si="10"/>
        <v/>
      </c>
      <c r="G192" s="406" t="s">
        <v>303</v>
      </c>
      <c r="H192" s="406">
        <v>44561</v>
      </c>
      <c r="I192" s="407" t="b">
        <f t="shared" si="11"/>
        <v>1</v>
      </c>
      <c r="J192" s="407" t="b">
        <f t="shared" si="12"/>
        <v>0</v>
      </c>
      <c r="K192" s="407" t="str">
        <f t="shared" si="13"/>
        <v>a1Ng000000C0uSOEAZ</v>
      </c>
      <c r="L192" s="408" t="s">
        <v>924</v>
      </c>
      <c r="M192" s="158"/>
      <c r="N192" s="79"/>
      <c r="AI192" s="5"/>
      <c r="AJ192" s="5"/>
      <c r="AK192" s="237"/>
    </row>
    <row r="193" spans="1:37" ht="18.75" customHeight="1" x14ac:dyDescent="0.25">
      <c r="A193" s="312">
        <v>20</v>
      </c>
      <c r="B193" s="324" t="str">
        <f t="shared" si="9"/>
        <v/>
      </c>
      <c r="C193" s="392" t="str">
        <f>TEXT(IFERROR(INDEX('Overview - Section A'!$A$42:$A$49,MATCH(G193,'Overview - Section A'!$I$42:$I$49,0)),""),"d-mmm-yy") &amp;" to " &amp; TEXT(IFERROR(INDEX('Overview - Section A'!$E$42:$E$49,MATCH(G193,'Overview - Section A'!$I$42:$I$49,0)),""),"d-mmm-yy")</f>
        <v>1-Jan-22 to 31-Dec-22</v>
      </c>
      <c r="D193" s="405"/>
      <c r="E193" s="405"/>
      <c r="F193" s="402" t="str">
        <f t="shared" si="10"/>
        <v/>
      </c>
      <c r="G193" s="406" t="s">
        <v>305</v>
      </c>
      <c r="H193" s="406">
        <v>44926</v>
      </c>
      <c r="I193" s="407" t="b">
        <f t="shared" si="11"/>
        <v>1</v>
      </c>
      <c r="J193" s="407" t="b">
        <f t="shared" si="12"/>
        <v>0</v>
      </c>
      <c r="K193" s="407" t="str">
        <f t="shared" si="13"/>
        <v>a1Ng000000C0uSOEAZ</v>
      </c>
      <c r="L193" s="408" t="s">
        <v>925</v>
      </c>
      <c r="M193" s="158"/>
      <c r="N193" s="79"/>
      <c r="AI193" s="5"/>
      <c r="AJ193" s="5"/>
      <c r="AK193" s="237"/>
    </row>
    <row r="194" spans="1:37" ht="18.75" customHeight="1" x14ac:dyDescent="0.25">
      <c r="A194" s="312">
        <v>21</v>
      </c>
      <c r="B194" s="324" t="str">
        <f t="shared" si="9"/>
        <v/>
      </c>
      <c r="C194" s="392" t="str">
        <f>TEXT(IFERROR(INDEX('Overview - Section A'!$A$42:$A$49,MATCH(G194,'Overview - Section A'!$I$42:$I$49,0)),""),"d-mmm-yy") &amp;" to " &amp; TEXT(IFERROR(INDEX('Overview - Section A'!$E$42:$E$49,MATCH(G194,'Overview - Section A'!$I$42:$I$49,0)),""),"d-mmm-yy")</f>
        <v>1-Jan-18 to 31-Dec-18</v>
      </c>
      <c r="D194" s="405"/>
      <c r="E194" s="405"/>
      <c r="F194" s="402" t="str">
        <f t="shared" si="10"/>
        <v/>
      </c>
      <c r="G194" s="406" t="s">
        <v>297</v>
      </c>
      <c r="H194" s="406">
        <v>43465</v>
      </c>
      <c r="I194" s="407" t="b">
        <f t="shared" si="11"/>
        <v>1</v>
      </c>
      <c r="J194" s="407" t="b">
        <f t="shared" si="12"/>
        <v>0</v>
      </c>
      <c r="K194" s="407" t="str">
        <f t="shared" si="13"/>
        <v>a1Ng000000C0uSPEAZ</v>
      </c>
      <c r="L194" s="408" t="s">
        <v>926</v>
      </c>
      <c r="M194" s="158"/>
      <c r="N194" s="79"/>
      <c r="AI194" s="5"/>
      <c r="AJ194" s="5"/>
      <c r="AK194" s="237"/>
    </row>
    <row r="195" spans="1:37" ht="18.75" customHeight="1" x14ac:dyDescent="0.25">
      <c r="A195" s="312">
        <v>21</v>
      </c>
      <c r="B195" s="324" t="str">
        <f t="shared" si="9"/>
        <v/>
      </c>
      <c r="C195" s="392" t="str">
        <f>TEXT(IFERROR(INDEX('Overview - Section A'!$A$42:$A$49,MATCH(G195,'Overview - Section A'!$I$42:$I$49,0)),""),"d-mmm-yy") &amp;" to " &amp; TEXT(IFERROR(INDEX('Overview - Section A'!$E$42:$E$49,MATCH(G195,'Overview - Section A'!$I$42:$I$49,0)),""),"d-mmm-yy")</f>
        <v>1-Jan-19 to 31-Dec-19</v>
      </c>
      <c r="D195" s="405"/>
      <c r="E195" s="405"/>
      <c r="F195" s="402" t="str">
        <f t="shared" si="10"/>
        <v/>
      </c>
      <c r="G195" s="406" t="s">
        <v>299</v>
      </c>
      <c r="H195" s="406">
        <v>43830</v>
      </c>
      <c r="I195" s="407" t="b">
        <f t="shared" si="11"/>
        <v>1</v>
      </c>
      <c r="J195" s="407" t="b">
        <f t="shared" si="12"/>
        <v>0</v>
      </c>
      <c r="K195" s="407" t="str">
        <f t="shared" si="13"/>
        <v>a1Ng000000C0uSPEAZ</v>
      </c>
      <c r="L195" s="408" t="s">
        <v>927</v>
      </c>
      <c r="M195" s="158"/>
      <c r="N195" s="79"/>
      <c r="AI195" s="5"/>
      <c r="AJ195" s="5"/>
      <c r="AK195" s="237"/>
    </row>
    <row r="196" spans="1:37" ht="18.75" customHeight="1" x14ac:dyDescent="0.25">
      <c r="A196" s="312">
        <v>21</v>
      </c>
      <c r="B196" s="324" t="str">
        <f t="shared" si="9"/>
        <v/>
      </c>
      <c r="C196" s="392" t="str">
        <f>TEXT(IFERROR(INDEX('Overview - Section A'!$A$42:$A$49,MATCH(G196,'Overview - Section A'!$I$42:$I$49,0)),""),"d-mmm-yy") &amp;" to " &amp; TEXT(IFERROR(INDEX('Overview - Section A'!$E$42:$E$49,MATCH(G196,'Overview - Section A'!$I$42:$I$49,0)),""),"d-mmm-yy")</f>
        <v>1-Jan-20 to 31-Dec-20</v>
      </c>
      <c r="D196" s="405"/>
      <c r="E196" s="405"/>
      <c r="F196" s="402" t="str">
        <f t="shared" si="10"/>
        <v/>
      </c>
      <c r="G196" s="406" t="s">
        <v>301</v>
      </c>
      <c r="H196" s="406">
        <v>44196</v>
      </c>
      <c r="I196" s="407" t="b">
        <f t="shared" si="11"/>
        <v>1</v>
      </c>
      <c r="J196" s="407" t="b">
        <f t="shared" si="12"/>
        <v>0</v>
      </c>
      <c r="K196" s="407" t="str">
        <f t="shared" si="13"/>
        <v>a1Ng000000C0uSPEAZ</v>
      </c>
      <c r="L196" s="408" t="s">
        <v>928</v>
      </c>
      <c r="M196" s="158"/>
      <c r="N196" s="79"/>
      <c r="AI196" s="5"/>
      <c r="AJ196" s="5"/>
      <c r="AK196" s="237"/>
    </row>
    <row r="197" spans="1:37" ht="18.75" customHeight="1" x14ac:dyDescent="0.25">
      <c r="A197" s="312">
        <v>21</v>
      </c>
      <c r="B197" s="324" t="str">
        <f t="shared" si="9"/>
        <v/>
      </c>
      <c r="C197" s="392" t="str">
        <f>TEXT(IFERROR(INDEX('Overview - Section A'!$A$42:$A$49,MATCH(G197,'Overview - Section A'!$I$42:$I$49,0)),""),"d-mmm-yy") &amp;" to " &amp; TEXT(IFERROR(INDEX('Overview - Section A'!$E$42:$E$49,MATCH(G197,'Overview - Section A'!$I$42:$I$49,0)),""),"d-mmm-yy")</f>
        <v>1-Jan-21 to 31-Dec-21</v>
      </c>
      <c r="D197" s="405"/>
      <c r="E197" s="405"/>
      <c r="F197" s="402" t="str">
        <f t="shared" si="10"/>
        <v/>
      </c>
      <c r="G197" s="406" t="s">
        <v>303</v>
      </c>
      <c r="H197" s="406">
        <v>44561</v>
      </c>
      <c r="I197" s="407" t="b">
        <f t="shared" si="11"/>
        <v>1</v>
      </c>
      <c r="J197" s="407" t="b">
        <f t="shared" si="12"/>
        <v>0</v>
      </c>
      <c r="K197" s="407" t="str">
        <f t="shared" si="13"/>
        <v>a1Ng000000C0uSPEAZ</v>
      </c>
      <c r="L197" s="408" t="s">
        <v>929</v>
      </c>
      <c r="M197" s="158"/>
      <c r="N197" s="79"/>
      <c r="AI197" s="5"/>
      <c r="AJ197" s="5"/>
      <c r="AK197" s="237"/>
    </row>
    <row r="198" spans="1:37" ht="18.75" customHeight="1" x14ac:dyDescent="0.25">
      <c r="A198" s="312">
        <v>21</v>
      </c>
      <c r="B198" s="324" t="str">
        <f t="shared" si="9"/>
        <v/>
      </c>
      <c r="C198" s="392" t="str">
        <f>TEXT(IFERROR(INDEX('Overview - Section A'!$A$42:$A$49,MATCH(G198,'Overview - Section A'!$I$42:$I$49,0)),""),"d-mmm-yy") &amp;" to " &amp; TEXT(IFERROR(INDEX('Overview - Section A'!$E$42:$E$49,MATCH(G198,'Overview - Section A'!$I$42:$I$49,0)),""),"d-mmm-yy")</f>
        <v>1-Jan-22 to 31-Dec-22</v>
      </c>
      <c r="D198" s="405"/>
      <c r="E198" s="405"/>
      <c r="F198" s="402" t="str">
        <f t="shared" si="10"/>
        <v/>
      </c>
      <c r="G198" s="406" t="s">
        <v>305</v>
      </c>
      <c r="H198" s="406">
        <v>44926</v>
      </c>
      <c r="I198" s="407" t="b">
        <f t="shared" si="11"/>
        <v>1</v>
      </c>
      <c r="J198" s="407" t="b">
        <f t="shared" si="12"/>
        <v>0</v>
      </c>
      <c r="K198" s="407" t="str">
        <f t="shared" si="13"/>
        <v>a1Ng000000C0uSPEAZ</v>
      </c>
      <c r="L198" s="408" t="s">
        <v>930</v>
      </c>
      <c r="M198" s="158"/>
      <c r="N198" s="79"/>
      <c r="AI198" s="5"/>
      <c r="AJ198" s="5"/>
      <c r="AK198" s="237"/>
    </row>
    <row r="199" spans="1:37" ht="18.75" customHeight="1" x14ac:dyDescent="0.25">
      <c r="A199" s="312">
        <v>22</v>
      </c>
      <c r="B199" s="324" t="str">
        <f t="shared" si="9"/>
        <v/>
      </c>
      <c r="C199" s="392" t="str">
        <f>TEXT(IFERROR(INDEX('Overview - Section A'!$A$42:$A$49,MATCH(G199,'Overview - Section A'!$I$42:$I$49,0)),""),"d-mmm-yy") &amp;" to " &amp; TEXT(IFERROR(INDEX('Overview - Section A'!$E$42:$E$49,MATCH(G199,'Overview - Section A'!$I$42:$I$49,0)),""),"d-mmm-yy")</f>
        <v>1-Jan-18 to 31-Dec-18</v>
      </c>
      <c r="D199" s="405"/>
      <c r="E199" s="405"/>
      <c r="F199" s="402" t="str">
        <f t="shared" si="10"/>
        <v/>
      </c>
      <c r="G199" s="406" t="s">
        <v>297</v>
      </c>
      <c r="H199" s="406">
        <v>43465</v>
      </c>
      <c r="I199" s="407" t="b">
        <f t="shared" si="11"/>
        <v>1</v>
      </c>
      <c r="J199" s="407" t="b">
        <f t="shared" si="12"/>
        <v>0</v>
      </c>
      <c r="K199" s="407" t="str">
        <f t="shared" si="13"/>
        <v>a1Ng000000C0uSQEAZ</v>
      </c>
      <c r="L199" s="408" t="s">
        <v>931</v>
      </c>
      <c r="M199" s="158"/>
      <c r="N199" s="79"/>
      <c r="AI199" s="5"/>
      <c r="AJ199" s="5"/>
      <c r="AK199" s="237"/>
    </row>
    <row r="200" spans="1:37" ht="18.75" customHeight="1" x14ac:dyDescent="0.25">
      <c r="A200" s="312">
        <v>22</v>
      </c>
      <c r="B200" s="324" t="str">
        <f t="shared" si="9"/>
        <v/>
      </c>
      <c r="C200" s="392" t="str">
        <f>TEXT(IFERROR(INDEX('Overview - Section A'!$A$42:$A$49,MATCH(G200,'Overview - Section A'!$I$42:$I$49,0)),""),"d-mmm-yy") &amp;" to " &amp; TEXT(IFERROR(INDEX('Overview - Section A'!$E$42:$E$49,MATCH(G200,'Overview - Section A'!$I$42:$I$49,0)),""),"d-mmm-yy")</f>
        <v>1-Jan-19 to 31-Dec-19</v>
      </c>
      <c r="D200" s="405"/>
      <c r="E200" s="405"/>
      <c r="F200" s="402" t="str">
        <f t="shared" si="10"/>
        <v/>
      </c>
      <c r="G200" s="406" t="s">
        <v>299</v>
      </c>
      <c r="H200" s="406">
        <v>43830</v>
      </c>
      <c r="I200" s="407" t="b">
        <f t="shared" si="11"/>
        <v>1</v>
      </c>
      <c r="J200" s="407" t="b">
        <f t="shared" si="12"/>
        <v>0</v>
      </c>
      <c r="K200" s="407" t="str">
        <f t="shared" si="13"/>
        <v>a1Ng000000C0uSQEAZ</v>
      </c>
      <c r="L200" s="408" t="s">
        <v>932</v>
      </c>
      <c r="M200" s="158"/>
      <c r="N200" s="79"/>
      <c r="AI200" s="5"/>
      <c r="AJ200" s="5"/>
      <c r="AK200" s="237"/>
    </row>
    <row r="201" spans="1:37" ht="18.75" customHeight="1" x14ac:dyDescent="0.25">
      <c r="A201" s="312">
        <v>22</v>
      </c>
      <c r="B201" s="324" t="str">
        <f t="shared" si="9"/>
        <v/>
      </c>
      <c r="C201" s="392" t="str">
        <f>TEXT(IFERROR(INDEX('Overview - Section A'!$A$42:$A$49,MATCH(G201,'Overview - Section A'!$I$42:$I$49,0)),""),"d-mmm-yy") &amp;" to " &amp; TEXT(IFERROR(INDEX('Overview - Section A'!$E$42:$E$49,MATCH(G201,'Overview - Section A'!$I$42:$I$49,0)),""),"d-mmm-yy")</f>
        <v>1-Jan-20 to 31-Dec-20</v>
      </c>
      <c r="D201" s="405"/>
      <c r="E201" s="405"/>
      <c r="F201" s="402" t="str">
        <f t="shared" si="10"/>
        <v/>
      </c>
      <c r="G201" s="406" t="s">
        <v>301</v>
      </c>
      <c r="H201" s="406">
        <v>44196</v>
      </c>
      <c r="I201" s="407" t="b">
        <f t="shared" si="11"/>
        <v>1</v>
      </c>
      <c r="J201" s="407" t="b">
        <f t="shared" si="12"/>
        <v>0</v>
      </c>
      <c r="K201" s="407" t="str">
        <f t="shared" si="13"/>
        <v>a1Ng000000C0uSQEAZ</v>
      </c>
      <c r="L201" s="408" t="s">
        <v>933</v>
      </c>
      <c r="M201" s="158"/>
      <c r="N201" s="79"/>
      <c r="AI201" s="5"/>
      <c r="AJ201" s="5"/>
      <c r="AK201" s="237"/>
    </row>
    <row r="202" spans="1:37" ht="18.75" customHeight="1" x14ac:dyDescent="0.25">
      <c r="A202" s="312">
        <v>22</v>
      </c>
      <c r="B202" s="324" t="str">
        <f t="shared" si="9"/>
        <v/>
      </c>
      <c r="C202" s="392" t="str">
        <f>TEXT(IFERROR(INDEX('Overview - Section A'!$A$42:$A$49,MATCH(G202,'Overview - Section A'!$I$42:$I$49,0)),""),"d-mmm-yy") &amp;" to " &amp; TEXT(IFERROR(INDEX('Overview - Section A'!$E$42:$E$49,MATCH(G202,'Overview - Section A'!$I$42:$I$49,0)),""),"d-mmm-yy")</f>
        <v>1-Jan-21 to 31-Dec-21</v>
      </c>
      <c r="D202" s="405"/>
      <c r="E202" s="405"/>
      <c r="F202" s="402" t="str">
        <f t="shared" si="10"/>
        <v/>
      </c>
      <c r="G202" s="406" t="s">
        <v>303</v>
      </c>
      <c r="H202" s="406">
        <v>44561</v>
      </c>
      <c r="I202" s="407" t="b">
        <f t="shared" si="11"/>
        <v>1</v>
      </c>
      <c r="J202" s="407" t="b">
        <f t="shared" si="12"/>
        <v>0</v>
      </c>
      <c r="K202" s="407" t="str">
        <f t="shared" si="13"/>
        <v>a1Ng000000C0uSQEAZ</v>
      </c>
      <c r="L202" s="408" t="s">
        <v>934</v>
      </c>
      <c r="M202" s="158"/>
      <c r="N202" s="79"/>
      <c r="AI202" s="5"/>
      <c r="AJ202" s="5"/>
      <c r="AK202" s="237"/>
    </row>
    <row r="203" spans="1:37" ht="18.75" customHeight="1" x14ac:dyDescent="0.25">
      <c r="A203" s="312">
        <v>22</v>
      </c>
      <c r="B203" s="324" t="str">
        <f t="shared" si="9"/>
        <v/>
      </c>
      <c r="C203" s="392" t="str">
        <f>TEXT(IFERROR(INDEX('Overview - Section A'!$A$42:$A$49,MATCH(G203,'Overview - Section A'!$I$42:$I$49,0)),""),"d-mmm-yy") &amp;" to " &amp; TEXT(IFERROR(INDEX('Overview - Section A'!$E$42:$E$49,MATCH(G203,'Overview - Section A'!$I$42:$I$49,0)),""),"d-mmm-yy")</f>
        <v>1-Jan-22 to 31-Dec-22</v>
      </c>
      <c r="D203" s="405"/>
      <c r="E203" s="405"/>
      <c r="F203" s="402" t="str">
        <f t="shared" si="10"/>
        <v/>
      </c>
      <c r="G203" s="406" t="s">
        <v>305</v>
      </c>
      <c r="H203" s="406">
        <v>44926</v>
      </c>
      <c r="I203" s="407" t="b">
        <f t="shared" si="11"/>
        <v>1</v>
      </c>
      <c r="J203" s="407" t="b">
        <f t="shared" si="12"/>
        <v>0</v>
      </c>
      <c r="K203" s="407" t="str">
        <f t="shared" si="13"/>
        <v>a1Ng000000C0uSQEAZ</v>
      </c>
      <c r="L203" s="408" t="s">
        <v>935</v>
      </c>
      <c r="M203" s="158"/>
      <c r="N203" s="79"/>
      <c r="AI203" s="5"/>
      <c r="AJ203" s="5"/>
      <c r="AK203" s="237"/>
    </row>
    <row r="204" spans="1:37" ht="18.75" customHeight="1" x14ac:dyDescent="0.25">
      <c r="A204" s="312">
        <v>23</v>
      </c>
      <c r="B204" s="324" t="str">
        <f t="shared" si="9"/>
        <v/>
      </c>
      <c r="C204" s="392" t="str">
        <f>TEXT(IFERROR(INDEX('Overview - Section A'!$A$42:$A$49,MATCH(G204,'Overview - Section A'!$I$42:$I$49,0)),""),"d-mmm-yy") &amp;" to " &amp; TEXT(IFERROR(INDEX('Overview - Section A'!$E$42:$E$49,MATCH(G204,'Overview - Section A'!$I$42:$I$49,0)),""),"d-mmm-yy")</f>
        <v>1-Jan-18 to 31-Dec-18</v>
      </c>
      <c r="D204" s="405"/>
      <c r="E204" s="405"/>
      <c r="F204" s="402" t="str">
        <f t="shared" si="10"/>
        <v/>
      </c>
      <c r="G204" s="406" t="s">
        <v>297</v>
      </c>
      <c r="H204" s="406">
        <v>43465</v>
      </c>
      <c r="I204" s="407" t="b">
        <f t="shared" si="11"/>
        <v>1</v>
      </c>
      <c r="J204" s="407" t="b">
        <f t="shared" si="12"/>
        <v>0</v>
      </c>
      <c r="K204" s="407" t="str">
        <f t="shared" si="13"/>
        <v>a1Ng000000C0uSREAZ</v>
      </c>
      <c r="L204" s="408" t="s">
        <v>936</v>
      </c>
      <c r="M204" s="158"/>
      <c r="N204" s="79"/>
      <c r="AI204" s="5"/>
      <c r="AJ204" s="5"/>
      <c r="AK204" s="237"/>
    </row>
    <row r="205" spans="1:37" ht="18.75" customHeight="1" x14ac:dyDescent="0.25">
      <c r="A205" s="312">
        <v>23</v>
      </c>
      <c r="B205" s="324" t="str">
        <f t="shared" si="9"/>
        <v/>
      </c>
      <c r="C205" s="392" t="str">
        <f>TEXT(IFERROR(INDEX('Overview - Section A'!$A$42:$A$49,MATCH(G205,'Overview - Section A'!$I$42:$I$49,0)),""),"d-mmm-yy") &amp;" to " &amp; TEXT(IFERROR(INDEX('Overview - Section A'!$E$42:$E$49,MATCH(G205,'Overview - Section A'!$I$42:$I$49,0)),""),"d-mmm-yy")</f>
        <v>1-Jan-19 to 31-Dec-19</v>
      </c>
      <c r="D205" s="405"/>
      <c r="E205" s="405"/>
      <c r="F205" s="402" t="str">
        <f t="shared" si="10"/>
        <v/>
      </c>
      <c r="G205" s="406" t="s">
        <v>299</v>
      </c>
      <c r="H205" s="406">
        <v>43830</v>
      </c>
      <c r="I205" s="407" t="b">
        <f t="shared" si="11"/>
        <v>1</v>
      </c>
      <c r="J205" s="407" t="b">
        <f t="shared" si="12"/>
        <v>0</v>
      </c>
      <c r="K205" s="407" t="str">
        <f t="shared" si="13"/>
        <v>a1Ng000000C0uSREAZ</v>
      </c>
      <c r="L205" s="408" t="s">
        <v>937</v>
      </c>
      <c r="M205" s="158"/>
      <c r="N205" s="79"/>
      <c r="AI205" s="5"/>
      <c r="AJ205" s="5"/>
      <c r="AK205" s="237"/>
    </row>
    <row r="206" spans="1:37" ht="18.75" customHeight="1" x14ac:dyDescent="0.25">
      <c r="A206" s="312">
        <v>23</v>
      </c>
      <c r="B206" s="324" t="str">
        <f t="shared" si="9"/>
        <v/>
      </c>
      <c r="C206" s="392" t="str">
        <f>TEXT(IFERROR(INDEX('Overview - Section A'!$A$42:$A$49,MATCH(G206,'Overview - Section A'!$I$42:$I$49,0)),""),"d-mmm-yy") &amp;" to " &amp; TEXT(IFERROR(INDEX('Overview - Section A'!$E$42:$E$49,MATCH(G206,'Overview - Section A'!$I$42:$I$49,0)),""),"d-mmm-yy")</f>
        <v>1-Jan-20 to 31-Dec-20</v>
      </c>
      <c r="D206" s="405"/>
      <c r="E206" s="405"/>
      <c r="F206" s="402" t="str">
        <f t="shared" si="10"/>
        <v/>
      </c>
      <c r="G206" s="406" t="s">
        <v>301</v>
      </c>
      <c r="H206" s="406">
        <v>44196</v>
      </c>
      <c r="I206" s="407" t="b">
        <f t="shared" si="11"/>
        <v>1</v>
      </c>
      <c r="J206" s="407" t="b">
        <f t="shared" si="12"/>
        <v>0</v>
      </c>
      <c r="K206" s="407" t="str">
        <f t="shared" si="13"/>
        <v>a1Ng000000C0uSREAZ</v>
      </c>
      <c r="L206" s="408" t="s">
        <v>938</v>
      </c>
      <c r="M206" s="158"/>
      <c r="N206" s="79"/>
      <c r="AI206" s="5"/>
      <c r="AJ206" s="5"/>
      <c r="AK206" s="237"/>
    </row>
    <row r="207" spans="1:37" ht="18.75" customHeight="1" x14ac:dyDescent="0.25">
      <c r="A207" s="312">
        <v>23</v>
      </c>
      <c r="B207" s="324" t="str">
        <f t="shared" si="9"/>
        <v/>
      </c>
      <c r="C207" s="392" t="str">
        <f>TEXT(IFERROR(INDEX('Overview - Section A'!$A$42:$A$49,MATCH(G207,'Overview - Section A'!$I$42:$I$49,0)),""),"d-mmm-yy") &amp;" to " &amp; TEXT(IFERROR(INDEX('Overview - Section A'!$E$42:$E$49,MATCH(G207,'Overview - Section A'!$I$42:$I$49,0)),""),"d-mmm-yy")</f>
        <v>1-Jan-21 to 31-Dec-21</v>
      </c>
      <c r="D207" s="405"/>
      <c r="E207" s="405"/>
      <c r="F207" s="402" t="str">
        <f t="shared" si="10"/>
        <v/>
      </c>
      <c r="G207" s="406" t="s">
        <v>303</v>
      </c>
      <c r="H207" s="406">
        <v>44561</v>
      </c>
      <c r="I207" s="407" t="b">
        <f t="shared" si="11"/>
        <v>1</v>
      </c>
      <c r="J207" s="407" t="b">
        <f t="shared" si="12"/>
        <v>0</v>
      </c>
      <c r="K207" s="407" t="str">
        <f t="shared" si="13"/>
        <v>a1Ng000000C0uSREAZ</v>
      </c>
      <c r="L207" s="408" t="s">
        <v>939</v>
      </c>
      <c r="M207" s="158"/>
      <c r="N207" s="79"/>
      <c r="AI207" s="5"/>
      <c r="AJ207" s="5"/>
      <c r="AK207" s="237"/>
    </row>
    <row r="208" spans="1:37" ht="18.75" customHeight="1" x14ac:dyDescent="0.25">
      <c r="A208" s="312">
        <v>23</v>
      </c>
      <c r="B208" s="324" t="str">
        <f t="shared" si="9"/>
        <v/>
      </c>
      <c r="C208" s="392" t="str">
        <f>TEXT(IFERROR(INDEX('Overview - Section A'!$A$42:$A$49,MATCH(G208,'Overview - Section A'!$I$42:$I$49,0)),""),"d-mmm-yy") &amp;" to " &amp; TEXT(IFERROR(INDEX('Overview - Section A'!$E$42:$E$49,MATCH(G208,'Overview - Section A'!$I$42:$I$49,0)),""),"d-mmm-yy")</f>
        <v>1-Jan-22 to 31-Dec-22</v>
      </c>
      <c r="D208" s="405"/>
      <c r="E208" s="405"/>
      <c r="F208" s="402" t="str">
        <f t="shared" si="10"/>
        <v/>
      </c>
      <c r="G208" s="406" t="s">
        <v>305</v>
      </c>
      <c r="H208" s="406">
        <v>44926</v>
      </c>
      <c r="I208" s="407" t="b">
        <f t="shared" si="11"/>
        <v>1</v>
      </c>
      <c r="J208" s="407" t="b">
        <f t="shared" si="12"/>
        <v>0</v>
      </c>
      <c r="K208" s="407" t="str">
        <f t="shared" si="13"/>
        <v>a1Ng000000C0uSREAZ</v>
      </c>
      <c r="L208" s="408" t="s">
        <v>940</v>
      </c>
      <c r="M208" s="158"/>
      <c r="N208" s="79"/>
      <c r="AI208" s="5"/>
      <c r="AJ208" s="5"/>
      <c r="AK208" s="237"/>
    </row>
    <row r="209" spans="1:37" ht="18.75" customHeight="1" x14ac:dyDescent="0.25">
      <c r="A209" s="312">
        <v>24</v>
      </c>
      <c r="B209" s="324" t="str">
        <f t="shared" si="9"/>
        <v/>
      </c>
      <c r="C209" s="392" t="str">
        <f>TEXT(IFERROR(INDEX('Overview - Section A'!$A$42:$A$49,MATCH(G209,'Overview - Section A'!$I$42:$I$49,0)),""),"d-mmm-yy") &amp;" to " &amp; TEXT(IFERROR(INDEX('Overview - Section A'!$E$42:$E$49,MATCH(G209,'Overview - Section A'!$I$42:$I$49,0)),""),"d-mmm-yy")</f>
        <v>1-Jan-18 to 31-Dec-18</v>
      </c>
      <c r="D209" s="405"/>
      <c r="E209" s="405"/>
      <c r="F209" s="402" t="str">
        <f t="shared" si="10"/>
        <v/>
      </c>
      <c r="G209" s="406" t="s">
        <v>297</v>
      </c>
      <c r="H209" s="406">
        <v>43465</v>
      </c>
      <c r="I209" s="407" t="b">
        <f t="shared" si="11"/>
        <v>1</v>
      </c>
      <c r="J209" s="407" t="b">
        <f t="shared" si="12"/>
        <v>0</v>
      </c>
      <c r="K209" s="407" t="str">
        <f t="shared" si="13"/>
        <v>a1Ng000000C0uSSEAZ</v>
      </c>
      <c r="L209" s="408" t="s">
        <v>941</v>
      </c>
      <c r="M209" s="158"/>
      <c r="N209" s="79"/>
      <c r="AI209" s="5"/>
      <c r="AJ209" s="5"/>
      <c r="AK209" s="237"/>
    </row>
    <row r="210" spans="1:37" ht="18.75" customHeight="1" x14ac:dyDescent="0.25">
      <c r="A210" s="312">
        <v>24</v>
      </c>
      <c r="B210" s="324" t="str">
        <f t="shared" si="9"/>
        <v/>
      </c>
      <c r="C210" s="392" t="str">
        <f>TEXT(IFERROR(INDEX('Overview - Section A'!$A$42:$A$49,MATCH(G210,'Overview - Section A'!$I$42:$I$49,0)),""),"d-mmm-yy") &amp;" to " &amp; TEXT(IFERROR(INDEX('Overview - Section A'!$E$42:$E$49,MATCH(G210,'Overview - Section A'!$I$42:$I$49,0)),""),"d-mmm-yy")</f>
        <v>1-Jan-19 to 31-Dec-19</v>
      </c>
      <c r="D210" s="405"/>
      <c r="E210" s="405"/>
      <c r="F210" s="402" t="str">
        <f t="shared" si="10"/>
        <v/>
      </c>
      <c r="G210" s="406" t="s">
        <v>299</v>
      </c>
      <c r="H210" s="406">
        <v>43830</v>
      </c>
      <c r="I210" s="407" t="b">
        <f t="shared" si="11"/>
        <v>1</v>
      </c>
      <c r="J210" s="407" t="b">
        <f t="shared" si="12"/>
        <v>0</v>
      </c>
      <c r="K210" s="407" t="str">
        <f t="shared" si="13"/>
        <v>a1Ng000000C0uSSEAZ</v>
      </c>
      <c r="L210" s="408" t="s">
        <v>942</v>
      </c>
      <c r="M210" s="158"/>
      <c r="N210" s="79"/>
      <c r="AI210" s="5"/>
      <c r="AJ210" s="5"/>
      <c r="AK210" s="237"/>
    </row>
    <row r="211" spans="1:37" ht="18.75" customHeight="1" x14ac:dyDescent="0.25">
      <c r="A211" s="312">
        <v>24</v>
      </c>
      <c r="B211" s="324" t="str">
        <f t="shared" si="9"/>
        <v/>
      </c>
      <c r="C211" s="392" t="str">
        <f>TEXT(IFERROR(INDEX('Overview - Section A'!$A$42:$A$49,MATCH(G211,'Overview - Section A'!$I$42:$I$49,0)),""),"d-mmm-yy") &amp;" to " &amp; TEXT(IFERROR(INDEX('Overview - Section A'!$E$42:$E$49,MATCH(G211,'Overview - Section A'!$I$42:$I$49,0)),""),"d-mmm-yy")</f>
        <v>1-Jan-20 to 31-Dec-20</v>
      </c>
      <c r="D211" s="405"/>
      <c r="E211" s="405"/>
      <c r="F211" s="402" t="str">
        <f t="shared" si="10"/>
        <v/>
      </c>
      <c r="G211" s="406" t="s">
        <v>301</v>
      </c>
      <c r="H211" s="406">
        <v>44196</v>
      </c>
      <c r="I211" s="407" t="b">
        <f t="shared" si="11"/>
        <v>1</v>
      </c>
      <c r="J211" s="407" t="b">
        <f t="shared" si="12"/>
        <v>0</v>
      </c>
      <c r="K211" s="407" t="str">
        <f t="shared" si="13"/>
        <v>a1Ng000000C0uSSEAZ</v>
      </c>
      <c r="L211" s="408" t="s">
        <v>943</v>
      </c>
      <c r="M211" s="158"/>
      <c r="N211" s="79"/>
      <c r="AI211" s="5"/>
      <c r="AJ211" s="5"/>
      <c r="AK211" s="237"/>
    </row>
    <row r="212" spans="1:37" ht="18.75" customHeight="1" x14ac:dyDescent="0.25">
      <c r="A212" s="312">
        <v>24</v>
      </c>
      <c r="B212" s="324" t="str">
        <f t="shared" si="9"/>
        <v/>
      </c>
      <c r="C212" s="392" t="str">
        <f>TEXT(IFERROR(INDEX('Overview - Section A'!$A$42:$A$49,MATCH(G212,'Overview - Section A'!$I$42:$I$49,0)),""),"d-mmm-yy") &amp;" to " &amp; TEXT(IFERROR(INDEX('Overview - Section A'!$E$42:$E$49,MATCH(G212,'Overview - Section A'!$I$42:$I$49,0)),""),"d-mmm-yy")</f>
        <v>1-Jan-21 to 31-Dec-21</v>
      </c>
      <c r="D212" s="405"/>
      <c r="E212" s="405"/>
      <c r="F212" s="402" t="str">
        <f t="shared" si="10"/>
        <v/>
      </c>
      <c r="G212" s="406" t="s">
        <v>303</v>
      </c>
      <c r="H212" s="406">
        <v>44561</v>
      </c>
      <c r="I212" s="407" t="b">
        <f t="shared" si="11"/>
        <v>1</v>
      </c>
      <c r="J212" s="407" t="b">
        <f t="shared" si="12"/>
        <v>0</v>
      </c>
      <c r="K212" s="407" t="str">
        <f t="shared" si="13"/>
        <v>a1Ng000000C0uSSEAZ</v>
      </c>
      <c r="L212" s="408" t="s">
        <v>944</v>
      </c>
      <c r="M212" s="158"/>
      <c r="N212" s="79"/>
      <c r="AI212" s="5"/>
      <c r="AJ212" s="5"/>
      <c r="AK212" s="237"/>
    </row>
    <row r="213" spans="1:37" ht="18.75" customHeight="1" x14ac:dyDescent="0.25">
      <c r="A213" s="312">
        <v>24</v>
      </c>
      <c r="B213" s="324" t="str">
        <f t="shared" si="9"/>
        <v/>
      </c>
      <c r="C213" s="392" t="str">
        <f>TEXT(IFERROR(INDEX('Overview - Section A'!$A$42:$A$49,MATCH(G213,'Overview - Section A'!$I$42:$I$49,0)),""),"d-mmm-yy") &amp;" to " &amp; TEXT(IFERROR(INDEX('Overview - Section A'!$E$42:$E$49,MATCH(G213,'Overview - Section A'!$I$42:$I$49,0)),""),"d-mmm-yy")</f>
        <v>1-Jan-22 to 31-Dec-22</v>
      </c>
      <c r="D213" s="405"/>
      <c r="E213" s="405"/>
      <c r="F213" s="402" t="str">
        <f t="shared" si="10"/>
        <v/>
      </c>
      <c r="G213" s="406" t="s">
        <v>305</v>
      </c>
      <c r="H213" s="406">
        <v>44926</v>
      </c>
      <c r="I213" s="407" t="b">
        <f t="shared" si="11"/>
        <v>1</v>
      </c>
      <c r="J213" s="407" t="b">
        <f t="shared" si="12"/>
        <v>0</v>
      </c>
      <c r="K213" s="407" t="str">
        <f t="shared" si="13"/>
        <v>a1Ng000000C0uSSEAZ</v>
      </c>
      <c r="L213" s="408" t="s">
        <v>945</v>
      </c>
      <c r="M213" s="158"/>
      <c r="N213" s="79"/>
      <c r="AI213" s="5"/>
      <c r="AJ213" s="5"/>
      <c r="AK213" s="237"/>
    </row>
    <row r="214" spans="1:37" ht="18.75" customHeight="1" x14ac:dyDescent="0.25">
      <c r="A214" s="312">
        <v>25</v>
      </c>
      <c r="B214" s="324" t="str">
        <f t="shared" si="9"/>
        <v/>
      </c>
      <c r="C214" s="392" t="str">
        <f>TEXT(IFERROR(INDEX('Overview - Section A'!$A$42:$A$49,MATCH(G214,'Overview - Section A'!$I$42:$I$49,0)),""),"d-mmm-yy") &amp;" to " &amp; TEXT(IFERROR(INDEX('Overview - Section A'!$E$42:$E$49,MATCH(G214,'Overview - Section A'!$I$42:$I$49,0)),""),"d-mmm-yy")</f>
        <v>1-Jan-18 to 31-Dec-18</v>
      </c>
      <c r="D214" s="405"/>
      <c r="E214" s="405"/>
      <c r="F214" s="402" t="str">
        <f t="shared" si="10"/>
        <v/>
      </c>
      <c r="G214" s="406" t="s">
        <v>297</v>
      </c>
      <c r="H214" s="406">
        <v>43465</v>
      </c>
      <c r="I214" s="407" t="b">
        <f t="shared" si="11"/>
        <v>1</v>
      </c>
      <c r="J214" s="407" t="b">
        <f t="shared" si="12"/>
        <v>0</v>
      </c>
      <c r="K214" s="407" t="str">
        <f t="shared" si="13"/>
        <v>a1Ng000000C0uSTEAZ</v>
      </c>
      <c r="L214" s="408" t="s">
        <v>946</v>
      </c>
      <c r="M214" s="158"/>
      <c r="N214" s="79"/>
      <c r="AI214" s="5"/>
      <c r="AJ214" s="5"/>
      <c r="AK214" s="237"/>
    </row>
    <row r="215" spans="1:37" ht="18.75" customHeight="1" x14ac:dyDescent="0.25">
      <c r="A215" s="312">
        <v>25</v>
      </c>
      <c r="B215" s="324" t="str">
        <f t="shared" si="9"/>
        <v/>
      </c>
      <c r="C215" s="392" t="str">
        <f>TEXT(IFERROR(INDEX('Overview - Section A'!$A$42:$A$49,MATCH(G215,'Overview - Section A'!$I$42:$I$49,0)),""),"d-mmm-yy") &amp;" to " &amp; TEXT(IFERROR(INDEX('Overview - Section A'!$E$42:$E$49,MATCH(G215,'Overview - Section A'!$I$42:$I$49,0)),""),"d-mmm-yy")</f>
        <v>1-Jan-19 to 31-Dec-19</v>
      </c>
      <c r="D215" s="405"/>
      <c r="E215" s="405"/>
      <c r="F215" s="402" t="str">
        <f t="shared" si="10"/>
        <v/>
      </c>
      <c r="G215" s="406" t="s">
        <v>299</v>
      </c>
      <c r="H215" s="406">
        <v>43830</v>
      </c>
      <c r="I215" s="407" t="b">
        <f t="shared" si="11"/>
        <v>1</v>
      </c>
      <c r="J215" s="407" t="b">
        <f t="shared" si="12"/>
        <v>0</v>
      </c>
      <c r="K215" s="407" t="str">
        <f t="shared" si="13"/>
        <v>a1Ng000000C0uSTEAZ</v>
      </c>
      <c r="L215" s="408" t="s">
        <v>947</v>
      </c>
      <c r="M215" s="158"/>
      <c r="N215" s="79"/>
      <c r="AI215" s="5"/>
      <c r="AJ215" s="5"/>
      <c r="AK215" s="237"/>
    </row>
    <row r="216" spans="1:37" ht="18.75" customHeight="1" x14ac:dyDescent="0.25">
      <c r="A216" s="312">
        <v>25</v>
      </c>
      <c r="B216" s="324" t="str">
        <f t="shared" si="9"/>
        <v/>
      </c>
      <c r="C216" s="392" t="str">
        <f>TEXT(IFERROR(INDEX('Overview - Section A'!$A$42:$A$49,MATCH(G216,'Overview - Section A'!$I$42:$I$49,0)),""),"d-mmm-yy") &amp;" to " &amp; TEXT(IFERROR(INDEX('Overview - Section A'!$E$42:$E$49,MATCH(G216,'Overview - Section A'!$I$42:$I$49,0)),""),"d-mmm-yy")</f>
        <v>1-Jan-20 to 31-Dec-20</v>
      </c>
      <c r="D216" s="405"/>
      <c r="E216" s="405"/>
      <c r="F216" s="402" t="str">
        <f t="shared" si="10"/>
        <v/>
      </c>
      <c r="G216" s="406" t="s">
        <v>301</v>
      </c>
      <c r="H216" s="406">
        <v>44196</v>
      </c>
      <c r="I216" s="407" t="b">
        <f t="shared" si="11"/>
        <v>1</v>
      </c>
      <c r="J216" s="407" t="b">
        <f t="shared" si="12"/>
        <v>0</v>
      </c>
      <c r="K216" s="407" t="str">
        <f t="shared" si="13"/>
        <v>a1Ng000000C0uSTEAZ</v>
      </c>
      <c r="L216" s="408" t="s">
        <v>948</v>
      </c>
      <c r="M216" s="158"/>
      <c r="N216" s="79"/>
      <c r="AI216" s="5"/>
      <c r="AJ216" s="5"/>
      <c r="AK216" s="237"/>
    </row>
    <row r="217" spans="1:37" ht="18.75" customHeight="1" x14ac:dyDescent="0.25">
      <c r="A217" s="312">
        <v>25</v>
      </c>
      <c r="B217" s="324" t="str">
        <f t="shared" si="9"/>
        <v/>
      </c>
      <c r="C217" s="392" t="str">
        <f>TEXT(IFERROR(INDEX('Overview - Section A'!$A$42:$A$49,MATCH(G217,'Overview - Section A'!$I$42:$I$49,0)),""),"d-mmm-yy") &amp;" to " &amp; TEXT(IFERROR(INDEX('Overview - Section A'!$E$42:$E$49,MATCH(G217,'Overview - Section A'!$I$42:$I$49,0)),""),"d-mmm-yy")</f>
        <v>1-Jan-21 to 31-Dec-21</v>
      </c>
      <c r="D217" s="405"/>
      <c r="E217" s="405"/>
      <c r="F217" s="402" t="str">
        <f t="shared" si="10"/>
        <v/>
      </c>
      <c r="G217" s="406" t="s">
        <v>303</v>
      </c>
      <c r="H217" s="406">
        <v>44561</v>
      </c>
      <c r="I217" s="407" t="b">
        <f t="shared" si="11"/>
        <v>1</v>
      </c>
      <c r="J217" s="407" t="b">
        <f t="shared" si="12"/>
        <v>0</v>
      </c>
      <c r="K217" s="407" t="str">
        <f t="shared" si="13"/>
        <v>a1Ng000000C0uSTEAZ</v>
      </c>
      <c r="L217" s="408" t="s">
        <v>949</v>
      </c>
      <c r="M217" s="158"/>
      <c r="N217" s="79"/>
      <c r="AI217" s="5"/>
      <c r="AJ217" s="5"/>
      <c r="AK217" s="237"/>
    </row>
    <row r="218" spans="1:37" ht="18.75" customHeight="1" x14ac:dyDescent="0.25">
      <c r="A218" s="312">
        <v>25</v>
      </c>
      <c r="B218" s="324" t="str">
        <f t="shared" si="9"/>
        <v/>
      </c>
      <c r="C218" s="392" t="str">
        <f>TEXT(IFERROR(INDEX('Overview - Section A'!$A$42:$A$49,MATCH(G218,'Overview - Section A'!$I$42:$I$49,0)),""),"d-mmm-yy") &amp;" to " &amp; TEXT(IFERROR(INDEX('Overview - Section A'!$E$42:$E$49,MATCH(G218,'Overview - Section A'!$I$42:$I$49,0)),""),"d-mmm-yy")</f>
        <v>1-Jan-22 to 31-Dec-22</v>
      </c>
      <c r="D218" s="405"/>
      <c r="E218" s="405"/>
      <c r="F218" s="402" t="str">
        <f t="shared" si="10"/>
        <v/>
      </c>
      <c r="G218" s="406" t="s">
        <v>305</v>
      </c>
      <c r="H218" s="406">
        <v>44926</v>
      </c>
      <c r="I218" s="407" t="b">
        <f t="shared" si="11"/>
        <v>1</v>
      </c>
      <c r="J218" s="407" t="b">
        <f t="shared" si="12"/>
        <v>0</v>
      </c>
      <c r="K218" s="407" t="str">
        <f t="shared" si="13"/>
        <v>a1Ng000000C0uSTEAZ</v>
      </c>
      <c r="L218" s="408" t="s">
        <v>950</v>
      </c>
      <c r="M218" s="158"/>
      <c r="N218" s="79"/>
      <c r="AI218" s="5"/>
      <c r="AJ218" s="5"/>
      <c r="AK218" s="237"/>
    </row>
    <row r="219" spans="1:37" ht="18.75" customHeight="1" x14ac:dyDescent="0.25">
      <c r="A219" s="312">
        <v>26</v>
      </c>
      <c r="B219" s="324" t="str">
        <f t="shared" si="9"/>
        <v/>
      </c>
      <c r="C219" s="392" t="str">
        <f>TEXT(IFERROR(INDEX('Overview - Section A'!$A$42:$A$49,MATCH(G219,'Overview - Section A'!$I$42:$I$49,0)),""),"d-mmm-yy") &amp;" to " &amp; TEXT(IFERROR(INDEX('Overview - Section A'!$E$42:$E$49,MATCH(G219,'Overview - Section A'!$I$42:$I$49,0)),""),"d-mmm-yy")</f>
        <v>1-Jan-18 to 31-Dec-18</v>
      </c>
      <c r="D219" s="405"/>
      <c r="E219" s="405"/>
      <c r="F219" s="402" t="str">
        <f t="shared" si="10"/>
        <v/>
      </c>
      <c r="G219" s="406" t="s">
        <v>297</v>
      </c>
      <c r="H219" s="406">
        <v>43465</v>
      </c>
      <c r="I219" s="407" t="b">
        <f t="shared" si="11"/>
        <v>1</v>
      </c>
      <c r="J219" s="407" t="b">
        <f t="shared" si="12"/>
        <v>0</v>
      </c>
      <c r="K219" s="407" t="str">
        <f t="shared" si="13"/>
        <v>a1Ng000000C0uSUEAZ</v>
      </c>
      <c r="L219" s="408" t="s">
        <v>951</v>
      </c>
      <c r="M219" s="158"/>
      <c r="N219" s="79"/>
      <c r="AI219" s="5"/>
      <c r="AJ219" s="5"/>
      <c r="AK219" s="237"/>
    </row>
    <row r="220" spans="1:37" ht="18.75" customHeight="1" x14ac:dyDescent="0.25">
      <c r="A220" s="312">
        <v>26</v>
      </c>
      <c r="B220" s="324" t="str">
        <f t="shared" si="9"/>
        <v/>
      </c>
      <c r="C220" s="392" t="str">
        <f>TEXT(IFERROR(INDEX('Overview - Section A'!$A$42:$A$49,MATCH(G220,'Overview - Section A'!$I$42:$I$49,0)),""),"d-mmm-yy") &amp;" to " &amp; TEXT(IFERROR(INDEX('Overview - Section A'!$E$42:$E$49,MATCH(G220,'Overview - Section A'!$I$42:$I$49,0)),""),"d-mmm-yy")</f>
        <v>1-Jan-19 to 31-Dec-19</v>
      </c>
      <c r="D220" s="405"/>
      <c r="E220" s="405"/>
      <c r="F220" s="402" t="str">
        <f t="shared" si="10"/>
        <v/>
      </c>
      <c r="G220" s="406" t="s">
        <v>299</v>
      </c>
      <c r="H220" s="406">
        <v>43830</v>
      </c>
      <c r="I220" s="407" t="b">
        <f t="shared" si="11"/>
        <v>1</v>
      </c>
      <c r="J220" s="407" t="b">
        <f t="shared" si="12"/>
        <v>0</v>
      </c>
      <c r="K220" s="407" t="str">
        <f t="shared" si="13"/>
        <v>a1Ng000000C0uSUEAZ</v>
      </c>
      <c r="L220" s="408" t="s">
        <v>952</v>
      </c>
      <c r="M220" s="158"/>
      <c r="N220" s="79"/>
      <c r="AI220" s="5"/>
      <c r="AJ220" s="5"/>
      <c r="AK220" s="237"/>
    </row>
    <row r="221" spans="1:37" ht="18.75" customHeight="1" x14ac:dyDescent="0.25">
      <c r="A221" s="312">
        <v>26</v>
      </c>
      <c r="B221" s="324" t="str">
        <f t="shared" si="9"/>
        <v/>
      </c>
      <c r="C221" s="392" t="str">
        <f>TEXT(IFERROR(INDEX('Overview - Section A'!$A$42:$A$49,MATCH(G221,'Overview - Section A'!$I$42:$I$49,0)),""),"d-mmm-yy") &amp;" to " &amp; TEXT(IFERROR(INDEX('Overview - Section A'!$E$42:$E$49,MATCH(G221,'Overview - Section A'!$I$42:$I$49,0)),""),"d-mmm-yy")</f>
        <v>1-Jan-20 to 31-Dec-20</v>
      </c>
      <c r="D221" s="405"/>
      <c r="E221" s="405"/>
      <c r="F221" s="402" t="str">
        <f t="shared" si="10"/>
        <v/>
      </c>
      <c r="G221" s="406" t="s">
        <v>301</v>
      </c>
      <c r="H221" s="406">
        <v>44196</v>
      </c>
      <c r="I221" s="407" t="b">
        <f t="shared" si="11"/>
        <v>1</v>
      </c>
      <c r="J221" s="407" t="b">
        <f t="shared" si="12"/>
        <v>0</v>
      </c>
      <c r="K221" s="407" t="str">
        <f t="shared" si="13"/>
        <v>a1Ng000000C0uSUEAZ</v>
      </c>
      <c r="L221" s="408" t="s">
        <v>953</v>
      </c>
      <c r="M221" s="158"/>
      <c r="N221" s="79"/>
      <c r="AI221" s="5"/>
      <c r="AJ221" s="5"/>
      <c r="AK221" s="237"/>
    </row>
    <row r="222" spans="1:37" ht="18.75" customHeight="1" x14ac:dyDescent="0.25">
      <c r="A222" s="312">
        <v>26</v>
      </c>
      <c r="B222" s="324" t="str">
        <f t="shared" ref="B222:B285" si="14">IF(A222=A221,"",IF(VLOOKUP(A222,$A$8:$D$90,4,FALSE)=0,"",VLOOKUP(A222,$A$8:$D$90,4,FALSE)))</f>
        <v/>
      </c>
      <c r="C222" s="392" t="str">
        <f>TEXT(IFERROR(INDEX('Overview - Section A'!$A$42:$A$49,MATCH(G222,'Overview - Section A'!$I$42:$I$49,0)),""),"d-mmm-yy") &amp;" to " &amp; TEXT(IFERROR(INDEX('Overview - Section A'!$E$42:$E$49,MATCH(G222,'Overview - Section A'!$I$42:$I$49,0)),""),"d-mmm-yy")</f>
        <v>1-Jan-21 to 31-Dec-21</v>
      </c>
      <c r="D222" s="405"/>
      <c r="E222" s="405"/>
      <c r="F222" s="402" t="str">
        <f t="shared" ref="F222:F285" si="15">IF(VLOOKUP(A222,$A$8:$D$90,4,FALSE)=0,"",VLOOKUP(A222,$A$8:$D$90,4,FALSE))</f>
        <v/>
      </c>
      <c r="G222" s="406" t="s">
        <v>303</v>
      </c>
      <c r="H222" s="406">
        <v>44561</v>
      </c>
      <c r="I222" s="407" t="b">
        <f t="shared" ref="I222:I285" si="16">IFERROR(TRUE,FALSE)</f>
        <v>1</v>
      </c>
      <c r="J222" s="407" t="b">
        <f t="shared" ref="J222:J285" si="17">IFERROR(IF(F222&lt;&gt;"",TRUE,FALSE),FALSE)</f>
        <v>0</v>
      </c>
      <c r="K222" s="407" t="str">
        <f t="shared" ref="K222:K285" si="18">IFERROR(VLOOKUP(A222,$A$8:$T$90,20,FALSE),"")</f>
        <v>a1Ng000000C0uSUEAZ</v>
      </c>
      <c r="L222" s="408" t="s">
        <v>954</v>
      </c>
      <c r="M222" s="158"/>
      <c r="N222" s="79"/>
      <c r="AI222" s="5"/>
      <c r="AJ222" s="5"/>
      <c r="AK222" s="237"/>
    </row>
    <row r="223" spans="1:37" ht="18.75" customHeight="1" x14ac:dyDescent="0.25">
      <c r="A223" s="312">
        <v>26</v>
      </c>
      <c r="B223" s="324" t="str">
        <f t="shared" si="14"/>
        <v/>
      </c>
      <c r="C223" s="392" t="str">
        <f>TEXT(IFERROR(INDEX('Overview - Section A'!$A$42:$A$49,MATCH(G223,'Overview - Section A'!$I$42:$I$49,0)),""),"d-mmm-yy") &amp;" to " &amp; TEXT(IFERROR(INDEX('Overview - Section A'!$E$42:$E$49,MATCH(G223,'Overview - Section A'!$I$42:$I$49,0)),""),"d-mmm-yy")</f>
        <v>1-Jan-22 to 31-Dec-22</v>
      </c>
      <c r="D223" s="405"/>
      <c r="E223" s="405"/>
      <c r="F223" s="402" t="str">
        <f t="shared" si="15"/>
        <v/>
      </c>
      <c r="G223" s="406" t="s">
        <v>305</v>
      </c>
      <c r="H223" s="406">
        <v>44926</v>
      </c>
      <c r="I223" s="407" t="b">
        <f t="shared" si="16"/>
        <v>1</v>
      </c>
      <c r="J223" s="407" t="b">
        <f t="shared" si="17"/>
        <v>0</v>
      </c>
      <c r="K223" s="407" t="str">
        <f t="shared" si="18"/>
        <v>a1Ng000000C0uSUEAZ</v>
      </c>
      <c r="L223" s="408" t="s">
        <v>955</v>
      </c>
      <c r="M223" s="158"/>
      <c r="N223" s="79"/>
      <c r="AI223" s="5"/>
      <c r="AJ223" s="5"/>
      <c r="AK223" s="237"/>
    </row>
    <row r="224" spans="1:37" ht="18.75" customHeight="1" x14ac:dyDescent="0.25">
      <c r="A224" s="312">
        <v>27</v>
      </c>
      <c r="B224" s="324" t="str">
        <f t="shared" si="14"/>
        <v/>
      </c>
      <c r="C224" s="392" t="str">
        <f>TEXT(IFERROR(INDEX('Overview - Section A'!$A$42:$A$49,MATCH(G224,'Overview - Section A'!$I$42:$I$49,0)),""),"d-mmm-yy") &amp;" to " &amp; TEXT(IFERROR(INDEX('Overview - Section A'!$E$42:$E$49,MATCH(G224,'Overview - Section A'!$I$42:$I$49,0)),""),"d-mmm-yy")</f>
        <v>1-Jan-18 to 31-Dec-18</v>
      </c>
      <c r="D224" s="405"/>
      <c r="E224" s="405"/>
      <c r="F224" s="402" t="str">
        <f t="shared" si="15"/>
        <v/>
      </c>
      <c r="G224" s="406" t="s">
        <v>297</v>
      </c>
      <c r="H224" s="406">
        <v>43465</v>
      </c>
      <c r="I224" s="407" t="b">
        <f t="shared" si="16"/>
        <v>1</v>
      </c>
      <c r="J224" s="407" t="b">
        <f t="shared" si="17"/>
        <v>0</v>
      </c>
      <c r="K224" s="407" t="str">
        <f t="shared" si="18"/>
        <v>a1Ng000000C0uSVEAZ</v>
      </c>
      <c r="L224" s="408" t="s">
        <v>956</v>
      </c>
      <c r="M224" s="158"/>
      <c r="N224" s="79"/>
      <c r="AI224" s="5"/>
      <c r="AJ224" s="5"/>
      <c r="AK224" s="237"/>
    </row>
    <row r="225" spans="1:37" ht="18.75" customHeight="1" x14ac:dyDescent="0.25">
      <c r="A225" s="312">
        <v>27</v>
      </c>
      <c r="B225" s="324" t="str">
        <f t="shared" si="14"/>
        <v/>
      </c>
      <c r="C225" s="392" t="str">
        <f>TEXT(IFERROR(INDEX('Overview - Section A'!$A$42:$A$49,MATCH(G225,'Overview - Section A'!$I$42:$I$49,0)),""),"d-mmm-yy") &amp;" to " &amp; TEXT(IFERROR(INDEX('Overview - Section A'!$E$42:$E$49,MATCH(G225,'Overview - Section A'!$I$42:$I$49,0)),""),"d-mmm-yy")</f>
        <v>1-Jan-19 to 31-Dec-19</v>
      </c>
      <c r="D225" s="405"/>
      <c r="E225" s="405"/>
      <c r="F225" s="402" t="str">
        <f t="shared" si="15"/>
        <v/>
      </c>
      <c r="G225" s="406" t="s">
        <v>299</v>
      </c>
      <c r="H225" s="406">
        <v>43830</v>
      </c>
      <c r="I225" s="407" t="b">
        <f t="shared" si="16"/>
        <v>1</v>
      </c>
      <c r="J225" s="407" t="b">
        <f t="shared" si="17"/>
        <v>0</v>
      </c>
      <c r="K225" s="407" t="str">
        <f t="shared" si="18"/>
        <v>a1Ng000000C0uSVEAZ</v>
      </c>
      <c r="L225" s="408" t="s">
        <v>957</v>
      </c>
      <c r="M225" s="158"/>
      <c r="N225" s="79"/>
      <c r="AI225" s="5"/>
      <c r="AJ225" s="5"/>
      <c r="AK225" s="237"/>
    </row>
    <row r="226" spans="1:37" ht="18.75" customHeight="1" x14ac:dyDescent="0.25">
      <c r="A226" s="312">
        <v>27</v>
      </c>
      <c r="B226" s="324" t="str">
        <f t="shared" si="14"/>
        <v/>
      </c>
      <c r="C226" s="392" t="str">
        <f>TEXT(IFERROR(INDEX('Overview - Section A'!$A$42:$A$49,MATCH(G226,'Overview - Section A'!$I$42:$I$49,0)),""),"d-mmm-yy") &amp;" to " &amp; TEXT(IFERROR(INDEX('Overview - Section A'!$E$42:$E$49,MATCH(G226,'Overview - Section A'!$I$42:$I$49,0)),""),"d-mmm-yy")</f>
        <v>1-Jan-20 to 31-Dec-20</v>
      </c>
      <c r="D226" s="405"/>
      <c r="E226" s="405"/>
      <c r="F226" s="402" t="str">
        <f t="shared" si="15"/>
        <v/>
      </c>
      <c r="G226" s="406" t="s">
        <v>301</v>
      </c>
      <c r="H226" s="406">
        <v>44196</v>
      </c>
      <c r="I226" s="407" t="b">
        <f t="shared" si="16"/>
        <v>1</v>
      </c>
      <c r="J226" s="407" t="b">
        <f t="shared" si="17"/>
        <v>0</v>
      </c>
      <c r="K226" s="407" t="str">
        <f t="shared" si="18"/>
        <v>a1Ng000000C0uSVEAZ</v>
      </c>
      <c r="L226" s="408" t="s">
        <v>958</v>
      </c>
      <c r="M226" s="158"/>
      <c r="N226" s="79"/>
      <c r="AI226" s="5"/>
      <c r="AJ226" s="5"/>
      <c r="AK226" s="237"/>
    </row>
    <row r="227" spans="1:37" ht="18.75" customHeight="1" x14ac:dyDescent="0.25">
      <c r="A227" s="312">
        <v>27</v>
      </c>
      <c r="B227" s="324" t="str">
        <f t="shared" si="14"/>
        <v/>
      </c>
      <c r="C227" s="392" t="str">
        <f>TEXT(IFERROR(INDEX('Overview - Section A'!$A$42:$A$49,MATCH(G227,'Overview - Section A'!$I$42:$I$49,0)),""),"d-mmm-yy") &amp;" to " &amp; TEXT(IFERROR(INDEX('Overview - Section A'!$E$42:$E$49,MATCH(G227,'Overview - Section A'!$I$42:$I$49,0)),""),"d-mmm-yy")</f>
        <v>1-Jan-21 to 31-Dec-21</v>
      </c>
      <c r="D227" s="405"/>
      <c r="E227" s="405"/>
      <c r="F227" s="402" t="str">
        <f t="shared" si="15"/>
        <v/>
      </c>
      <c r="G227" s="406" t="s">
        <v>303</v>
      </c>
      <c r="H227" s="406">
        <v>44561</v>
      </c>
      <c r="I227" s="407" t="b">
        <f t="shared" si="16"/>
        <v>1</v>
      </c>
      <c r="J227" s="407" t="b">
        <f t="shared" si="17"/>
        <v>0</v>
      </c>
      <c r="K227" s="407" t="str">
        <f t="shared" si="18"/>
        <v>a1Ng000000C0uSVEAZ</v>
      </c>
      <c r="L227" s="408" t="s">
        <v>959</v>
      </c>
      <c r="M227" s="158"/>
      <c r="N227" s="79"/>
      <c r="AI227" s="5"/>
      <c r="AJ227" s="5"/>
      <c r="AK227" s="237"/>
    </row>
    <row r="228" spans="1:37" ht="18.75" customHeight="1" x14ac:dyDescent="0.25">
      <c r="A228" s="312">
        <v>27</v>
      </c>
      <c r="B228" s="324" t="str">
        <f t="shared" si="14"/>
        <v/>
      </c>
      <c r="C228" s="392" t="str">
        <f>TEXT(IFERROR(INDEX('Overview - Section A'!$A$42:$A$49,MATCH(G228,'Overview - Section A'!$I$42:$I$49,0)),""),"d-mmm-yy") &amp;" to " &amp; TEXT(IFERROR(INDEX('Overview - Section A'!$E$42:$E$49,MATCH(G228,'Overview - Section A'!$I$42:$I$49,0)),""),"d-mmm-yy")</f>
        <v>1-Jan-22 to 31-Dec-22</v>
      </c>
      <c r="D228" s="405"/>
      <c r="E228" s="405"/>
      <c r="F228" s="402" t="str">
        <f t="shared" si="15"/>
        <v/>
      </c>
      <c r="G228" s="406" t="s">
        <v>305</v>
      </c>
      <c r="H228" s="406">
        <v>44926</v>
      </c>
      <c r="I228" s="407" t="b">
        <f t="shared" si="16"/>
        <v>1</v>
      </c>
      <c r="J228" s="407" t="b">
        <f t="shared" si="17"/>
        <v>0</v>
      </c>
      <c r="K228" s="407" t="str">
        <f t="shared" si="18"/>
        <v>a1Ng000000C0uSVEAZ</v>
      </c>
      <c r="L228" s="408" t="s">
        <v>960</v>
      </c>
      <c r="M228" s="158"/>
      <c r="N228" s="79"/>
      <c r="AI228" s="5"/>
      <c r="AJ228" s="5"/>
      <c r="AK228" s="237"/>
    </row>
    <row r="229" spans="1:37" ht="18.75" customHeight="1" x14ac:dyDescent="0.25">
      <c r="A229" s="312">
        <v>28</v>
      </c>
      <c r="B229" s="324" t="str">
        <f t="shared" si="14"/>
        <v/>
      </c>
      <c r="C229" s="392" t="str">
        <f>TEXT(IFERROR(INDEX('Overview - Section A'!$A$42:$A$49,MATCH(G229,'Overview - Section A'!$I$42:$I$49,0)),""),"d-mmm-yy") &amp;" to " &amp; TEXT(IFERROR(INDEX('Overview - Section A'!$E$42:$E$49,MATCH(G229,'Overview - Section A'!$I$42:$I$49,0)),""),"d-mmm-yy")</f>
        <v>1-Jan-18 to 31-Dec-18</v>
      </c>
      <c r="D229" s="405"/>
      <c r="E229" s="405"/>
      <c r="F229" s="402" t="str">
        <f t="shared" si="15"/>
        <v/>
      </c>
      <c r="G229" s="406" t="s">
        <v>297</v>
      </c>
      <c r="H229" s="406">
        <v>43465</v>
      </c>
      <c r="I229" s="407" t="b">
        <f t="shared" si="16"/>
        <v>1</v>
      </c>
      <c r="J229" s="407" t="b">
        <f t="shared" si="17"/>
        <v>0</v>
      </c>
      <c r="K229" s="407" t="str">
        <f t="shared" si="18"/>
        <v>a1Ng000000C0uSWEAZ</v>
      </c>
      <c r="L229" s="408" t="s">
        <v>961</v>
      </c>
      <c r="M229" s="158"/>
      <c r="N229" s="79"/>
      <c r="AI229" s="5"/>
      <c r="AJ229" s="5"/>
      <c r="AK229" s="237"/>
    </row>
    <row r="230" spans="1:37" ht="18.75" customHeight="1" x14ac:dyDescent="0.25">
      <c r="A230" s="312">
        <v>28</v>
      </c>
      <c r="B230" s="324" t="str">
        <f t="shared" si="14"/>
        <v/>
      </c>
      <c r="C230" s="392" t="str">
        <f>TEXT(IFERROR(INDEX('Overview - Section A'!$A$42:$A$49,MATCH(G230,'Overview - Section A'!$I$42:$I$49,0)),""),"d-mmm-yy") &amp;" to " &amp; TEXT(IFERROR(INDEX('Overview - Section A'!$E$42:$E$49,MATCH(G230,'Overview - Section A'!$I$42:$I$49,0)),""),"d-mmm-yy")</f>
        <v>1-Jan-19 to 31-Dec-19</v>
      </c>
      <c r="D230" s="405"/>
      <c r="E230" s="405"/>
      <c r="F230" s="402" t="str">
        <f t="shared" si="15"/>
        <v/>
      </c>
      <c r="G230" s="406" t="s">
        <v>299</v>
      </c>
      <c r="H230" s="406">
        <v>43830</v>
      </c>
      <c r="I230" s="407" t="b">
        <f t="shared" si="16"/>
        <v>1</v>
      </c>
      <c r="J230" s="407" t="b">
        <f t="shared" si="17"/>
        <v>0</v>
      </c>
      <c r="K230" s="407" t="str">
        <f t="shared" si="18"/>
        <v>a1Ng000000C0uSWEAZ</v>
      </c>
      <c r="L230" s="408" t="s">
        <v>962</v>
      </c>
      <c r="M230" s="158"/>
      <c r="N230" s="79"/>
      <c r="AI230" s="5"/>
      <c r="AJ230" s="5"/>
      <c r="AK230" s="237"/>
    </row>
    <row r="231" spans="1:37" ht="18.75" customHeight="1" x14ac:dyDescent="0.25">
      <c r="A231" s="312">
        <v>28</v>
      </c>
      <c r="B231" s="324" t="str">
        <f t="shared" si="14"/>
        <v/>
      </c>
      <c r="C231" s="392" t="str">
        <f>TEXT(IFERROR(INDEX('Overview - Section A'!$A$42:$A$49,MATCH(G231,'Overview - Section A'!$I$42:$I$49,0)),""),"d-mmm-yy") &amp;" to " &amp; TEXT(IFERROR(INDEX('Overview - Section A'!$E$42:$E$49,MATCH(G231,'Overview - Section A'!$I$42:$I$49,0)),""),"d-mmm-yy")</f>
        <v>1-Jan-20 to 31-Dec-20</v>
      </c>
      <c r="D231" s="405"/>
      <c r="E231" s="405"/>
      <c r="F231" s="402" t="str">
        <f t="shared" si="15"/>
        <v/>
      </c>
      <c r="G231" s="406" t="s">
        <v>301</v>
      </c>
      <c r="H231" s="406">
        <v>44196</v>
      </c>
      <c r="I231" s="407" t="b">
        <f t="shared" si="16"/>
        <v>1</v>
      </c>
      <c r="J231" s="407" t="b">
        <f t="shared" si="17"/>
        <v>0</v>
      </c>
      <c r="K231" s="407" t="str">
        <f t="shared" si="18"/>
        <v>a1Ng000000C0uSWEAZ</v>
      </c>
      <c r="L231" s="408" t="s">
        <v>963</v>
      </c>
      <c r="M231" s="158"/>
      <c r="N231" s="79"/>
      <c r="AI231" s="5"/>
      <c r="AJ231" s="5"/>
      <c r="AK231" s="237"/>
    </row>
    <row r="232" spans="1:37" ht="18.75" customHeight="1" x14ac:dyDescent="0.25">
      <c r="A232" s="312">
        <v>28</v>
      </c>
      <c r="B232" s="324" t="str">
        <f t="shared" si="14"/>
        <v/>
      </c>
      <c r="C232" s="392" t="str">
        <f>TEXT(IFERROR(INDEX('Overview - Section A'!$A$42:$A$49,MATCH(G232,'Overview - Section A'!$I$42:$I$49,0)),""),"d-mmm-yy") &amp;" to " &amp; TEXT(IFERROR(INDEX('Overview - Section A'!$E$42:$E$49,MATCH(G232,'Overview - Section A'!$I$42:$I$49,0)),""),"d-mmm-yy")</f>
        <v>1-Jan-21 to 31-Dec-21</v>
      </c>
      <c r="D232" s="405"/>
      <c r="E232" s="405"/>
      <c r="F232" s="402" t="str">
        <f t="shared" si="15"/>
        <v/>
      </c>
      <c r="G232" s="406" t="s">
        <v>303</v>
      </c>
      <c r="H232" s="406">
        <v>44561</v>
      </c>
      <c r="I232" s="407" t="b">
        <f t="shared" si="16"/>
        <v>1</v>
      </c>
      <c r="J232" s="407" t="b">
        <f t="shared" si="17"/>
        <v>0</v>
      </c>
      <c r="K232" s="407" t="str">
        <f t="shared" si="18"/>
        <v>a1Ng000000C0uSWEAZ</v>
      </c>
      <c r="L232" s="408" t="s">
        <v>964</v>
      </c>
      <c r="M232" s="158"/>
      <c r="N232" s="79"/>
      <c r="AI232" s="5"/>
      <c r="AJ232" s="5"/>
      <c r="AK232" s="237"/>
    </row>
    <row r="233" spans="1:37" ht="18.75" customHeight="1" x14ac:dyDescent="0.25">
      <c r="A233" s="312">
        <v>28</v>
      </c>
      <c r="B233" s="324" t="str">
        <f t="shared" si="14"/>
        <v/>
      </c>
      <c r="C233" s="392" t="str">
        <f>TEXT(IFERROR(INDEX('Overview - Section A'!$A$42:$A$49,MATCH(G233,'Overview - Section A'!$I$42:$I$49,0)),""),"d-mmm-yy") &amp;" to " &amp; TEXT(IFERROR(INDEX('Overview - Section A'!$E$42:$E$49,MATCH(G233,'Overview - Section A'!$I$42:$I$49,0)),""),"d-mmm-yy")</f>
        <v>1-Jan-22 to 31-Dec-22</v>
      </c>
      <c r="D233" s="405"/>
      <c r="E233" s="405"/>
      <c r="F233" s="402" t="str">
        <f t="shared" si="15"/>
        <v/>
      </c>
      <c r="G233" s="406" t="s">
        <v>305</v>
      </c>
      <c r="H233" s="406">
        <v>44926</v>
      </c>
      <c r="I233" s="407" t="b">
        <f t="shared" si="16"/>
        <v>1</v>
      </c>
      <c r="J233" s="407" t="b">
        <f t="shared" si="17"/>
        <v>0</v>
      </c>
      <c r="K233" s="407" t="str">
        <f t="shared" si="18"/>
        <v>a1Ng000000C0uSWEAZ</v>
      </c>
      <c r="L233" s="408" t="s">
        <v>965</v>
      </c>
      <c r="M233" s="158"/>
      <c r="N233" s="79"/>
      <c r="AI233" s="5"/>
      <c r="AJ233" s="5"/>
      <c r="AK233" s="237"/>
    </row>
    <row r="234" spans="1:37" ht="18.75" customHeight="1" x14ac:dyDescent="0.25">
      <c r="A234" s="312">
        <v>29</v>
      </c>
      <c r="B234" s="324" t="str">
        <f t="shared" si="14"/>
        <v/>
      </c>
      <c r="C234" s="392" t="str">
        <f>TEXT(IFERROR(INDEX('Overview - Section A'!$A$42:$A$49,MATCH(G234,'Overview - Section A'!$I$42:$I$49,0)),""),"d-mmm-yy") &amp;" to " &amp; TEXT(IFERROR(INDEX('Overview - Section A'!$E$42:$E$49,MATCH(G234,'Overview - Section A'!$I$42:$I$49,0)),""),"d-mmm-yy")</f>
        <v>1-Jan-18 to 31-Dec-18</v>
      </c>
      <c r="D234" s="405"/>
      <c r="E234" s="405"/>
      <c r="F234" s="402" t="str">
        <f t="shared" si="15"/>
        <v/>
      </c>
      <c r="G234" s="406" t="s">
        <v>297</v>
      </c>
      <c r="H234" s="406">
        <v>43465</v>
      </c>
      <c r="I234" s="407" t="b">
        <f t="shared" si="16"/>
        <v>1</v>
      </c>
      <c r="J234" s="407" t="b">
        <f t="shared" si="17"/>
        <v>0</v>
      </c>
      <c r="K234" s="407" t="str">
        <f t="shared" si="18"/>
        <v>a1Ng000000C0uSXEAZ</v>
      </c>
      <c r="L234" s="408" t="s">
        <v>966</v>
      </c>
      <c r="M234" s="158"/>
      <c r="N234" s="79"/>
      <c r="AI234" s="5"/>
      <c r="AJ234" s="5"/>
      <c r="AK234" s="237"/>
    </row>
    <row r="235" spans="1:37" ht="18.75" customHeight="1" x14ac:dyDescent="0.25">
      <c r="A235" s="312">
        <v>29</v>
      </c>
      <c r="B235" s="324" t="str">
        <f t="shared" si="14"/>
        <v/>
      </c>
      <c r="C235" s="392" t="str">
        <f>TEXT(IFERROR(INDEX('Overview - Section A'!$A$42:$A$49,MATCH(G235,'Overview - Section A'!$I$42:$I$49,0)),""),"d-mmm-yy") &amp;" to " &amp; TEXT(IFERROR(INDEX('Overview - Section A'!$E$42:$E$49,MATCH(G235,'Overview - Section A'!$I$42:$I$49,0)),""),"d-mmm-yy")</f>
        <v>1-Jan-19 to 31-Dec-19</v>
      </c>
      <c r="D235" s="405"/>
      <c r="E235" s="405"/>
      <c r="F235" s="402" t="str">
        <f t="shared" si="15"/>
        <v/>
      </c>
      <c r="G235" s="406" t="s">
        <v>299</v>
      </c>
      <c r="H235" s="406">
        <v>43830</v>
      </c>
      <c r="I235" s="407" t="b">
        <f t="shared" si="16"/>
        <v>1</v>
      </c>
      <c r="J235" s="407" t="b">
        <f t="shared" si="17"/>
        <v>0</v>
      </c>
      <c r="K235" s="407" t="str">
        <f t="shared" si="18"/>
        <v>a1Ng000000C0uSXEAZ</v>
      </c>
      <c r="L235" s="408" t="s">
        <v>967</v>
      </c>
      <c r="M235" s="158"/>
      <c r="N235" s="79"/>
      <c r="AI235" s="5"/>
      <c r="AJ235" s="5"/>
      <c r="AK235" s="237"/>
    </row>
    <row r="236" spans="1:37" ht="18.75" customHeight="1" x14ac:dyDescent="0.25">
      <c r="A236" s="312">
        <v>29</v>
      </c>
      <c r="B236" s="324" t="str">
        <f t="shared" si="14"/>
        <v/>
      </c>
      <c r="C236" s="392" t="str">
        <f>TEXT(IFERROR(INDEX('Overview - Section A'!$A$42:$A$49,MATCH(G236,'Overview - Section A'!$I$42:$I$49,0)),""),"d-mmm-yy") &amp;" to " &amp; TEXT(IFERROR(INDEX('Overview - Section A'!$E$42:$E$49,MATCH(G236,'Overview - Section A'!$I$42:$I$49,0)),""),"d-mmm-yy")</f>
        <v>1-Jan-20 to 31-Dec-20</v>
      </c>
      <c r="D236" s="405"/>
      <c r="E236" s="405"/>
      <c r="F236" s="402" t="str">
        <f t="shared" si="15"/>
        <v/>
      </c>
      <c r="G236" s="406" t="s">
        <v>301</v>
      </c>
      <c r="H236" s="406">
        <v>44196</v>
      </c>
      <c r="I236" s="407" t="b">
        <f t="shared" si="16"/>
        <v>1</v>
      </c>
      <c r="J236" s="407" t="b">
        <f t="shared" si="17"/>
        <v>0</v>
      </c>
      <c r="K236" s="407" t="str">
        <f t="shared" si="18"/>
        <v>a1Ng000000C0uSXEAZ</v>
      </c>
      <c r="L236" s="408" t="s">
        <v>968</v>
      </c>
      <c r="M236" s="158"/>
      <c r="N236" s="79"/>
      <c r="AI236" s="5"/>
      <c r="AJ236" s="5"/>
      <c r="AK236" s="237"/>
    </row>
    <row r="237" spans="1:37" ht="18.75" customHeight="1" x14ac:dyDescent="0.25">
      <c r="A237" s="312">
        <v>29</v>
      </c>
      <c r="B237" s="324" t="str">
        <f t="shared" si="14"/>
        <v/>
      </c>
      <c r="C237" s="392" t="str">
        <f>TEXT(IFERROR(INDEX('Overview - Section A'!$A$42:$A$49,MATCH(G237,'Overview - Section A'!$I$42:$I$49,0)),""),"d-mmm-yy") &amp;" to " &amp; TEXT(IFERROR(INDEX('Overview - Section A'!$E$42:$E$49,MATCH(G237,'Overview - Section A'!$I$42:$I$49,0)),""),"d-mmm-yy")</f>
        <v>1-Jan-21 to 31-Dec-21</v>
      </c>
      <c r="D237" s="405"/>
      <c r="E237" s="405"/>
      <c r="F237" s="402" t="str">
        <f t="shared" si="15"/>
        <v/>
      </c>
      <c r="G237" s="406" t="s">
        <v>303</v>
      </c>
      <c r="H237" s="406">
        <v>44561</v>
      </c>
      <c r="I237" s="407" t="b">
        <f t="shared" si="16"/>
        <v>1</v>
      </c>
      <c r="J237" s="407" t="b">
        <f t="shared" si="17"/>
        <v>0</v>
      </c>
      <c r="K237" s="407" t="str">
        <f t="shared" si="18"/>
        <v>a1Ng000000C0uSXEAZ</v>
      </c>
      <c r="L237" s="408" t="s">
        <v>969</v>
      </c>
      <c r="M237" s="158"/>
      <c r="N237" s="79"/>
      <c r="AI237" s="5"/>
      <c r="AJ237" s="5"/>
      <c r="AK237" s="237"/>
    </row>
    <row r="238" spans="1:37" ht="18.75" customHeight="1" x14ac:dyDescent="0.25">
      <c r="A238" s="312">
        <v>29</v>
      </c>
      <c r="B238" s="324" t="str">
        <f t="shared" si="14"/>
        <v/>
      </c>
      <c r="C238" s="392" t="str">
        <f>TEXT(IFERROR(INDEX('Overview - Section A'!$A$42:$A$49,MATCH(G238,'Overview - Section A'!$I$42:$I$49,0)),""),"d-mmm-yy") &amp;" to " &amp; TEXT(IFERROR(INDEX('Overview - Section A'!$E$42:$E$49,MATCH(G238,'Overview - Section A'!$I$42:$I$49,0)),""),"d-mmm-yy")</f>
        <v>1-Jan-22 to 31-Dec-22</v>
      </c>
      <c r="D238" s="405"/>
      <c r="E238" s="405"/>
      <c r="F238" s="402" t="str">
        <f t="shared" si="15"/>
        <v/>
      </c>
      <c r="G238" s="406" t="s">
        <v>305</v>
      </c>
      <c r="H238" s="406">
        <v>44926</v>
      </c>
      <c r="I238" s="407" t="b">
        <f t="shared" si="16"/>
        <v>1</v>
      </c>
      <c r="J238" s="407" t="b">
        <f t="shared" si="17"/>
        <v>0</v>
      </c>
      <c r="K238" s="407" t="str">
        <f t="shared" si="18"/>
        <v>a1Ng000000C0uSXEAZ</v>
      </c>
      <c r="L238" s="408" t="s">
        <v>970</v>
      </c>
      <c r="M238" s="158"/>
      <c r="N238" s="79"/>
      <c r="AI238" s="5"/>
      <c r="AJ238" s="5"/>
      <c r="AK238" s="237"/>
    </row>
    <row r="239" spans="1:37" ht="18.75" customHeight="1" x14ac:dyDescent="0.25">
      <c r="A239" s="312">
        <v>30</v>
      </c>
      <c r="B239" s="324" t="str">
        <f t="shared" si="14"/>
        <v/>
      </c>
      <c r="C239" s="392" t="str">
        <f>TEXT(IFERROR(INDEX('Overview - Section A'!$A$42:$A$49,MATCH(G239,'Overview - Section A'!$I$42:$I$49,0)),""),"d-mmm-yy") &amp;" to " &amp; TEXT(IFERROR(INDEX('Overview - Section A'!$E$42:$E$49,MATCH(G239,'Overview - Section A'!$I$42:$I$49,0)),""),"d-mmm-yy")</f>
        <v>1-Jan-18 to 31-Dec-18</v>
      </c>
      <c r="D239" s="405"/>
      <c r="E239" s="405"/>
      <c r="F239" s="402" t="str">
        <f t="shared" si="15"/>
        <v/>
      </c>
      <c r="G239" s="406" t="s">
        <v>297</v>
      </c>
      <c r="H239" s="406">
        <v>43465</v>
      </c>
      <c r="I239" s="407" t="b">
        <f t="shared" si="16"/>
        <v>1</v>
      </c>
      <c r="J239" s="407" t="b">
        <f t="shared" si="17"/>
        <v>0</v>
      </c>
      <c r="K239" s="407" t="str">
        <f t="shared" si="18"/>
        <v>a1Ng000000C0uSYEAZ</v>
      </c>
      <c r="L239" s="408" t="s">
        <v>971</v>
      </c>
      <c r="M239" s="158"/>
      <c r="N239" s="79"/>
      <c r="AI239" s="5"/>
      <c r="AJ239" s="5"/>
      <c r="AK239" s="237"/>
    </row>
    <row r="240" spans="1:37" ht="18.75" customHeight="1" x14ac:dyDescent="0.25">
      <c r="A240" s="312">
        <v>30</v>
      </c>
      <c r="B240" s="324" t="str">
        <f t="shared" si="14"/>
        <v/>
      </c>
      <c r="C240" s="392" t="str">
        <f>TEXT(IFERROR(INDEX('Overview - Section A'!$A$42:$A$49,MATCH(G240,'Overview - Section A'!$I$42:$I$49,0)),""),"d-mmm-yy") &amp;" to " &amp; TEXT(IFERROR(INDEX('Overview - Section A'!$E$42:$E$49,MATCH(G240,'Overview - Section A'!$I$42:$I$49,0)),""),"d-mmm-yy")</f>
        <v>1-Jan-19 to 31-Dec-19</v>
      </c>
      <c r="D240" s="405"/>
      <c r="E240" s="405"/>
      <c r="F240" s="402" t="str">
        <f t="shared" si="15"/>
        <v/>
      </c>
      <c r="G240" s="406" t="s">
        <v>299</v>
      </c>
      <c r="H240" s="406">
        <v>43830</v>
      </c>
      <c r="I240" s="407" t="b">
        <f t="shared" si="16"/>
        <v>1</v>
      </c>
      <c r="J240" s="407" t="b">
        <f t="shared" si="17"/>
        <v>0</v>
      </c>
      <c r="K240" s="407" t="str">
        <f t="shared" si="18"/>
        <v>a1Ng000000C0uSYEAZ</v>
      </c>
      <c r="L240" s="408" t="s">
        <v>972</v>
      </c>
      <c r="M240" s="158"/>
      <c r="N240" s="79"/>
      <c r="AI240" s="5"/>
      <c r="AJ240" s="5"/>
      <c r="AK240" s="237"/>
    </row>
    <row r="241" spans="1:37" ht="18.75" customHeight="1" x14ac:dyDescent="0.25">
      <c r="A241" s="312">
        <v>30</v>
      </c>
      <c r="B241" s="324" t="str">
        <f t="shared" si="14"/>
        <v/>
      </c>
      <c r="C241" s="392" t="str">
        <f>TEXT(IFERROR(INDEX('Overview - Section A'!$A$42:$A$49,MATCH(G241,'Overview - Section A'!$I$42:$I$49,0)),""),"d-mmm-yy") &amp;" to " &amp; TEXT(IFERROR(INDEX('Overview - Section A'!$E$42:$E$49,MATCH(G241,'Overview - Section A'!$I$42:$I$49,0)),""),"d-mmm-yy")</f>
        <v>1-Jan-20 to 31-Dec-20</v>
      </c>
      <c r="D241" s="405"/>
      <c r="E241" s="405"/>
      <c r="F241" s="402" t="str">
        <f t="shared" si="15"/>
        <v/>
      </c>
      <c r="G241" s="406" t="s">
        <v>301</v>
      </c>
      <c r="H241" s="406">
        <v>44196</v>
      </c>
      <c r="I241" s="407" t="b">
        <f t="shared" si="16"/>
        <v>1</v>
      </c>
      <c r="J241" s="407" t="b">
        <f t="shared" si="17"/>
        <v>0</v>
      </c>
      <c r="K241" s="407" t="str">
        <f t="shared" si="18"/>
        <v>a1Ng000000C0uSYEAZ</v>
      </c>
      <c r="L241" s="408" t="s">
        <v>973</v>
      </c>
      <c r="M241" s="158"/>
      <c r="N241" s="79"/>
      <c r="AI241" s="5"/>
      <c r="AJ241" s="5"/>
      <c r="AK241" s="237"/>
    </row>
    <row r="242" spans="1:37" ht="18.75" customHeight="1" x14ac:dyDescent="0.25">
      <c r="A242" s="312">
        <v>30</v>
      </c>
      <c r="B242" s="324" t="str">
        <f t="shared" si="14"/>
        <v/>
      </c>
      <c r="C242" s="392" t="str">
        <f>TEXT(IFERROR(INDEX('Overview - Section A'!$A$42:$A$49,MATCH(G242,'Overview - Section A'!$I$42:$I$49,0)),""),"d-mmm-yy") &amp;" to " &amp; TEXT(IFERROR(INDEX('Overview - Section A'!$E$42:$E$49,MATCH(G242,'Overview - Section A'!$I$42:$I$49,0)),""),"d-mmm-yy")</f>
        <v>1-Jan-21 to 31-Dec-21</v>
      </c>
      <c r="D242" s="405"/>
      <c r="E242" s="405"/>
      <c r="F242" s="402" t="str">
        <f t="shared" si="15"/>
        <v/>
      </c>
      <c r="G242" s="406" t="s">
        <v>303</v>
      </c>
      <c r="H242" s="406">
        <v>44561</v>
      </c>
      <c r="I242" s="407" t="b">
        <f t="shared" si="16"/>
        <v>1</v>
      </c>
      <c r="J242" s="407" t="b">
        <f t="shared" si="17"/>
        <v>0</v>
      </c>
      <c r="K242" s="407" t="str">
        <f t="shared" si="18"/>
        <v>a1Ng000000C0uSYEAZ</v>
      </c>
      <c r="L242" s="408" t="s">
        <v>974</v>
      </c>
      <c r="M242" s="158"/>
      <c r="N242" s="79"/>
      <c r="AI242" s="5"/>
      <c r="AJ242" s="5"/>
      <c r="AK242" s="237"/>
    </row>
    <row r="243" spans="1:37" ht="18.75" customHeight="1" x14ac:dyDescent="0.25">
      <c r="A243" s="312">
        <v>30</v>
      </c>
      <c r="B243" s="324" t="str">
        <f t="shared" si="14"/>
        <v/>
      </c>
      <c r="C243" s="392" t="str">
        <f>TEXT(IFERROR(INDEX('Overview - Section A'!$A$42:$A$49,MATCH(G243,'Overview - Section A'!$I$42:$I$49,0)),""),"d-mmm-yy") &amp;" to " &amp; TEXT(IFERROR(INDEX('Overview - Section A'!$E$42:$E$49,MATCH(G243,'Overview - Section A'!$I$42:$I$49,0)),""),"d-mmm-yy")</f>
        <v>1-Jan-22 to 31-Dec-22</v>
      </c>
      <c r="D243" s="405"/>
      <c r="E243" s="405"/>
      <c r="F243" s="402" t="str">
        <f t="shared" si="15"/>
        <v/>
      </c>
      <c r="G243" s="406" t="s">
        <v>305</v>
      </c>
      <c r="H243" s="406">
        <v>44926</v>
      </c>
      <c r="I243" s="407" t="b">
        <f t="shared" si="16"/>
        <v>1</v>
      </c>
      <c r="J243" s="407" t="b">
        <f t="shared" si="17"/>
        <v>0</v>
      </c>
      <c r="K243" s="407" t="str">
        <f t="shared" si="18"/>
        <v>a1Ng000000C0uSYEAZ</v>
      </c>
      <c r="L243" s="408" t="s">
        <v>975</v>
      </c>
      <c r="M243" s="158"/>
      <c r="N243" s="79"/>
      <c r="AI243" s="5"/>
      <c r="AJ243" s="5"/>
      <c r="AK243" s="237"/>
    </row>
    <row r="244" spans="1:37" ht="18.75" customHeight="1" x14ac:dyDescent="0.25">
      <c r="A244" s="312">
        <v>31</v>
      </c>
      <c r="B244" s="324" t="str">
        <f t="shared" si="14"/>
        <v/>
      </c>
      <c r="C244" s="392" t="str">
        <f>TEXT(IFERROR(INDEX('Overview - Section A'!$A$42:$A$49,MATCH(G244,'Overview - Section A'!$I$42:$I$49,0)),""),"d-mmm-yy") &amp;" to " &amp; TEXT(IFERROR(INDEX('Overview - Section A'!$E$42:$E$49,MATCH(G244,'Overview - Section A'!$I$42:$I$49,0)),""),"d-mmm-yy")</f>
        <v>1-Jan-18 to 31-Dec-18</v>
      </c>
      <c r="D244" s="405"/>
      <c r="E244" s="405"/>
      <c r="F244" s="402" t="str">
        <f t="shared" si="15"/>
        <v/>
      </c>
      <c r="G244" s="406" t="s">
        <v>297</v>
      </c>
      <c r="H244" s="406">
        <v>43465</v>
      </c>
      <c r="I244" s="407" t="b">
        <f t="shared" si="16"/>
        <v>1</v>
      </c>
      <c r="J244" s="407" t="b">
        <f t="shared" si="17"/>
        <v>0</v>
      </c>
      <c r="K244" s="407" t="str">
        <f t="shared" si="18"/>
        <v>a1Ng000000C0uSZEAZ</v>
      </c>
      <c r="L244" s="408" t="s">
        <v>976</v>
      </c>
      <c r="M244" s="158"/>
      <c r="N244" s="79"/>
      <c r="AI244" s="5"/>
      <c r="AJ244" s="5"/>
      <c r="AK244" s="237"/>
    </row>
    <row r="245" spans="1:37" ht="18.75" customHeight="1" x14ac:dyDescent="0.25">
      <c r="A245" s="312">
        <v>31</v>
      </c>
      <c r="B245" s="324" t="str">
        <f t="shared" si="14"/>
        <v/>
      </c>
      <c r="C245" s="392" t="str">
        <f>TEXT(IFERROR(INDEX('Overview - Section A'!$A$42:$A$49,MATCH(G245,'Overview - Section A'!$I$42:$I$49,0)),""),"d-mmm-yy") &amp;" to " &amp; TEXT(IFERROR(INDEX('Overview - Section A'!$E$42:$E$49,MATCH(G245,'Overview - Section A'!$I$42:$I$49,0)),""),"d-mmm-yy")</f>
        <v>1-Jan-19 to 31-Dec-19</v>
      </c>
      <c r="D245" s="405"/>
      <c r="E245" s="405"/>
      <c r="F245" s="402" t="str">
        <f t="shared" si="15"/>
        <v/>
      </c>
      <c r="G245" s="406" t="s">
        <v>299</v>
      </c>
      <c r="H245" s="406">
        <v>43830</v>
      </c>
      <c r="I245" s="407" t="b">
        <f t="shared" si="16"/>
        <v>1</v>
      </c>
      <c r="J245" s="407" t="b">
        <f t="shared" si="17"/>
        <v>0</v>
      </c>
      <c r="K245" s="407" t="str">
        <f t="shared" si="18"/>
        <v>a1Ng000000C0uSZEAZ</v>
      </c>
      <c r="L245" s="408" t="s">
        <v>977</v>
      </c>
      <c r="M245" s="158"/>
      <c r="N245" s="79"/>
      <c r="AI245" s="5"/>
      <c r="AJ245" s="5"/>
      <c r="AK245" s="237"/>
    </row>
    <row r="246" spans="1:37" ht="18.75" customHeight="1" x14ac:dyDescent="0.25">
      <c r="A246" s="312">
        <v>31</v>
      </c>
      <c r="B246" s="324" t="str">
        <f t="shared" si="14"/>
        <v/>
      </c>
      <c r="C246" s="392" t="str">
        <f>TEXT(IFERROR(INDEX('Overview - Section A'!$A$42:$A$49,MATCH(G246,'Overview - Section A'!$I$42:$I$49,0)),""),"d-mmm-yy") &amp;" to " &amp; TEXT(IFERROR(INDEX('Overview - Section A'!$E$42:$E$49,MATCH(G246,'Overview - Section A'!$I$42:$I$49,0)),""),"d-mmm-yy")</f>
        <v>1-Jan-20 to 31-Dec-20</v>
      </c>
      <c r="D246" s="405"/>
      <c r="E246" s="405"/>
      <c r="F246" s="402" t="str">
        <f t="shared" si="15"/>
        <v/>
      </c>
      <c r="G246" s="406" t="s">
        <v>301</v>
      </c>
      <c r="H246" s="406">
        <v>44196</v>
      </c>
      <c r="I246" s="407" t="b">
        <f t="shared" si="16"/>
        <v>1</v>
      </c>
      <c r="J246" s="407" t="b">
        <f t="shared" si="17"/>
        <v>0</v>
      </c>
      <c r="K246" s="407" t="str">
        <f t="shared" si="18"/>
        <v>a1Ng000000C0uSZEAZ</v>
      </c>
      <c r="L246" s="408" t="s">
        <v>978</v>
      </c>
      <c r="M246" s="158"/>
      <c r="N246" s="79"/>
      <c r="AI246" s="5"/>
      <c r="AJ246" s="5"/>
      <c r="AK246" s="237"/>
    </row>
    <row r="247" spans="1:37" ht="18.75" customHeight="1" x14ac:dyDescent="0.25">
      <c r="A247" s="312">
        <v>31</v>
      </c>
      <c r="B247" s="324" t="str">
        <f t="shared" si="14"/>
        <v/>
      </c>
      <c r="C247" s="392" t="str">
        <f>TEXT(IFERROR(INDEX('Overview - Section A'!$A$42:$A$49,MATCH(G247,'Overview - Section A'!$I$42:$I$49,0)),""),"d-mmm-yy") &amp;" to " &amp; TEXT(IFERROR(INDEX('Overview - Section A'!$E$42:$E$49,MATCH(G247,'Overview - Section A'!$I$42:$I$49,0)),""),"d-mmm-yy")</f>
        <v>1-Jan-21 to 31-Dec-21</v>
      </c>
      <c r="D247" s="405"/>
      <c r="E247" s="405"/>
      <c r="F247" s="402" t="str">
        <f t="shared" si="15"/>
        <v/>
      </c>
      <c r="G247" s="406" t="s">
        <v>303</v>
      </c>
      <c r="H247" s="406">
        <v>44561</v>
      </c>
      <c r="I247" s="407" t="b">
        <f t="shared" si="16"/>
        <v>1</v>
      </c>
      <c r="J247" s="407" t="b">
        <f t="shared" si="17"/>
        <v>0</v>
      </c>
      <c r="K247" s="407" t="str">
        <f t="shared" si="18"/>
        <v>a1Ng000000C0uSZEAZ</v>
      </c>
      <c r="L247" s="408" t="s">
        <v>979</v>
      </c>
      <c r="M247" s="158"/>
      <c r="N247" s="79"/>
      <c r="AI247" s="5"/>
      <c r="AJ247" s="5"/>
      <c r="AK247" s="237"/>
    </row>
    <row r="248" spans="1:37" ht="18.75" customHeight="1" x14ac:dyDescent="0.25">
      <c r="A248" s="312">
        <v>31</v>
      </c>
      <c r="B248" s="324" t="str">
        <f t="shared" si="14"/>
        <v/>
      </c>
      <c r="C248" s="392" t="str">
        <f>TEXT(IFERROR(INDEX('Overview - Section A'!$A$42:$A$49,MATCH(G248,'Overview - Section A'!$I$42:$I$49,0)),""),"d-mmm-yy") &amp;" to " &amp; TEXT(IFERROR(INDEX('Overview - Section A'!$E$42:$E$49,MATCH(G248,'Overview - Section A'!$I$42:$I$49,0)),""),"d-mmm-yy")</f>
        <v>1-Jan-22 to 31-Dec-22</v>
      </c>
      <c r="D248" s="405"/>
      <c r="E248" s="405"/>
      <c r="F248" s="402" t="str">
        <f t="shared" si="15"/>
        <v/>
      </c>
      <c r="G248" s="406" t="s">
        <v>305</v>
      </c>
      <c r="H248" s="406">
        <v>44926</v>
      </c>
      <c r="I248" s="407" t="b">
        <f t="shared" si="16"/>
        <v>1</v>
      </c>
      <c r="J248" s="407" t="b">
        <f t="shared" si="17"/>
        <v>0</v>
      </c>
      <c r="K248" s="407" t="str">
        <f t="shared" si="18"/>
        <v>a1Ng000000C0uSZEAZ</v>
      </c>
      <c r="L248" s="408" t="s">
        <v>980</v>
      </c>
      <c r="M248" s="158"/>
      <c r="N248" s="79"/>
      <c r="AI248" s="5"/>
      <c r="AJ248" s="5"/>
      <c r="AK248" s="237"/>
    </row>
    <row r="249" spans="1:37" ht="18.75" customHeight="1" x14ac:dyDescent="0.25">
      <c r="A249" s="312">
        <v>32</v>
      </c>
      <c r="B249" s="324" t="str">
        <f t="shared" si="14"/>
        <v/>
      </c>
      <c r="C249" s="392" t="str">
        <f>TEXT(IFERROR(INDEX('Overview - Section A'!$A$42:$A$49,MATCH(G249,'Overview - Section A'!$I$42:$I$49,0)),""),"d-mmm-yy") &amp;" to " &amp; TEXT(IFERROR(INDEX('Overview - Section A'!$E$42:$E$49,MATCH(G249,'Overview - Section A'!$I$42:$I$49,0)),""),"d-mmm-yy")</f>
        <v>1-Jan-18 to 31-Dec-18</v>
      </c>
      <c r="D249" s="405"/>
      <c r="E249" s="405"/>
      <c r="F249" s="402" t="str">
        <f t="shared" si="15"/>
        <v/>
      </c>
      <c r="G249" s="406" t="s">
        <v>297</v>
      </c>
      <c r="H249" s="406">
        <v>43465</v>
      </c>
      <c r="I249" s="407" t="b">
        <f t="shared" si="16"/>
        <v>1</v>
      </c>
      <c r="J249" s="407" t="b">
        <f t="shared" si="17"/>
        <v>0</v>
      </c>
      <c r="K249" s="407" t="str">
        <f t="shared" si="18"/>
        <v>a1Ng000000C0uSaEAJ</v>
      </c>
      <c r="L249" s="408" t="s">
        <v>981</v>
      </c>
      <c r="M249" s="158"/>
      <c r="N249" s="79"/>
      <c r="AI249" s="5"/>
      <c r="AJ249" s="5"/>
      <c r="AK249" s="237"/>
    </row>
    <row r="250" spans="1:37" ht="18.75" customHeight="1" x14ac:dyDescent="0.25">
      <c r="A250" s="312">
        <v>32</v>
      </c>
      <c r="B250" s="324" t="str">
        <f t="shared" si="14"/>
        <v/>
      </c>
      <c r="C250" s="392" t="str">
        <f>TEXT(IFERROR(INDEX('Overview - Section A'!$A$42:$A$49,MATCH(G250,'Overview - Section A'!$I$42:$I$49,0)),""),"d-mmm-yy") &amp;" to " &amp; TEXT(IFERROR(INDEX('Overview - Section A'!$E$42:$E$49,MATCH(G250,'Overview - Section A'!$I$42:$I$49,0)),""),"d-mmm-yy")</f>
        <v>1-Jan-19 to 31-Dec-19</v>
      </c>
      <c r="D250" s="405"/>
      <c r="E250" s="405"/>
      <c r="F250" s="402" t="str">
        <f t="shared" si="15"/>
        <v/>
      </c>
      <c r="G250" s="406" t="s">
        <v>299</v>
      </c>
      <c r="H250" s="406">
        <v>43830</v>
      </c>
      <c r="I250" s="407" t="b">
        <f t="shared" si="16"/>
        <v>1</v>
      </c>
      <c r="J250" s="407" t="b">
        <f t="shared" si="17"/>
        <v>0</v>
      </c>
      <c r="K250" s="407" t="str">
        <f t="shared" si="18"/>
        <v>a1Ng000000C0uSaEAJ</v>
      </c>
      <c r="L250" s="408" t="s">
        <v>982</v>
      </c>
      <c r="M250" s="158"/>
      <c r="N250" s="79"/>
      <c r="AI250" s="5"/>
      <c r="AJ250" s="5"/>
      <c r="AK250" s="237"/>
    </row>
    <row r="251" spans="1:37" ht="18.75" customHeight="1" x14ac:dyDescent="0.25">
      <c r="A251" s="312">
        <v>32</v>
      </c>
      <c r="B251" s="324" t="str">
        <f t="shared" si="14"/>
        <v/>
      </c>
      <c r="C251" s="392" t="str">
        <f>TEXT(IFERROR(INDEX('Overview - Section A'!$A$42:$A$49,MATCH(G251,'Overview - Section A'!$I$42:$I$49,0)),""),"d-mmm-yy") &amp;" to " &amp; TEXT(IFERROR(INDEX('Overview - Section A'!$E$42:$E$49,MATCH(G251,'Overview - Section A'!$I$42:$I$49,0)),""),"d-mmm-yy")</f>
        <v>1-Jan-20 to 31-Dec-20</v>
      </c>
      <c r="D251" s="405"/>
      <c r="E251" s="405"/>
      <c r="F251" s="402" t="str">
        <f t="shared" si="15"/>
        <v/>
      </c>
      <c r="G251" s="406" t="s">
        <v>301</v>
      </c>
      <c r="H251" s="406">
        <v>44196</v>
      </c>
      <c r="I251" s="407" t="b">
        <f t="shared" si="16"/>
        <v>1</v>
      </c>
      <c r="J251" s="407" t="b">
        <f t="shared" si="17"/>
        <v>0</v>
      </c>
      <c r="K251" s="407" t="str">
        <f t="shared" si="18"/>
        <v>a1Ng000000C0uSaEAJ</v>
      </c>
      <c r="L251" s="408" t="s">
        <v>983</v>
      </c>
      <c r="M251" s="158"/>
      <c r="N251" s="79"/>
      <c r="AI251" s="5"/>
      <c r="AJ251" s="5"/>
      <c r="AK251" s="237"/>
    </row>
    <row r="252" spans="1:37" ht="18.75" customHeight="1" x14ac:dyDescent="0.25">
      <c r="A252" s="312">
        <v>32</v>
      </c>
      <c r="B252" s="324" t="str">
        <f t="shared" si="14"/>
        <v/>
      </c>
      <c r="C252" s="392" t="str">
        <f>TEXT(IFERROR(INDEX('Overview - Section A'!$A$42:$A$49,MATCH(G252,'Overview - Section A'!$I$42:$I$49,0)),""),"d-mmm-yy") &amp;" to " &amp; TEXT(IFERROR(INDEX('Overview - Section A'!$E$42:$E$49,MATCH(G252,'Overview - Section A'!$I$42:$I$49,0)),""),"d-mmm-yy")</f>
        <v>1-Jan-21 to 31-Dec-21</v>
      </c>
      <c r="D252" s="405"/>
      <c r="E252" s="405"/>
      <c r="F252" s="402" t="str">
        <f t="shared" si="15"/>
        <v/>
      </c>
      <c r="G252" s="406" t="s">
        <v>303</v>
      </c>
      <c r="H252" s="406">
        <v>44561</v>
      </c>
      <c r="I252" s="407" t="b">
        <f t="shared" si="16"/>
        <v>1</v>
      </c>
      <c r="J252" s="407" t="b">
        <f t="shared" si="17"/>
        <v>0</v>
      </c>
      <c r="K252" s="407" t="str">
        <f t="shared" si="18"/>
        <v>a1Ng000000C0uSaEAJ</v>
      </c>
      <c r="L252" s="408" t="s">
        <v>984</v>
      </c>
      <c r="M252" s="158"/>
      <c r="N252" s="79"/>
      <c r="AI252" s="5"/>
      <c r="AJ252" s="5"/>
      <c r="AK252" s="237"/>
    </row>
    <row r="253" spans="1:37" ht="18.75" customHeight="1" x14ac:dyDescent="0.25">
      <c r="A253" s="312">
        <v>32</v>
      </c>
      <c r="B253" s="324" t="str">
        <f t="shared" si="14"/>
        <v/>
      </c>
      <c r="C253" s="392" t="str">
        <f>TEXT(IFERROR(INDEX('Overview - Section A'!$A$42:$A$49,MATCH(G253,'Overview - Section A'!$I$42:$I$49,0)),""),"d-mmm-yy") &amp;" to " &amp; TEXT(IFERROR(INDEX('Overview - Section A'!$E$42:$E$49,MATCH(G253,'Overview - Section A'!$I$42:$I$49,0)),""),"d-mmm-yy")</f>
        <v>1-Jan-22 to 31-Dec-22</v>
      </c>
      <c r="D253" s="405"/>
      <c r="E253" s="405"/>
      <c r="F253" s="402" t="str">
        <f t="shared" si="15"/>
        <v/>
      </c>
      <c r="G253" s="406" t="s">
        <v>305</v>
      </c>
      <c r="H253" s="406">
        <v>44926</v>
      </c>
      <c r="I253" s="407" t="b">
        <f t="shared" si="16"/>
        <v>1</v>
      </c>
      <c r="J253" s="407" t="b">
        <f t="shared" si="17"/>
        <v>0</v>
      </c>
      <c r="K253" s="407" t="str">
        <f t="shared" si="18"/>
        <v>a1Ng000000C0uSaEAJ</v>
      </c>
      <c r="L253" s="408" t="s">
        <v>985</v>
      </c>
      <c r="M253" s="158"/>
      <c r="N253" s="79"/>
      <c r="AI253" s="5"/>
      <c r="AJ253" s="5"/>
      <c r="AK253" s="237"/>
    </row>
    <row r="254" spans="1:37" ht="18.75" customHeight="1" x14ac:dyDescent="0.25">
      <c r="A254" s="312">
        <v>33</v>
      </c>
      <c r="B254" s="324" t="str">
        <f t="shared" si="14"/>
        <v/>
      </c>
      <c r="C254" s="392" t="str">
        <f>TEXT(IFERROR(INDEX('Overview - Section A'!$A$42:$A$49,MATCH(G254,'Overview - Section A'!$I$42:$I$49,0)),""),"d-mmm-yy") &amp;" to " &amp; TEXT(IFERROR(INDEX('Overview - Section A'!$E$42:$E$49,MATCH(G254,'Overview - Section A'!$I$42:$I$49,0)),""),"d-mmm-yy")</f>
        <v>1-Jan-18 to 31-Dec-18</v>
      </c>
      <c r="D254" s="405"/>
      <c r="E254" s="405"/>
      <c r="F254" s="402" t="str">
        <f t="shared" si="15"/>
        <v/>
      </c>
      <c r="G254" s="406" t="s">
        <v>297</v>
      </c>
      <c r="H254" s="406">
        <v>43465</v>
      </c>
      <c r="I254" s="407" t="b">
        <f t="shared" si="16"/>
        <v>1</v>
      </c>
      <c r="J254" s="407" t="b">
        <f t="shared" si="17"/>
        <v>0</v>
      </c>
      <c r="K254" s="407" t="str">
        <f t="shared" si="18"/>
        <v>a1Ng000000C0uSbEAJ</v>
      </c>
      <c r="L254" s="408" t="s">
        <v>986</v>
      </c>
      <c r="M254" s="158"/>
      <c r="N254" s="79"/>
      <c r="AI254" s="5"/>
      <c r="AJ254" s="5"/>
      <c r="AK254" s="237"/>
    </row>
    <row r="255" spans="1:37" ht="18.75" customHeight="1" x14ac:dyDescent="0.25">
      <c r="A255" s="312">
        <v>33</v>
      </c>
      <c r="B255" s="324" t="str">
        <f t="shared" si="14"/>
        <v/>
      </c>
      <c r="C255" s="392" t="str">
        <f>TEXT(IFERROR(INDEX('Overview - Section A'!$A$42:$A$49,MATCH(G255,'Overview - Section A'!$I$42:$I$49,0)),""),"d-mmm-yy") &amp;" to " &amp; TEXT(IFERROR(INDEX('Overview - Section A'!$E$42:$E$49,MATCH(G255,'Overview - Section A'!$I$42:$I$49,0)),""),"d-mmm-yy")</f>
        <v>1-Jan-19 to 31-Dec-19</v>
      </c>
      <c r="D255" s="405"/>
      <c r="E255" s="405"/>
      <c r="F255" s="402" t="str">
        <f t="shared" si="15"/>
        <v/>
      </c>
      <c r="G255" s="406" t="s">
        <v>299</v>
      </c>
      <c r="H255" s="406">
        <v>43830</v>
      </c>
      <c r="I255" s="407" t="b">
        <f t="shared" si="16"/>
        <v>1</v>
      </c>
      <c r="J255" s="407" t="b">
        <f t="shared" si="17"/>
        <v>0</v>
      </c>
      <c r="K255" s="407" t="str">
        <f t="shared" si="18"/>
        <v>a1Ng000000C0uSbEAJ</v>
      </c>
      <c r="L255" s="408" t="s">
        <v>987</v>
      </c>
      <c r="M255" s="158"/>
      <c r="N255" s="79"/>
      <c r="AI255" s="5"/>
      <c r="AJ255" s="5"/>
      <c r="AK255" s="237"/>
    </row>
    <row r="256" spans="1:37" ht="18.75" customHeight="1" x14ac:dyDescent="0.25">
      <c r="A256" s="312">
        <v>33</v>
      </c>
      <c r="B256" s="324" t="str">
        <f t="shared" si="14"/>
        <v/>
      </c>
      <c r="C256" s="392" t="str">
        <f>TEXT(IFERROR(INDEX('Overview - Section A'!$A$42:$A$49,MATCH(G256,'Overview - Section A'!$I$42:$I$49,0)),""),"d-mmm-yy") &amp;" to " &amp; TEXT(IFERROR(INDEX('Overview - Section A'!$E$42:$E$49,MATCH(G256,'Overview - Section A'!$I$42:$I$49,0)),""),"d-mmm-yy")</f>
        <v>1-Jan-20 to 31-Dec-20</v>
      </c>
      <c r="D256" s="405"/>
      <c r="E256" s="405"/>
      <c r="F256" s="402" t="str">
        <f t="shared" si="15"/>
        <v/>
      </c>
      <c r="G256" s="406" t="s">
        <v>301</v>
      </c>
      <c r="H256" s="406">
        <v>44196</v>
      </c>
      <c r="I256" s="407" t="b">
        <f t="shared" si="16"/>
        <v>1</v>
      </c>
      <c r="J256" s="407" t="b">
        <f t="shared" si="17"/>
        <v>0</v>
      </c>
      <c r="K256" s="407" t="str">
        <f t="shared" si="18"/>
        <v>a1Ng000000C0uSbEAJ</v>
      </c>
      <c r="L256" s="408" t="s">
        <v>988</v>
      </c>
      <c r="M256" s="158"/>
      <c r="N256" s="79"/>
      <c r="AI256" s="5"/>
      <c r="AJ256" s="5"/>
      <c r="AK256" s="237"/>
    </row>
    <row r="257" spans="1:37" ht="18.75" customHeight="1" x14ac:dyDescent="0.25">
      <c r="A257" s="312">
        <v>33</v>
      </c>
      <c r="B257" s="324" t="str">
        <f t="shared" si="14"/>
        <v/>
      </c>
      <c r="C257" s="392" t="str">
        <f>TEXT(IFERROR(INDEX('Overview - Section A'!$A$42:$A$49,MATCH(G257,'Overview - Section A'!$I$42:$I$49,0)),""),"d-mmm-yy") &amp;" to " &amp; TEXT(IFERROR(INDEX('Overview - Section A'!$E$42:$E$49,MATCH(G257,'Overview - Section A'!$I$42:$I$49,0)),""),"d-mmm-yy")</f>
        <v>1-Jan-21 to 31-Dec-21</v>
      </c>
      <c r="D257" s="405"/>
      <c r="E257" s="405"/>
      <c r="F257" s="402" t="str">
        <f t="shared" si="15"/>
        <v/>
      </c>
      <c r="G257" s="406" t="s">
        <v>303</v>
      </c>
      <c r="H257" s="406">
        <v>44561</v>
      </c>
      <c r="I257" s="407" t="b">
        <f t="shared" si="16"/>
        <v>1</v>
      </c>
      <c r="J257" s="407" t="b">
        <f t="shared" si="17"/>
        <v>0</v>
      </c>
      <c r="K257" s="407" t="str">
        <f t="shared" si="18"/>
        <v>a1Ng000000C0uSbEAJ</v>
      </c>
      <c r="L257" s="408" t="s">
        <v>989</v>
      </c>
      <c r="M257" s="158"/>
      <c r="N257" s="79"/>
      <c r="AI257" s="5"/>
      <c r="AJ257" s="5"/>
      <c r="AK257" s="237"/>
    </row>
    <row r="258" spans="1:37" ht="18.75" customHeight="1" x14ac:dyDescent="0.25">
      <c r="A258" s="312">
        <v>33</v>
      </c>
      <c r="B258" s="324" t="str">
        <f t="shared" si="14"/>
        <v/>
      </c>
      <c r="C258" s="392" t="str">
        <f>TEXT(IFERROR(INDEX('Overview - Section A'!$A$42:$A$49,MATCH(G258,'Overview - Section A'!$I$42:$I$49,0)),""),"d-mmm-yy") &amp;" to " &amp; TEXT(IFERROR(INDEX('Overview - Section A'!$E$42:$E$49,MATCH(G258,'Overview - Section A'!$I$42:$I$49,0)),""),"d-mmm-yy")</f>
        <v>1-Jan-22 to 31-Dec-22</v>
      </c>
      <c r="D258" s="405"/>
      <c r="E258" s="405"/>
      <c r="F258" s="402" t="str">
        <f t="shared" si="15"/>
        <v/>
      </c>
      <c r="G258" s="406" t="s">
        <v>305</v>
      </c>
      <c r="H258" s="406">
        <v>44926</v>
      </c>
      <c r="I258" s="407" t="b">
        <f t="shared" si="16"/>
        <v>1</v>
      </c>
      <c r="J258" s="407" t="b">
        <f t="shared" si="17"/>
        <v>0</v>
      </c>
      <c r="K258" s="407" t="str">
        <f t="shared" si="18"/>
        <v>a1Ng000000C0uSbEAJ</v>
      </c>
      <c r="L258" s="408" t="s">
        <v>990</v>
      </c>
      <c r="M258" s="158"/>
      <c r="N258" s="79"/>
      <c r="AI258" s="5"/>
      <c r="AJ258" s="5"/>
      <c r="AK258" s="237"/>
    </row>
    <row r="259" spans="1:37" ht="18.75" customHeight="1" x14ac:dyDescent="0.25">
      <c r="A259" s="312">
        <v>34</v>
      </c>
      <c r="B259" s="324" t="str">
        <f t="shared" si="14"/>
        <v/>
      </c>
      <c r="C259" s="392" t="str">
        <f>TEXT(IFERROR(INDEX('Overview - Section A'!$A$42:$A$49,MATCH(G259,'Overview - Section A'!$I$42:$I$49,0)),""),"d-mmm-yy") &amp;" to " &amp; TEXT(IFERROR(INDEX('Overview - Section A'!$E$42:$E$49,MATCH(G259,'Overview - Section A'!$I$42:$I$49,0)),""),"d-mmm-yy")</f>
        <v>1-Jan-18 to 31-Dec-18</v>
      </c>
      <c r="D259" s="405"/>
      <c r="E259" s="405"/>
      <c r="F259" s="402" t="str">
        <f t="shared" si="15"/>
        <v/>
      </c>
      <c r="G259" s="406" t="s">
        <v>297</v>
      </c>
      <c r="H259" s="406">
        <v>43465</v>
      </c>
      <c r="I259" s="407" t="b">
        <f t="shared" si="16"/>
        <v>1</v>
      </c>
      <c r="J259" s="407" t="b">
        <f t="shared" si="17"/>
        <v>0</v>
      </c>
      <c r="K259" s="407" t="str">
        <f t="shared" si="18"/>
        <v>a1Ng000000C0uScEAJ</v>
      </c>
      <c r="L259" s="408" t="s">
        <v>991</v>
      </c>
      <c r="M259" s="158"/>
      <c r="N259" s="79"/>
      <c r="AI259" s="5"/>
      <c r="AJ259" s="5"/>
      <c r="AK259" s="237"/>
    </row>
    <row r="260" spans="1:37" ht="18.75" customHeight="1" x14ac:dyDescent="0.25">
      <c r="A260" s="312">
        <v>34</v>
      </c>
      <c r="B260" s="324" t="str">
        <f t="shared" si="14"/>
        <v/>
      </c>
      <c r="C260" s="392" t="str">
        <f>TEXT(IFERROR(INDEX('Overview - Section A'!$A$42:$A$49,MATCH(G260,'Overview - Section A'!$I$42:$I$49,0)),""),"d-mmm-yy") &amp;" to " &amp; TEXT(IFERROR(INDEX('Overview - Section A'!$E$42:$E$49,MATCH(G260,'Overview - Section A'!$I$42:$I$49,0)),""),"d-mmm-yy")</f>
        <v>1-Jan-19 to 31-Dec-19</v>
      </c>
      <c r="D260" s="405"/>
      <c r="E260" s="405"/>
      <c r="F260" s="402" t="str">
        <f t="shared" si="15"/>
        <v/>
      </c>
      <c r="G260" s="406" t="s">
        <v>299</v>
      </c>
      <c r="H260" s="406">
        <v>43830</v>
      </c>
      <c r="I260" s="407" t="b">
        <f t="shared" si="16"/>
        <v>1</v>
      </c>
      <c r="J260" s="407" t="b">
        <f t="shared" si="17"/>
        <v>0</v>
      </c>
      <c r="K260" s="407" t="str">
        <f t="shared" si="18"/>
        <v>a1Ng000000C0uScEAJ</v>
      </c>
      <c r="L260" s="408" t="s">
        <v>992</v>
      </c>
      <c r="M260" s="158"/>
      <c r="N260" s="79"/>
      <c r="AI260" s="5"/>
      <c r="AJ260" s="5"/>
      <c r="AK260" s="237"/>
    </row>
    <row r="261" spans="1:37" ht="18.75" customHeight="1" x14ac:dyDescent="0.25">
      <c r="A261" s="312">
        <v>34</v>
      </c>
      <c r="B261" s="324" t="str">
        <f t="shared" si="14"/>
        <v/>
      </c>
      <c r="C261" s="392" t="str">
        <f>TEXT(IFERROR(INDEX('Overview - Section A'!$A$42:$A$49,MATCH(G261,'Overview - Section A'!$I$42:$I$49,0)),""),"d-mmm-yy") &amp;" to " &amp; TEXT(IFERROR(INDEX('Overview - Section A'!$E$42:$E$49,MATCH(G261,'Overview - Section A'!$I$42:$I$49,0)),""),"d-mmm-yy")</f>
        <v>1-Jan-20 to 31-Dec-20</v>
      </c>
      <c r="D261" s="405"/>
      <c r="E261" s="405"/>
      <c r="F261" s="402" t="str">
        <f t="shared" si="15"/>
        <v/>
      </c>
      <c r="G261" s="406" t="s">
        <v>301</v>
      </c>
      <c r="H261" s="406">
        <v>44196</v>
      </c>
      <c r="I261" s="407" t="b">
        <f t="shared" si="16"/>
        <v>1</v>
      </c>
      <c r="J261" s="407" t="b">
        <f t="shared" si="17"/>
        <v>0</v>
      </c>
      <c r="K261" s="407" t="str">
        <f t="shared" si="18"/>
        <v>a1Ng000000C0uScEAJ</v>
      </c>
      <c r="L261" s="408" t="s">
        <v>993</v>
      </c>
      <c r="M261" s="158"/>
      <c r="N261" s="79"/>
      <c r="AI261" s="5"/>
      <c r="AJ261" s="5"/>
      <c r="AK261" s="237"/>
    </row>
    <row r="262" spans="1:37" ht="18.75" customHeight="1" x14ac:dyDescent="0.25">
      <c r="A262" s="312">
        <v>34</v>
      </c>
      <c r="B262" s="324" t="str">
        <f t="shared" si="14"/>
        <v/>
      </c>
      <c r="C262" s="392" t="str">
        <f>TEXT(IFERROR(INDEX('Overview - Section A'!$A$42:$A$49,MATCH(G262,'Overview - Section A'!$I$42:$I$49,0)),""),"d-mmm-yy") &amp;" to " &amp; TEXT(IFERROR(INDEX('Overview - Section A'!$E$42:$E$49,MATCH(G262,'Overview - Section A'!$I$42:$I$49,0)),""),"d-mmm-yy")</f>
        <v>1-Jan-21 to 31-Dec-21</v>
      </c>
      <c r="D262" s="405"/>
      <c r="E262" s="405"/>
      <c r="F262" s="402" t="str">
        <f t="shared" si="15"/>
        <v/>
      </c>
      <c r="G262" s="406" t="s">
        <v>303</v>
      </c>
      <c r="H262" s="406">
        <v>44561</v>
      </c>
      <c r="I262" s="407" t="b">
        <f t="shared" si="16"/>
        <v>1</v>
      </c>
      <c r="J262" s="407" t="b">
        <f t="shared" si="17"/>
        <v>0</v>
      </c>
      <c r="K262" s="407" t="str">
        <f t="shared" si="18"/>
        <v>a1Ng000000C0uScEAJ</v>
      </c>
      <c r="L262" s="408" t="s">
        <v>994</v>
      </c>
      <c r="M262" s="158"/>
      <c r="N262" s="79"/>
      <c r="AI262" s="5"/>
      <c r="AJ262" s="5"/>
      <c r="AK262" s="237"/>
    </row>
    <row r="263" spans="1:37" ht="18.75" customHeight="1" x14ac:dyDescent="0.25">
      <c r="A263" s="312">
        <v>34</v>
      </c>
      <c r="B263" s="324" t="str">
        <f t="shared" si="14"/>
        <v/>
      </c>
      <c r="C263" s="392" t="str">
        <f>TEXT(IFERROR(INDEX('Overview - Section A'!$A$42:$A$49,MATCH(G263,'Overview - Section A'!$I$42:$I$49,0)),""),"d-mmm-yy") &amp;" to " &amp; TEXT(IFERROR(INDEX('Overview - Section A'!$E$42:$E$49,MATCH(G263,'Overview - Section A'!$I$42:$I$49,0)),""),"d-mmm-yy")</f>
        <v>1-Jan-22 to 31-Dec-22</v>
      </c>
      <c r="D263" s="405"/>
      <c r="E263" s="405"/>
      <c r="F263" s="402" t="str">
        <f t="shared" si="15"/>
        <v/>
      </c>
      <c r="G263" s="406" t="s">
        <v>305</v>
      </c>
      <c r="H263" s="406">
        <v>44926</v>
      </c>
      <c r="I263" s="407" t="b">
        <f t="shared" si="16"/>
        <v>1</v>
      </c>
      <c r="J263" s="407" t="b">
        <f t="shared" si="17"/>
        <v>0</v>
      </c>
      <c r="K263" s="407" t="str">
        <f t="shared" si="18"/>
        <v>a1Ng000000C0uScEAJ</v>
      </c>
      <c r="L263" s="408" t="s">
        <v>995</v>
      </c>
      <c r="M263" s="158"/>
      <c r="N263" s="79"/>
      <c r="AI263" s="5"/>
      <c r="AJ263" s="5"/>
      <c r="AK263" s="237"/>
    </row>
    <row r="264" spans="1:37" ht="18.75" customHeight="1" x14ac:dyDescent="0.25">
      <c r="A264" s="312">
        <v>35</v>
      </c>
      <c r="B264" s="324" t="str">
        <f t="shared" si="14"/>
        <v/>
      </c>
      <c r="C264" s="392" t="str">
        <f>TEXT(IFERROR(INDEX('Overview - Section A'!$A$42:$A$49,MATCH(G264,'Overview - Section A'!$I$42:$I$49,0)),""),"d-mmm-yy") &amp;" to " &amp; TEXT(IFERROR(INDEX('Overview - Section A'!$E$42:$E$49,MATCH(G264,'Overview - Section A'!$I$42:$I$49,0)),""),"d-mmm-yy")</f>
        <v>1-Jan-18 to 31-Dec-18</v>
      </c>
      <c r="D264" s="405"/>
      <c r="E264" s="405"/>
      <c r="F264" s="402" t="str">
        <f t="shared" si="15"/>
        <v/>
      </c>
      <c r="G264" s="406" t="s">
        <v>297</v>
      </c>
      <c r="H264" s="406">
        <v>43465</v>
      </c>
      <c r="I264" s="407" t="b">
        <f t="shared" si="16"/>
        <v>1</v>
      </c>
      <c r="J264" s="407" t="b">
        <f t="shared" si="17"/>
        <v>0</v>
      </c>
      <c r="K264" s="407" t="str">
        <f t="shared" si="18"/>
        <v>a1Ng000000C0uSdEAJ</v>
      </c>
      <c r="L264" s="408" t="s">
        <v>996</v>
      </c>
      <c r="M264" s="158"/>
      <c r="N264" s="79"/>
      <c r="AI264" s="5"/>
      <c r="AJ264" s="5"/>
      <c r="AK264" s="237"/>
    </row>
    <row r="265" spans="1:37" ht="18.75" customHeight="1" x14ac:dyDescent="0.25">
      <c r="A265" s="312">
        <v>35</v>
      </c>
      <c r="B265" s="324" t="str">
        <f t="shared" si="14"/>
        <v/>
      </c>
      <c r="C265" s="392" t="str">
        <f>TEXT(IFERROR(INDEX('Overview - Section A'!$A$42:$A$49,MATCH(G265,'Overview - Section A'!$I$42:$I$49,0)),""),"d-mmm-yy") &amp;" to " &amp; TEXT(IFERROR(INDEX('Overview - Section A'!$E$42:$E$49,MATCH(G265,'Overview - Section A'!$I$42:$I$49,0)),""),"d-mmm-yy")</f>
        <v>1-Jan-19 to 31-Dec-19</v>
      </c>
      <c r="D265" s="405"/>
      <c r="E265" s="405"/>
      <c r="F265" s="402" t="str">
        <f t="shared" si="15"/>
        <v/>
      </c>
      <c r="G265" s="406" t="s">
        <v>299</v>
      </c>
      <c r="H265" s="406">
        <v>43830</v>
      </c>
      <c r="I265" s="407" t="b">
        <f t="shared" si="16"/>
        <v>1</v>
      </c>
      <c r="J265" s="407" t="b">
        <f t="shared" si="17"/>
        <v>0</v>
      </c>
      <c r="K265" s="407" t="str">
        <f t="shared" si="18"/>
        <v>a1Ng000000C0uSdEAJ</v>
      </c>
      <c r="L265" s="408" t="s">
        <v>997</v>
      </c>
      <c r="M265" s="158"/>
      <c r="N265" s="79"/>
      <c r="AI265" s="5"/>
      <c r="AJ265" s="5"/>
      <c r="AK265" s="237"/>
    </row>
    <row r="266" spans="1:37" ht="18.75" customHeight="1" x14ac:dyDescent="0.25">
      <c r="A266" s="312">
        <v>35</v>
      </c>
      <c r="B266" s="324" t="str">
        <f t="shared" si="14"/>
        <v/>
      </c>
      <c r="C266" s="392" t="str">
        <f>TEXT(IFERROR(INDEX('Overview - Section A'!$A$42:$A$49,MATCH(G266,'Overview - Section A'!$I$42:$I$49,0)),""),"d-mmm-yy") &amp;" to " &amp; TEXT(IFERROR(INDEX('Overview - Section A'!$E$42:$E$49,MATCH(G266,'Overview - Section A'!$I$42:$I$49,0)),""),"d-mmm-yy")</f>
        <v>1-Jan-20 to 31-Dec-20</v>
      </c>
      <c r="D266" s="405"/>
      <c r="E266" s="405"/>
      <c r="F266" s="402" t="str">
        <f t="shared" si="15"/>
        <v/>
      </c>
      <c r="G266" s="406" t="s">
        <v>301</v>
      </c>
      <c r="H266" s="406">
        <v>44196</v>
      </c>
      <c r="I266" s="407" t="b">
        <f t="shared" si="16"/>
        <v>1</v>
      </c>
      <c r="J266" s="407" t="b">
        <f t="shared" si="17"/>
        <v>0</v>
      </c>
      <c r="K266" s="407" t="str">
        <f t="shared" si="18"/>
        <v>a1Ng000000C0uSdEAJ</v>
      </c>
      <c r="L266" s="408" t="s">
        <v>998</v>
      </c>
      <c r="M266" s="158"/>
      <c r="N266" s="79"/>
      <c r="AI266" s="5"/>
      <c r="AJ266" s="5"/>
      <c r="AK266" s="237"/>
    </row>
    <row r="267" spans="1:37" ht="18.75" customHeight="1" x14ac:dyDescent="0.25">
      <c r="A267" s="312">
        <v>35</v>
      </c>
      <c r="B267" s="324" t="str">
        <f t="shared" si="14"/>
        <v/>
      </c>
      <c r="C267" s="392" t="str">
        <f>TEXT(IFERROR(INDEX('Overview - Section A'!$A$42:$A$49,MATCH(G267,'Overview - Section A'!$I$42:$I$49,0)),""),"d-mmm-yy") &amp;" to " &amp; TEXT(IFERROR(INDEX('Overview - Section A'!$E$42:$E$49,MATCH(G267,'Overview - Section A'!$I$42:$I$49,0)),""),"d-mmm-yy")</f>
        <v>1-Jan-21 to 31-Dec-21</v>
      </c>
      <c r="D267" s="405"/>
      <c r="E267" s="405"/>
      <c r="F267" s="402" t="str">
        <f t="shared" si="15"/>
        <v/>
      </c>
      <c r="G267" s="406" t="s">
        <v>303</v>
      </c>
      <c r="H267" s="406">
        <v>44561</v>
      </c>
      <c r="I267" s="407" t="b">
        <f t="shared" si="16"/>
        <v>1</v>
      </c>
      <c r="J267" s="407" t="b">
        <f t="shared" si="17"/>
        <v>0</v>
      </c>
      <c r="K267" s="407" t="str">
        <f t="shared" si="18"/>
        <v>a1Ng000000C0uSdEAJ</v>
      </c>
      <c r="L267" s="408" t="s">
        <v>999</v>
      </c>
      <c r="M267" s="158"/>
      <c r="N267" s="79"/>
      <c r="AI267" s="5"/>
      <c r="AJ267" s="5"/>
      <c r="AK267" s="237"/>
    </row>
    <row r="268" spans="1:37" ht="18.75" customHeight="1" x14ac:dyDescent="0.25">
      <c r="A268" s="312">
        <v>35</v>
      </c>
      <c r="B268" s="324" t="str">
        <f t="shared" si="14"/>
        <v/>
      </c>
      <c r="C268" s="392" t="str">
        <f>TEXT(IFERROR(INDEX('Overview - Section A'!$A$42:$A$49,MATCH(G268,'Overview - Section A'!$I$42:$I$49,0)),""),"d-mmm-yy") &amp;" to " &amp; TEXT(IFERROR(INDEX('Overview - Section A'!$E$42:$E$49,MATCH(G268,'Overview - Section A'!$I$42:$I$49,0)),""),"d-mmm-yy")</f>
        <v>1-Jan-22 to 31-Dec-22</v>
      </c>
      <c r="D268" s="405"/>
      <c r="E268" s="405"/>
      <c r="F268" s="402" t="str">
        <f t="shared" si="15"/>
        <v/>
      </c>
      <c r="G268" s="406" t="s">
        <v>305</v>
      </c>
      <c r="H268" s="406">
        <v>44926</v>
      </c>
      <c r="I268" s="407" t="b">
        <f t="shared" si="16"/>
        <v>1</v>
      </c>
      <c r="J268" s="407" t="b">
        <f t="shared" si="17"/>
        <v>0</v>
      </c>
      <c r="K268" s="407" t="str">
        <f t="shared" si="18"/>
        <v>a1Ng000000C0uSdEAJ</v>
      </c>
      <c r="L268" s="408" t="s">
        <v>1000</v>
      </c>
      <c r="M268" s="158"/>
      <c r="N268" s="79"/>
      <c r="AI268" s="5"/>
      <c r="AJ268" s="5"/>
      <c r="AK268" s="237"/>
    </row>
    <row r="269" spans="1:37" ht="18.75" customHeight="1" x14ac:dyDescent="0.25">
      <c r="A269" s="312">
        <v>36</v>
      </c>
      <c r="B269" s="324" t="str">
        <f t="shared" si="14"/>
        <v/>
      </c>
      <c r="C269" s="392" t="str">
        <f>TEXT(IFERROR(INDEX('Overview - Section A'!$A$42:$A$49,MATCH(G269,'Overview - Section A'!$I$42:$I$49,0)),""),"d-mmm-yy") &amp;" to " &amp; TEXT(IFERROR(INDEX('Overview - Section A'!$E$42:$E$49,MATCH(G269,'Overview - Section A'!$I$42:$I$49,0)),""),"d-mmm-yy")</f>
        <v>1-Jan-18 to 31-Dec-18</v>
      </c>
      <c r="D269" s="405"/>
      <c r="E269" s="405"/>
      <c r="F269" s="402" t="str">
        <f t="shared" si="15"/>
        <v/>
      </c>
      <c r="G269" s="406" t="s">
        <v>297</v>
      </c>
      <c r="H269" s="406">
        <v>43465</v>
      </c>
      <c r="I269" s="407" t="b">
        <f t="shared" si="16"/>
        <v>1</v>
      </c>
      <c r="J269" s="407" t="b">
        <f t="shared" si="17"/>
        <v>0</v>
      </c>
      <c r="K269" s="407" t="str">
        <f t="shared" si="18"/>
        <v>a1Ng000000C0uSeEAJ</v>
      </c>
      <c r="L269" s="408" t="s">
        <v>1001</v>
      </c>
      <c r="M269" s="158"/>
      <c r="N269" s="79"/>
      <c r="AI269" s="5"/>
      <c r="AJ269" s="5"/>
      <c r="AK269" s="237"/>
    </row>
    <row r="270" spans="1:37" ht="18.75" customHeight="1" x14ac:dyDescent="0.25">
      <c r="A270" s="312">
        <v>36</v>
      </c>
      <c r="B270" s="324" t="str">
        <f t="shared" si="14"/>
        <v/>
      </c>
      <c r="C270" s="392" t="str">
        <f>TEXT(IFERROR(INDEX('Overview - Section A'!$A$42:$A$49,MATCH(G270,'Overview - Section A'!$I$42:$I$49,0)),""),"d-mmm-yy") &amp;" to " &amp; TEXT(IFERROR(INDEX('Overview - Section A'!$E$42:$E$49,MATCH(G270,'Overview - Section A'!$I$42:$I$49,0)),""),"d-mmm-yy")</f>
        <v>1-Jan-19 to 31-Dec-19</v>
      </c>
      <c r="D270" s="405"/>
      <c r="E270" s="405"/>
      <c r="F270" s="402" t="str">
        <f t="shared" si="15"/>
        <v/>
      </c>
      <c r="G270" s="406" t="s">
        <v>299</v>
      </c>
      <c r="H270" s="406">
        <v>43830</v>
      </c>
      <c r="I270" s="407" t="b">
        <f t="shared" si="16"/>
        <v>1</v>
      </c>
      <c r="J270" s="407" t="b">
        <f t="shared" si="17"/>
        <v>0</v>
      </c>
      <c r="K270" s="407" t="str">
        <f t="shared" si="18"/>
        <v>a1Ng000000C0uSeEAJ</v>
      </c>
      <c r="L270" s="408" t="s">
        <v>1002</v>
      </c>
      <c r="M270" s="158"/>
      <c r="N270" s="79"/>
      <c r="AI270" s="5"/>
      <c r="AJ270" s="5"/>
      <c r="AK270" s="237"/>
    </row>
    <row r="271" spans="1:37" ht="18.75" customHeight="1" x14ac:dyDescent="0.25">
      <c r="A271" s="312">
        <v>36</v>
      </c>
      <c r="B271" s="324" t="str">
        <f t="shared" si="14"/>
        <v/>
      </c>
      <c r="C271" s="392" t="str">
        <f>TEXT(IFERROR(INDEX('Overview - Section A'!$A$42:$A$49,MATCH(G271,'Overview - Section A'!$I$42:$I$49,0)),""),"d-mmm-yy") &amp;" to " &amp; TEXT(IFERROR(INDEX('Overview - Section A'!$E$42:$E$49,MATCH(G271,'Overview - Section A'!$I$42:$I$49,0)),""),"d-mmm-yy")</f>
        <v>1-Jan-20 to 31-Dec-20</v>
      </c>
      <c r="D271" s="405"/>
      <c r="E271" s="405"/>
      <c r="F271" s="402" t="str">
        <f t="shared" si="15"/>
        <v/>
      </c>
      <c r="G271" s="406" t="s">
        <v>301</v>
      </c>
      <c r="H271" s="406">
        <v>44196</v>
      </c>
      <c r="I271" s="407" t="b">
        <f t="shared" si="16"/>
        <v>1</v>
      </c>
      <c r="J271" s="407" t="b">
        <f t="shared" si="17"/>
        <v>0</v>
      </c>
      <c r="K271" s="407" t="str">
        <f t="shared" si="18"/>
        <v>a1Ng000000C0uSeEAJ</v>
      </c>
      <c r="L271" s="408" t="s">
        <v>1003</v>
      </c>
      <c r="M271" s="158"/>
      <c r="N271" s="79"/>
      <c r="AI271" s="5"/>
      <c r="AJ271" s="5"/>
      <c r="AK271" s="237"/>
    </row>
    <row r="272" spans="1:37" ht="18.75" customHeight="1" x14ac:dyDescent="0.25">
      <c r="A272" s="312">
        <v>36</v>
      </c>
      <c r="B272" s="324" t="str">
        <f t="shared" si="14"/>
        <v/>
      </c>
      <c r="C272" s="392" t="str">
        <f>TEXT(IFERROR(INDEX('Overview - Section A'!$A$42:$A$49,MATCH(G272,'Overview - Section A'!$I$42:$I$49,0)),""),"d-mmm-yy") &amp;" to " &amp; TEXT(IFERROR(INDEX('Overview - Section A'!$E$42:$E$49,MATCH(G272,'Overview - Section A'!$I$42:$I$49,0)),""),"d-mmm-yy")</f>
        <v>1-Jan-21 to 31-Dec-21</v>
      </c>
      <c r="D272" s="405"/>
      <c r="E272" s="405"/>
      <c r="F272" s="402" t="str">
        <f t="shared" si="15"/>
        <v/>
      </c>
      <c r="G272" s="406" t="s">
        <v>303</v>
      </c>
      <c r="H272" s="406">
        <v>44561</v>
      </c>
      <c r="I272" s="407" t="b">
        <f t="shared" si="16"/>
        <v>1</v>
      </c>
      <c r="J272" s="407" t="b">
        <f t="shared" si="17"/>
        <v>0</v>
      </c>
      <c r="K272" s="407" t="str">
        <f t="shared" si="18"/>
        <v>a1Ng000000C0uSeEAJ</v>
      </c>
      <c r="L272" s="408" t="s">
        <v>1004</v>
      </c>
      <c r="M272" s="158"/>
      <c r="N272" s="79"/>
      <c r="AI272" s="5"/>
      <c r="AJ272" s="5"/>
      <c r="AK272" s="237"/>
    </row>
    <row r="273" spans="1:37" ht="18.75" customHeight="1" x14ac:dyDescent="0.25">
      <c r="A273" s="312">
        <v>36</v>
      </c>
      <c r="B273" s="324" t="str">
        <f t="shared" si="14"/>
        <v/>
      </c>
      <c r="C273" s="392" t="str">
        <f>TEXT(IFERROR(INDEX('Overview - Section A'!$A$42:$A$49,MATCH(G273,'Overview - Section A'!$I$42:$I$49,0)),""),"d-mmm-yy") &amp;" to " &amp; TEXT(IFERROR(INDEX('Overview - Section A'!$E$42:$E$49,MATCH(G273,'Overview - Section A'!$I$42:$I$49,0)),""),"d-mmm-yy")</f>
        <v>1-Jan-22 to 31-Dec-22</v>
      </c>
      <c r="D273" s="405"/>
      <c r="E273" s="405"/>
      <c r="F273" s="402" t="str">
        <f t="shared" si="15"/>
        <v/>
      </c>
      <c r="G273" s="406" t="s">
        <v>305</v>
      </c>
      <c r="H273" s="406">
        <v>44926</v>
      </c>
      <c r="I273" s="407" t="b">
        <f t="shared" si="16"/>
        <v>1</v>
      </c>
      <c r="J273" s="407" t="b">
        <f t="shared" si="17"/>
        <v>0</v>
      </c>
      <c r="K273" s="407" t="str">
        <f t="shared" si="18"/>
        <v>a1Ng000000C0uSeEAJ</v>
      </c>
      <c r="L273" s="408" t="s">
        <v>1005</v>
      </c>
      <c r="M273" s="158"/>
      <c r="N273" s="79"/>
      <c r="AI273" s="5"/>
      <c r="AJ273" s="5"/>
      <c r="AK273" s="237"/>
    </row>
    <row r="274" spans="1:37" ht="18.75" customHeight="1" x14ac:dyDescent="0.25">
      <c r="A274" s="312">
        <v>37</v>
      </c>
      <c r="B274" s="324" t="str">
        <f t="shared" si="14"/>
        <v/>
      </c>
      <c r="C274" s="392" t="str">
        <f>TEXT(IFERROR(INDEX('Overview - Section A'!$A$42:$A$49,MATCH(G274,'Overview - Section A'!$I$42:$I$49,0)),""),"d-mmm-yy") &amp;" to " &amp; TEXT(IFERROR(INDEX('Overview - Section A'!$E$42:$E$49,MATCH(G274,'Overview - Section A'!$I$42:$I$49,0)),""),"d-mmm-yy")</f>
        <v>1-Jan-18 to 31-Dec-18</v>
      </c>
      <c r="D274" s="405"/>
      <c r="E274" s="405"/>
      <c r="F274" s="402" t="str">
        <f t="shared" si="15"/>
        <v/>
      </c>
      <c r="G274" s="406" t="s">
        <v>297</v>
      </c>
      <c r="H274" s="406">
        <v>43465</v>
      </c>
      <c r="I274" s="407" t="b">
        <f t="shared" si="16"/>
        <v>1</v>
      </c>
      <c r="J274" s="407" t="b">
        <f t="shared" si="17"/>
        <v>0</v>
      </c>
      <c r="K274" s="407" t="str">
        <f t="shared" si="18"/>
        <v>a1Ng000000C0uSfEAJ</v>
      </c>
      <c r="L274" s="408" t="s">
        <v>1006</v>
      </c>
      <c r="M274" s="158"/>
      <c r="N274" s="79"/>
      <c r="AI274" s="5"/>
      <c r="AJ274" s="5"/>
      <c r="AK274" s="237"/>
    </row>
    <row r="275" spans="1:37" ht="18.75" customHeight="1" x14ac:dyDescent="0.25">
      <c r="A275" s="312">
        <v>37</v>
      </c>
      <c r="B275" s="324" t="str">
        <f t="shared" si="14"/>
        <v/>
      </c>
      <c r="C275" s="392" t="str">
        <f>TEXT(IFERROR(INDEX('Overview - Section A'!$A$42:$A$49,MATCH(G275,'Overview - Section A'!$I$42:$I$49,0)),""),"d-mmm-yy") &amp;" to " &amp; TEXT(IFERROR(INDEX('Overview - Section A'!$E$42:$E$49,MATCH(G275,'Overview - Section A'!$I$42:$I$49,0)),""),"d-mmm-yy")</f>
        <v>1-Jan-19 to 31-Dec-19</v>
      </c>
      <c r="D275" s="405"/>
      <c r="E275" s="405"/>
      <c r="F275" s="402" t="str">
        <f t="shared" si="15"/>
        <v/>
      </c>
      <c r="G275" s="406" t="s">
        <v>299</v>
      </c>
      <c r="H275" s="406">
        <v>43830</v>
      </c>
      <c r="I275" s="407" t="b">
        <f t="shared" si="16"/>
        <v>1</v>
      </c>
      <c r="J275" s="407" t="b">
        <f t="shared" si="17"/>
        <v>0</v>
      </c>
      <c r="K275" s="407" t="str">
        <f t="shared" si="18"/>
        <v>a1Ng000000C0uSfEAJ</v>
      </c>
      <c r="L275" s="408" t="s">
        <v>1007</v>
      </c>
      <c r="M275" s="158"/>
      <c r="N275" s="79"/>
      <c r="AI275" s="5"/>
      <c r="AJ275" s="5"/>
      <c r="AK275" s="237"/>
    </row>
    <row r="276" spans="1:37" ht="18.75" customHeight="1" x14ac:dyDescent="0.25">
      <c r="A276" s="312">
        <v>37</v>
      </c>
      <c r="B276" s="324" t="str">
        <f t="shared" si="14"/>
        <v/>
      </c>
      <c r="C276" s="392" t="str">
        <f>TEXT(IFERROR(INDEX('Overview - Section A'!$A$42:$A$49,MATCH(G276,'Overview - Section A'!$I$42:$I$49,0)),""),"d-mmm-yy") &amp;" to " &amp; TEXT(IFERROR(INDEX('Overview - Section A'!$E$42:$E$49,MATCH(G276,'Overview - Section A'!$I$42:$I$49,0)),""),"d-mmm-yy")</f>
        <v>1-Jan-20 to 31-Dec-20</v>
      </c>
      <c r="D276" s="405"/>
      <c r="E276" s="405"/>
      <c r="F276" s="402" t="str">
        <f t="shared" si="15"/>
        <v/>
      </c>
      <c r="G276" s="406" t="s">
        <v>301</v>
      </c>
      <c r="H276" s="406">
        <v>44196</v>
      </c>
      <c r="I276" s="407" t="b">
        <f t="shared" si="16"/>
        <v>1</v>
      </c>
      <c r="J276" s="407" t="b">
        <f t="shared" si="17"/>
        <v>0</v>
      </c>
      <c r="K276" s="407" t="str">
        <f t="shared" si="18"/>
        <v>a1Ng000000C0uSfEAJ</v>
      </c>
      <c r="L276" s="408" t="s">
        <v>1008</v>
      </c>
      <c r="M276" s="158"/>
      <c r="N276" s="79"/>
      <c r="AI276" s="5"/>
      <c r="AJ276" s="5"/>
      <c r="AK276" s="237"/>
    </row>
    <row r="277" spans="1:37" ht="18.75" customHeight="1" x14ac:dyDescent="0.25">
      <c r="A277" s="312">
        <v>37</v>
      </c>
      <c r="B277" s="324" t="str">
        <f t="shared" si="14"/>
        <v/>
      </c>
      <c r="C277" s="392" t="str">
        <f>TEXT(IFERROR(INDEX('Overview - Section A'!$A$42:$A$49,MATCH(G277,'Overview - Section A'!$I$42:$I$49,0)),""),"d-mmm-yy") &amp;" to " &amp; TEXT(IFERROR(INDEX('Overview - Section A'!$E$42:$E$49,MATCH(G277,'Overview - Section A'!$I$42:$I$49,0)),""),"d-mmm-yy")</f>
        <v>1-Jan-21 to 31-Dec-21</v>
      </c>
      <c r="D277" s="405"/>
      <c r="E277" s="405"/>
      <c r="F277" s="402" t="str">
        <f t="shared" si="15"/>
        <v/>
      </c>
      <c r="G277" s="406" t="s">
        <v>303</v>
      </c>
      <c r="H277" s="406">
        <v>44561</v>
      </c>
      <c r="I277" s="407" t="b">
        <f t="shared" si="16"/>
        <v>1</v>
      </c>
      <c r="J277" s="407" t="b">
        <f t="shared" si="17"/>
        <v>0</v>
      </c>
      <c r="K277" s="407" t="str">
        <f t="shared" si="18"/>
        <v>a1Ng000000C0uSfEAJ</v>
      </c>
      <c r="L277" s="408" t="s">
        <v>1009</v>
      </c>
      <c r="M277" s="158"/>
      <c r="N277" s="79"/>
      <c r="AI277" s="5"/>
      <c r="AJ277" s="5"/>
      <c r="AK277" s="237"/>
    </row>
    <row r="278" spans="1:37" ht="18.75" customHeight="1" x14ac:dyDescent="0.25">
      <c r="A278" s="312">
        <v>37</v>
      </c>
      <c r="B278" s="324" t="str">
        <f t="shared" si="14"/>
        <v/>
      </c>
      <c r="C278" s="392" t="str">
        <f>TEXT(IFERROR(INDEX('Overview - Section A'!$A$42:$A$49,MATCH(G278,'Overview - Section A'!$I$42:$I$49,0)),""),"d-mmm-yy") &amp;" to " &amp; TEXT(IFERROR(INDEX('Overview - Section A'!$E$42:$E$49,MATCH(G278,'Overview - Section A'!$I$42:$I$49,0)),""),"d-mmm-yy")</f>
        <v>1-Jan-22 to 31-Dec-22</v>
      </c>
      <c r="D278" s="405"/>
      <c r="E278" s="405"/>
      <c r="F278" s="402" t="str">
        <f t="shared" si="15"/>
        <v/>
      </c>
      <c r="G278" s="406" t="s">
        <v>305</v>
      </c>
      <c r="H278" s="406">
        <v>44926</v>
      </c>
      <c r="I278" s="407" t="b">
        <f t="shared" si="16"/>
        <v>1</v>
      </c>
      <c r="J278" s="407" t="b">
        <f t="shared" si="17"/>
        <v>0</v>
      </c>
      <c r="K278" s="407" t="str">
        <f t="shared" si="18"/>
        <v>a1Ng000000C0uSfEAJ</v>
      </c>
      <c r="L278" s="408" t="s">
        <v>1010</v>
      </c>
      <c r="M278" s="158"/>
      <c r="N278" s="79"/>
      <c r="AI278" s="5"/>
      <c r="AJ278" s="5"/>
      <c r="AK278" s="237"/>
    </row>
    <row r="279" spans="1:37" ht="18.75" customHeight="1" x14ac:dyDescent="0.25">
      <c r="A279" s="312">
        <v>38</v>
      </c>
      <c r="B279" s="324" t="str">
        <f t="shared" si="14"/>
        <v/>
      </c>
      <c r="C279" s="392" t="str">
        <f>TEXT(IFERROR(INDEX('Overview - Section A'!$A$42:$A$49,MATCH(G279,'Overview - Section A'!$I$42:$I$49,0)),""),"d-mmm-yy") &amp;" to " &amp; TEXT(IFERROR(INDEX('Overview - Section A'!$E$42:$E$49,MATCH(G279,'Overview - Section A'!$I$42:$I$49,0)),""),"d-mmm-yy")</f>
        <v>1-Jan-18 to 31-Dec-18</v>
      </c>
      <c r="D279" s="405"/>
      <c r="E279" s="405"/>
      <c r="F279" s="402" t="str">
        <f t="shared" si="15"/>
        <v/>
      </c>
      <c r="G279" s="406" t="s">
        <v>297</v>
      </c>
      <c r="H279" s="406">
        <v>43465</v>
      </c>
      <c r="I279" s="407" t="b">
        <f t="shared" si="16"/>
        <v>1</v>
      </c>
      <c r="J279" s="407" t="b">
        <f t="shared" si="17"/>
        <v>0</v>
      </c>
      <c r="K279" s="407" t="str">
        <f t="shared" si="18"/>
        <v>a1Ng000000C0uSgEAJ</v>
      </c>
      <c r="L279" s="408" t="s">
        <v>1011</v>
      </c>
      <c r="M279" s="158"/>
      <c r="N279" s="79"/>
      <c r="AI279" s="5"/>
      <c r="AJ279" s="5"/>
      <c r="AK279" s="237"/>
    </row>
    <row r="280" spans="1:37" ht="18.75" customHeight="1" x14ac:dyDescent="0.25">
      <c r="A280" s="312">
        <v>38</v>
      </c>
      <c r="B280" s="324" t="str">
        <f t="shared" si="14"/>
        <v/>
      </c>
      <c r="C280" s="392" t="str">
        <f>TEXT(IFERROR(INDEX('Overview - Section A'!$A$42:$A$49,MATCH(G280,'Overview - Section A'!$I$42:$I$49,0)),""),"d-mmm-yy") &amp;" to " &amp; TEXT(IFERROR(INDEX('Overview - Section A'!$E$42:$E$49,MATCH(G280,'Overview - Section A'!$I$42:$I$49,0)),""),"d-mmm-yy")</f>
        <v>1-Jan-19 to 31-Dec-19</v>
      </c>
      <c r="D280" s="405"/>
      <c r="E280" s="405"/>
      <c r="F280" s="402" t="str">
        <f t="shared" si="15"/>
        <v/>
      </c>
      <c r="G280" s="406" t="s">
        <v>299</v>
      </c>
      <c r="H280" s="406">
        <v>43830</v>
      </c>
      <c r="I280" s="407" t="b">
        <f t="shared" si="16"/>
        <v>1</v>
      </c>
      <c r="J280" s="407" t="b">
        <f t="shared" si="17"/>
        <v>0</v>
      </c>
      <c r="K280" s="407" t="str">
        <f t="shared" si="18"/>
        <v>a1Ng000000C0uSgEAJ</v>
      </c>
      <c r="L280" s="408" t="s">
        <v>1012</v>
      </c>
      <c r="M280" s="158"/>
      <c r="N280" s="79"/>
      <c r="AI280" s="5"/>
      <c r="AJ280" s="5"/>
      <c r="AK280" s="237"/>
    </row>
    <row r="281" spans="1:37" ht="18.75" customHeight="1" x14ac:dyDescent="0.25">
      <c r="A281" s="312">
        <v>38</v>
      </c>
      <c r="B281" s="324" t="str">
        <f t="shared" si="14"/>
        <v/>
      </c>
      <c r="C281" s="392" t="str">
        <f>TEXT(IFERROR(INDEX('Overview - Section A'!$A$42:$A$49,MATCH(G281,'Overview - Section A'!$I$42:$I$49,0)),""),"d-mmm-yy") &amp;" to " &amp; TEXT(IFERROR(INDEX('Overview - Section A'!$E$42:$E$49,MATCH(G281,'Overview - Section A'!$I$42:$I$49,0)),""),"d-mmm-yy")</f>
        <v>1-Jan-20 to 31-Dec-20</v>
      </c>
      <c r="D281" s="405"/>
      <c r="E281" s="405"/>
      <c r="F281" s="402" t="str">
        <f t="shared" si="15"/>
        <v/>
      </c>
      <c r="G281" s="406" t="s">
        <v>301</v>
      </c>
      <c r="H281" s="406">
        <v>44196</v>
      </c>
      <c r="I281" s="407" t="b">
        <f t="shared" si="16"/>
        <v>1</v>
      </c>
      <c r="J281" s="407" t="b">
        <f t="shared" si="17"/>
        <v>0</v>
      </c>
      <c r="K281" s="407" t="str">
        <f t="shared" si="18"/>
        <v>a1Ng000000C0uSgEAJ</v>
      </c>
      <c r="L281" s="408" t="s">
        <v>1013</v>
      </c>
      <c r="M281" s="158"/>
      <c r="N281" s="79"/>
      <c r="AI281" s="5"/>
      <c r="AJ281" s="5"/>
      <c r="AK281" s="237"/>
    </row>
    <row r="282" spans="1:37" ht="18.75" customHeight="1" x14ac:dyDescent="0.25">
      <c r="A282" s="312">
        <v>38</v>
      </c>
      <c r="B282" s="324" t="str">
        <f t="shared" si="14"/>
        <v/>
      </c>
      <c r="C282" s="392" t="str">
        <f>TEXT(IFERROR(INDEX('Overview - Section A'!$A$42:$A$49,MATCH(G282,'Overview - Section A'!$I$42:$I$49,0)),""),"d-mmm-yy") &amp;" to " &amp; TEXT(IFERROR(INDEX('Overview - Section A'!$E$42:$E$49,MATCH(G282,'Overview - Section A'!$I$42:$I$49,0)),""),"d-mmm-yy")</f>
        <v>1-Jan-21 to 31-Dec-21</v>
      </c>
      <c r="D282" s="405"/>
      <c r="E282" s="405"/>
      <c r="F282" s="402" t="str">
        <f t="shared" si="15"/>
        <v/>
      </c>
      <c r="G282" s="406" t="s">
        <v>303</v>
      </c>
      <c r="H282" s="406">
        <v>44561</v>
      </c>
      <c r="I282" s="407" t="b">
        <f t="shared" si="16"/>
        <v>1</v>
      </c>
      <c r="J282" s="407" t="b">
        <f t="shared" si="17"/>
        <v>0</v>
      </c>
      <c r="K282" s="407" t="str">
        <f t="shared" si="18"/>
        <v>a1Ng000000C0uSgEAJ</v>
      </c>
      <c r="L282" s="408" t="s">
        <v>1014</v>
      </c>
      <c r="M282" s="158"/>
      <c r="N282" s="79"/>
      <c r="AI282" s="5"/>
      <c r="AJ282" s="5"/>
      <c r="AK282" s="237"/>
    </row>
    <row r="283" spans="1:37" ht="18.75" customHeight="1" x14ac:dyDescent="0.25">
      <c r="A283" s="312">
        <v>38</v>
      </c>
      <c r="B283" s="324" t="str">
        <f t="shared" si="14"/>
        <v/>
      </c>
      <c r="C283" s="392" t="str">
        <f>TEXT(IFERROR(INDEX('Overview - Section A'!$A$42:$A$49,MATCH(G283,'Overview - Section A'!$I$42:$I$49,0)),""),"d-mmm-yy") &amp;" to " &amp; TEXT(IFERROR(INDEX('Overview - Section A'!$E$42:$E$49,MATCH(G283,'Overview - Section A'!$I$42:$I$49,0)),""),"d-mmm-yy")</f>
        <v>1-Jan-22 to 31-Dec-22</v>
      </c>
      <c r="D283" s="405"/>
      <c r="E283" s="405"/>
      <c r="F283" s="402" t="str">
        <f t="shared" si="15"/>
        <v/>
      </c>
      <c r="G283" s="406" t="s">
        <v>305</v>
      </c>
      <c r="H283" s="406">
        <v>44926</v>
      </c>
      <c r="I283" s="407" t="b">
        <f t="shared" si="16"/>
        <v>1</v>
      </c>
      <c r="J283" s="407" t="b">
        <f t="shared" si="17"/>
        <v>0</v>
      </c>
      <c r="K283" s="407" t="str">
        <f t="shared" si="18"/>
        <v>a1Ng000000C0uSgEAJ</v>
      </c>
      <c r="L283" s="408" t="s">
        <v>1015</v>
      </c>
      <c r="M283" s="158"/>
      <c r="N283" s="79"/>
      <c r="AI283" s="5"/>
      <c r="AJ283" s="5"/>
      <c r="AK283" s="237"/>
    </row>
    <row r="284" spans="1:37" ht="18.75" customHeight="1" x14ac:dyDescent="0.25">
      <c r="A284" s="312">
        <v>39</v>
      </c>
      <c r="B284" s="324" t="str">
        <f t="shared" si="14"/>
        <v/>
      </c>
      <c r="C284" s="392" t="str">
        <f>TEXT(IFERROR(INDEX('Overview - Section A'!$A$42:$A$49,MATCH(G284,'Overview - Section A'!$I$42:$I$49,0)),""),"d-mmm-yy") &amp;" to " &amp; TEXT(IFERROR(INDEX('Overview - Section A'!$E$42:$E$49,MATCH(G284,'Overview - Section A'!$I$42:$I$49,0)),""),"d-mmm-yy")</f>
        <v>1-Jan-18 to 31-Dec-18</v>
      </c>
      <c r="D284" s="405"/>
      <c r="E284" s="405"/>
      <c r="F284" s="402" t="str">
        <f t="shared" si="15"/>
        <v/>
      </c>
      <c r="G284" s="406" t="s">
        <v>297</v>
      </c>
      <c r="H284" s="406">
        <v>43465</v>
      </c>
      <c r="I284" s="407" t="b">
        <f t="shared" si="16"/>
        <v>1</v>
      </c>
      <c r="J284" s="407" t="b">
        <f t="shared" si="17"/>
        <v>0</v>
      </c>
      <c r="K284" s="407" t="str">
        <f t="shared" si="18"/>
        <v>a1Ng000000C0uShEAJ</v>
      </c>
      <c r="L284" s="408" t="s">
        <v>1016</v>
      </c>
      <c r="M284" s="158"/>
      <c r="N284" s="79"/>
      <c r="AI284" s="5"/>
      <c r="AJ284" s="5"/>
      <c r="AK284" s="237"/>
    </row>
    <row r="285" spans="1:37" ht="18.75" customHeight="1" x14ac:dyDescent="0.25">
      <c r="A285" s="312">
        <v>39</v>
      </c>
      <c r="B285" s="324" t="str">
        <f t="shared" si="14"/>
        <v/>
      </c>
      <c r="C285" s="392" t="str">
        <f>TEXT(IFERROR(INDEX('Overview - Section A'!$A$42:$A$49,MATCH(G285,'Overview - Section A'!$I$42:$I$49,0)),""),"d-mmm-yy") &amp;" to " &amp; TEXT(IFERROR(INDEX('Overview - Section A'!$E$42:$E$49,MATCH(G285,'Overview - Section A'!$I$42:$I$49,0)),""),"d-mmm-yy")</f>
        <v>1-Jan-19 to 31-Dec-19</v>
      </c>
      <c r="D285" s="405"/>
      <c r="E285" s="405"/>
      <c r="F285" s="402" t="str">
        <f t="shared" si="15"/>
        <v/>
      </c>
      <c r="G285" s="406" t="s">
        <v>299</v>
      </c>
      <c r="H285" s="406">
        <v>43830</v>
      </c>
      <c r="I285" s="407" t="b">
        <f t="shared" si="16"/>
        <v>1</v>
      </c>
      <c r="J285" s="407" t="b">
        <f t="shared" si="17"/>
        <v>0</v>
      </c>
      <c r="K285" s="407" t="str">
        <f t="shared" si="18"/>
        <v>a1Ng000000C0uShEAJ</v>
      </c>
      <c r="L285" s="408" t="s">
        <v>1017</v>
      </c>
      <c r="M285" s="158"/>
      <c r="N285" s="79"/>
      <c r="AI285" s="5"/>
      <c r="AJ285" s="5"/>
      <c r="AK285" s="237"/>
    </row>
    <row r="286" spans="1:37" ht="18.75" customHeight="1" x14ac:dyDescent="0.25">
      <c r="A286" s="312">
        <v>39</v>
      </c>
      <c r="B286" s="324" t="str">
        <f t="shared" ref="B286:B349" si="19">IF(A286=A285,"",IF(VLOOKUP(A286,$A$8:$D$90,4,FALSE)=0,"",VLOOKUP(A286,$A$8:$D$90,4,FALSE)))</f>
        <v/>
      </c>
      <c r="C286" s="392" t="str">
        <f>TEXT(IFERROR(INDEX('Overview - Section A'!$A$42:$A$49,MATCH(G286,'Overview - Section A'!$I$42:$I$49,0)),""),"d-mmm-yy") &amp;" to " &amp; TEXT(IFERROR(INDEX('Overview - Section A'!$E$42:$E$49,MATCH(G286,'Overview - Section A'!$I$42:$I$49,0)),""),"d-mmm-yy")</f>
        <v>1-Jan-20 to 31-Dec-20</v>
      </c>
      <c r="D286" s="405"/>
      <c r="E286" s="405"/>
      <c r="F286" s="402" t="str">
        <f t="shared" ref="F286:F349" si="20">IF(VLOOKUP(A286,$A$8:$D$90,4,FALSE)=0,"",VLOOKUP(A286,$A$8:$D$90,4,FALSE))</f>
        <v/>
      </c>
      <c r="G286" s="406" t="s">
        <v>301</v>
      </c>
      <c r="H286" s="406">
        <v>44196</v>
      </c>
      <c r="I286" s="407" t="b">
        <f t="shared" ref="I286:I349" si="21">IFERROR(TRUE,FALSE)</f>
        <v>1</v>
      </c>
      <c r="J286" s="407" t="b">
        <f t="shared" ref="J286:J349" si="22">IFERROR(IF(F286&lt;&gt;"",TRUE,FALSE),FALSE)</f>
        <v>0</v>
      </c>
      <c r="K286" s="407" t="str">
        <f t="shared" ref="K286:K349" si="23">IFERROR(VLOOKUP(A286,$A$8:$T$90,20,FALSE),"")</f>
        <v>a1Ng000000C0uShEAJ</v>
      </c>
      <c r="L286" s="408" t="s">
        <v>1018</v>
      </c>
      <c r="M286" s="158"/>
      <c r="N286" s="79"/>
      <c r="AI286" s="5"/>
      <c r="AJ286" s="5"/>
      <c r="AK286" s="237"/>
    </row>
    <row r="287" spans="1:37" ht="18.75" customHeight="1" x14ac:dyDescent="0.25">
      <c r="A287" s="312">
        <v>39</v>
      </c>
      <c r="B287" s="324" t="str">
        <f t="shared" si="19"/>
        <v/>
      </c>
      <c r="C287" s="392" t="str">
        <f>TEXT(IFERROR(INDEX('Overview - Section A'!$A$42:$A$49,MATCH(G287,'Overview - Section A'!$I$42:$I$49,0)),""),"d-mmm-yy") &amp;" to " &amp; TEXT(IFERROR(INDEX('Overview - Section A'!$E$42:$E$49,MATCH(G287,'Overview - Section A'!$I$42:$I$49,0)),""),"d-mmm-yy")</f>
        <v>1-Jan-21 to 31-Dec-21</v>
      </c>
      <c r="D287" s="405"/>
      <c r="E287" s="405"/>
      <c r="F287" s="402" t="str">
        <f t="shared" si="20"/>
        <v/>
      </c>
      <c r="G287" s="406" t="s">
        <v>303</v>
      </c>
      <c r="H287" s="406">
        <v>44561</v>
      </c>
      <c r="I287" s="407" t="b">
        <f t="shared" si="21"/>
        <v>1</v>
      </c>
      <c r="J287" s="407" t="b">
        <f t="shared" si="22"/>
        <v>0</v>
      </c>
      <c r="K287" s="407" t="str">
        <f t="shared" si="23"/>
        <v>a1Ng000000C0uShEAJ</v>
      </c>
      <c r="L287" s="408" t="s">
        <v>1019</v>
      </c>
      <c r="M287" s="158"/>
      <c r="N287" s="79"/>
      <c r="AI287" s="5"/>
      <c r="AJ287" s="5"/>
      <c r="AK287" s="237"/>
    </row>
    <row r="288" spans="1:37" ht="18.75" customHeight="1" x14ac:dyDescent="0.25">
      <c r="A288" s="312">
        <v>39</v>
      </c>
      <c r="B288" s="324" t="str">
        <f t="shared" si="19"/>
        <v/>
      </c>
      <c r="C288" s="392" t="str">
        <f>TEXT(IFERROR(INDEX('Overview - Section A'!$A$42:$A$49,MATCH(G288,'Overview - Section A'!$I$42:$I$49,0)),""),"d-mmm-yy") &amp;" to " &amp; TEXT(IFERROR(INDEX('Overview - Section A'!$E$42:$E$49,MATCH(G288,'Overview - Section A'!$I$42:$I$49,0)),""),"d-mmm-yy")</f>
        <v>1-Jan-22 to 31-Dec-22</v>
      </c>
      <c r="D288" s="405"/>
      <c r="E288" s="405"/>
      <c r="F288" s="402" t="str">
        <f t="shared" si="20"/>
        <v/>
      </c>
      <c r="G288" s="406" t="s">
        <v>305</v>
      </c>
      <c r="H288" s="406">
        <v>44926</v>
      </c>
      <c r="I288" s="407" t="b">
        <f t="shared" si="21"/>
        <v>1</v>
      </c>
      <c r="J288" s="407" t="b">
        <f t="shared" si="22"/>
        <v>0</v>
      </c>
      <c r="K288" s="407" t="str">
        <f t="shared" si="23"/>
        <v>a1Ng000000C0uShEAJ</v>
      </c>
      <c r="L288" s="408" t="s">
        <v>1020</v>
      </c>
      <c r="M288" s="158"/>
      <c r="N288" s="79"/>
      <c r="AI288" s="5"/>
      <c r="AJ288" s="5"/>
      <c r="AK288" s="237"/>
    </row>
    <row r="289" spans="1:37" ht="18.75" customHeight="1" x14ac:dyDescent="0.25">
      <c r="A289" s="312">
        <v>40</v>
      </c>
      <c r="B289" s="324" t="str">
        <f t="shared" si="19"/>
        <v/>
      </c>
      <c r="C289" s="392" t="str">
        <f>TEXT(IFERROR(INDEX('Overview - Section A'!$A$42:$A$49,MATCH(G289,'Overview - Section A'!$I$42:$I$49,0)),""),"d-mmm-yy") &amp;" to " &amp; TEXT(IFERROR(INDEX('Overview - Section A'!$E$42:$E$49,MATCH(G289,'Overview - Section A'!$I$42:$I$49,0)),""),"d-mmm-yy")</f>
        <v>1-Jan-18 to 31-Dec-18</v>
      </c>
      <c r="D289" s="405"/>
      <c r="E289" s="405"/>
      <c r="F289" s="402" t="str">
        <f t="shared" si="20"/>
        <v/>
      </c>
      <c r="G289" s="406" t="s">
        <v>297</v>
      </c>
      <c r="H289" s="406">
        <v>43465</v>
      </c>
      <c r="I289" s="407" t="b">
        <f t="shared" si="21"/>
        <v>1</v>
      </c>
      <c r="J289" s="407" t="b">
        <f t="shared" si="22"/>
        <v>0</v>
      </c>
      <c r="K289" s="407" t="str">
        <f t="shared" si="23"/>
        <v>a1Ng000000C0uSiEAJ</v>
      </c>
      <c r="L289" s="408" t="s">
        <v>1021</v>
      </c>
      <c r="M289" s="158"/>
      <c r="N289" s="79"/>
      <c r="AI289" s="5"/>
      <c r="AJ289" s="5"/>
      <c r="AK289" s="237"/>
    </row>
    <row r="290" spans="1:37" ht="18.75" customHeight="1" x14ac:dyDescent="0.25">
      <c r="A290" s="312">
        <v>40</v>
      </c>
      <c r="B290" s="324" t="str">
        <f t="shared" si="19"/>
        <v/>
      </c>
      <c r="C290" s="392" t="str">
        <f>TEXT(IFERROR(INDEX('Overview - Section A'!$A$42:$A$49,MATCH(G290,'Overview - Section A'!$I$42:$I$49,0)),""),"d-mmm-yy") &amp;" to " &amp; TEXT(IFERROR(INDEX('Overview - Section A'!$E$42:$E$49,MATCH(G290,'Overview - Section A'!$I$42:$I$49,0)),""),"d-mmm-yy")</f>
        <v>1-Jan-19 to 31-Dec-19</v>
      </c>
      <c r="D290" s="405"/>
      <c r="E290" s="405"/>
      <c r="F290" s="402" t="str">
        <f t="shared" si="20"/>
        <v/>
      </c>
      <c r="G290" s="406" t="s">
        <v>299</v>
      </c>
      <c r="H290" s="406">
        <v>43830</v>
      </c>
      <c r="I290" s="407" t="b">
        <f t="shared" si="21"/>
        <v>1</v>
      </c>
      <c r="J290" s="407" t="b">
        <f t="shared" si="22"/>
        <v>0</v>
      </c>
      <c r="K290" s="407" t="str">
        <f t="shared" si="23"/>
        <v>a1Ng000000C0uSiEAJ</v>
      </c>
      <c r="L290" s="408" t="s">
        <v>1022</v>
      </c>
      <c r="M290" s="158"/>
      <c r="N290" s="79"/>
      <c r="AI290" s="5"/>
      <c r="AJ290" s="5"/>
      <c r="AK290" s="237"/>
    </row>
    <row r="291" spans="1:37" ht="18.75" customHeight="1" x14ac:dyDescent="0.25">
      <c r="A291" s="312">
        <v>40</v>
      </c>
      <c r="B291" s="324" t="str">
        <f t="shared" si="19"/>
        <v/>
      </c>
      <c r="C291" s="392" t="str">
        <f>TEXT(IFERROR(INDEX('Overview - Section A'!$A$42:$A$49,MATCH(G291,'Overview - Section A'!$I$42:$I$49,0)),""),"d-mmm-yy") &amp;" to " &amp; TEXT(IFERROR(INDEX('Overview - Section A'!$E$42:$E$49,MATCH(G291,'Overview - Section A'!$I$42:$I$49,0)),""),"d-mmm-yy")</f>
        <v>1-Jan-20 to 31-Dec-20</v>
      </c>
      <c r="D291" s="405"/>
      <c r="E291" s="405"/>
      <c r="F291" s="402" t="str">
        <f t="shared" si="20"/>
        <v/>
      </c>
      <c r="G291" s="406" t="s">
        <v>301</v>
      </c>
      <c r="H291" s="406">
        <v>44196</v>
      </c>
      <c r="I291" s="407" t="b">
        <f t="shared" si="21"/>
        <v>1</v>
      </c>
      <c r="J291" s="407" t="b">
        <f t="shared" si="22"/>
        <v>0</v>
      </c>
      <c r="K291" s="407" t="str">
        <f t="shared" si="23"/>
        <v>a1Ng000000C0uSiEAJ</v>
      </c>
      <c r="L291" s="408" t="s">
        <v>1023</v>
      </c>
      <c r="M291" s="158"/>
      <c r="N291" s="79"/>
      <c r="AI291" s="5"/>
      <c r="AJ291" s="5"/>
      <c r="AK291" s="237"/>
    </row>
    <row r="292" spans="1:37" ht="18.75" customHeight="1" x14ac:dyDescent="0.25">
      <c r="A292" s="312">
        <v>40</v>
      </c>
      <c r="B292" s="324" t="str">
        <f t="shared" si="19"/>
        <v/>
      </c>
      <c r="C292" s="392" t="str">
        <f>TEXT(IFERROR(INDEX('Overview - Section A'!$A$42:$A$49,MATCH(G292,'Overview - Section A'!$I$42:$I$49,0)),""),"d-mmm-yy") &amp;" to " &amp; TEXT(IFERROR(INDEX('Overview - Section A'!$E$42:$E$49,MATCH(G292,'Overview - Section A'!$I$42:$I$49,0)),""),"d-mmm-yy")</f>
        <v>1-Jan-21 to 31-Dec-21</v>
      </c>
      <c r="D292" s="405"/>
      <c r="E292" s="405"/>
      <c r="F292" s="402" t="str">
        <f t="shared" si="20"/>
        <v/>
      </c>
      <c r="G292" s="406" t="s">
        <v>303</v>
      </c>
      <c r="H292" s="406">
        <v>44561</v>
      </c>
      <c r="I292" s="407" t="b">
        <f t="shared" si="21"/>
        <v>1</v>
      </c>
      <c r="J292" s="407" t="b">
        <f t="shared" si="22"/>
        <v>0</v>
      </c>
      <c r="K292" s="407" t="str">
        <f t="shared" si="23"/>
        <v>a1Ng000000C0uSiEAJ</v>
      </c>
      <c r="L292" s="408" t="s">
        <v>1024</v>
      </c>
      <c r="M292" s="158"/>
      <c r="N292" s="79"/>
      <c r="AI292" s="5"/>
      <c r="AJ292" s="5"/>
      <c r="AK292" s="237"/>
    </row>
    <row r="293" spans="1:37" ht="18.75" customHeight="1" x14ac:dyDescent="0.25">
      <c r="A293" s="312">
        <v>40</v>
      </c>
      <c r="B293" s="324" t="str">
        <f t="shared" si="19"/>
        <v/>
      </c>
      <c r="C293" s="392" t="str">
        <f>TEXT(IFERROR(INDEX('Overview - Section A'!$A$42:$A$49,MATCH(G293,'Overview - Section A'!$I$42:$I$49,0)),""),"d-mmm-yy") &amp;" to " &amp; TEXT(IFERROR(INDEX('Overview - Section A'!$E$42:$E$49,MATCH(G293,'Overview - Section A'!$I$42:$I$49,0)),""),"d-mmm-yy")</f>
        <v>1-Jan-22 to 31-Dec-22</v>
      </c>
      <c r="D293" s="405"/>
      <c r="E293" s="405"/>
      <c r="F293" s="402" t="str">
        <f t="shared" si="20"/>
        <v/>
      </c>
      <c r="G293" s="406" t="s">
        <v>305</v>
      </c>
      <c r="H293" s="406">
        <v>44926</v>
      </c>
      <c r="I293" s="407" t="b">
        <f t="shared" si="21"/>
        <v>1</v>
      </c>
      <c r="J293" s="407" t="b">
        <f t="shared" si="22"/>
        <v>0</v>
      </c>
      <c r="K293" s="407" t="str">
        <f t="shared" si="23"/>
        <v>a1Ng000000C0uSiEAJ</v>
      </c>
      <c r="L293" s="408" t="s">
        <v>1025</v>
      </c>
      <c r="M293" s="158"/>
      <c r="N293" s="79"/>
      <c r="AI293" s="5"/>
      <c r="AJ293" s="5"/>
      <c r="AK293" s="237"/>
    </row>
    <row r="294" spans="1:37" ht="18.75" customHeight="1" x14ac:dyDescent="0.25">
      <c r="A294" s="312">
        <v>41</v>
      </c>
      <c r="B294" s="324" t="str">
        <f t="shared" si="19"/>
        <v/>
      </c>
      <c r="C294" s="392" t="str">
        <f>TEXT(IFERROR(INDEX('Overview - Section A'!$A$42:$A$49,MATCH(G294,'Overview - Section A'!$I$42:$I$49,0)),""),"d-mmm-yy") &amp;" to " &amp; TEXT(IFERROR(INDEX('Overview - Section A'!$E$42:$E$49,MATCH(G294,'Overview - Section A'!$I$42:$I$49,0)),""),"d-mmm-yy")</f>
        <v>1-Jan-18 to 31-Dec-18</v>
      </c>
      <c r="D294" s="405"/>
      <c r="E294" s="405"/>
      <c r="F294" s="402" t="str">
        <f t="shared" si="20"/>
        <v/>
      </c>
      <c r="G294" s="406" t="s">
        <v>297</v>
      </c>
      <c r="H294" s="406">
        <v>43465</v>
      </c>
      <c r="I294" s="407" t="b">
        <f t="shared" si="21"/>
        <v>1</v>
      </c>
      <c r="J294" s="407" t="b">
        <f t="shared" si="22"/>
        <v>0</v>
      </c>
      <c r="K294" s="407" t="str">
        <f t="shared" si="23"/>
        <v>a1Ng000000C0uSjEAJ</v>
      </c>
      <c r="L294" s="408" t="s">
        <v>1026</v>
      </c>
      <c r="M294" s="158"/>
      <c r="N294" s="79"/>
      <c r="AI294" s="5"/>
      <c r="AJ294" s="5"/>
      <c r="AK294" s="237"/>
    </row>
    <row r="295" spans="1:37" ht="18.75" customHeight="1" x14ac:dyDescent="0.25">
      <c r="A295" s="312">
        <v>41</v>
      </c>
      <c r="B295" s="324" t="str">
        <f t="shared" si="19"/>
        <v/>
      </c>
      <c r="C295" s="392" t="str">
        <f>TEXT(IFERROR(INDEX('Overview - Section A'!$A$42:$A$49,MATCH(G295,'Overview - Section A'!$I$42:$I$49,0)),""),"d-mmm-yy") &amp;" to " &amp; TEXT(IFERROR(INDEX('Overview - Section A'!$E$42:$E$49,MATCH(G295,'Overview - Section A'!$I$42:$I$49,0)),""),"d-mmm-yy")</f>
        <v>1-Jan-19 to 31-Dec-19</v>
      </c>
      <c r="D295" s="405"/>
      <c r="E295" s="405"/>
      <c r="F295" s="402" t="str">
        <f t="shared" si="20"/>
        <v/>
      </c>
      <c r="G295" s="406" t="s">
        <v>299</v>
      </c>
      <c r="H295" s="406">
        <v>43830</v>
      </c>
      <c r="I295" s="407" t="b">
        <f t="shared" si="21"/>
        <v>1</v>
      </c>
      <c r="J295" s="407" t="b">
        <f t="shared" si="22"/>
        <v>0</v>
      </c>
      <c r="K295" s="407" t="str">
        <f t="shared" si="23"/>
        <v>a1Ng000000C0uSjEAJ</v>
      </c>
      <c r="L295" s="408" t="s">
        <v>1027</v>
      </c>
      <c r="M295" s="158"/>
      <c r="N295" s="79"/>
      <c r="AI295" s="5"/>
      <c r="AJ295" s="5"/>
      <c r="AK295" s="237"/>
    </row>
    <row r="296" spans="1:37" ht="18.75" customHeight="1" x14ac:dyDescent="0.25">
      <c r="A296" s="312">
        <v>41</v>
      </c>
      <c r="B296" s="324" t="str">
        <f t="shared" si="19"/>
        <v/>
      </c>
      <c r="C296" s="392" t="str">
        <f>TEXT(IFERROR(INDEX('Overview - Section A'!$A$42:$A$49,MATCH(G296,'Overview - Section A'!$I$42:$I$49,0)),""),"d-mmm-yy") &amp;" to " &amp; TEXT(IFERROR(INDEX('Overview - Section A'!$E$42:$E$49,MATCH(G296,'Overview - Section A'!$I$42:$I$49,0)),""),"d-mmm-yy")</f>
        <v>1-Jan-20 to 31-Dec-20</v>
      </c>
      <c r="D296" s="405"/>
      <c r="E296" s="405"/>
      <c r="F296" s="402" t="str">
        <f t="shared" si="20"/>
        <v/>
      </c>
      <c r="G296" s="406" t="s">
        <v>301</v>
      </c>
      <c r="H296" s="406">
        <v>44196</v>
      </c>
      <c r="I296" s="407" t="b">
        <f t="shared" si="21"/>
        <v>1</v>
      </c>
      <c r="J296" s="407" t="b">
        <f t="shared" si="22"/>
        <v>0</v>
      </c>
      <c r="K296" s="407" t="str">
        <f t="shared" si="23"/>
        <v>a1Ng000000C0uSjEAJ</v>
      </c>
      <c r="L296" s="408" t="s">
        <v>1028</v>
      </c>
      <c r="M296" s="158"/>
      <c r="N296" s="79"/>
      <c r="AI296" s="5"/>
      <c r="AJ296" s="5"/>
      <c r="AK296" s="237"/>
    </row>
    <row r="297" spans="1:37" ht="18.75" customHeight="1" x14ac:dyDescent="0.25">
      <c r="A297" s="312">
        <v>41</v>
      </c>
      <c r="B297" s="324" t="str">
        <f t="shared" si="19"/>
        <v/>
      </c>
      <c r="C297" s="392" t="str">
        <f>TEXT(IFERROR(INDEX('Overview - Section A'!$A$42:$A$49,MATCH(G297,'Overview - Section A'!$I$42:$I$49,0)),""),"d-mmm-yy") &amp;" to " &amp; TEXT(IFERROR(INDEX('Overview - Section A'!$E$42:$E$49,MATCH(G297,'Overview - Section A'!$I$42:$I$49,0)),""),"d-mmm-yy")</f>
        <v>1-Jan-21 to 31-Dec-21</v>
      </c>
      <c r="D297" s="405"/>
      <c r="E297" s="405"/>
      <c r="F297" s="402" t="str">
        <f t="shared" si="20"/>
        <v/>
      </c>
      <c r="G297" s="406" t="s">
        <v>303</v>
      </c>
      <c r="H297" s="406">
        <v>44561</v>
      </c>
      <c r="I297" s="407" t="b">
        <f t="shared" si="21"/>
        <v>1</v>
      </c>
      <c r="J297" s="407" t="b">
        <f t="shared" si="22"/>
        <v>0</v>
      </c>
      <c r="K297" s="407" t="str">
        <f t="shared" si="23"/>
        <v>a1Ng000000C0uSjEAJ</v>
      </c>
      <c r="L297" s="408" t="s">
        <v>1029</v>
      </c>
      <c r="M297" s="158"/>
      <c r="N297" s="79"/>
      <c r="AI297" s="5"/>
      <c r="AJ297" s="5"/>
      <c r="AK297" s="237"/>
    </row>
    <row r="298" spans="1:37" ht="18.75" customHeight="1" x14ac:dyDescent="0.25">
      <c r="A298" s="312">
        <v>41</v>
      </c>
      <c r="B298" s="324" t="str">
        <f t="shared" si="19"/>
        <v/>
      </c>
      <c r="C298" s="392" t="str">
        <f>TEXT(IFERROR(INDEX('Overview - Section A'!$A$42:$A$49,MATCH(G298,'Overview - Section A'!$I$42:$I$49,0)),""),"d-mmm-yy") &amp;" to " &amp; TEXT(IFERROR(INDEX('Overview - Section A'!$E$42:$E$49,MATCH(G298,'Overview - Section A'!$I$42:$I$49,0)),""),"d-mmm-yy")</f>
        <v>1-Jan-22 to 31-Dec-22</v>
      </c>
      <c r="D298" s="405"/>
      <c r="E298" s="405"/>
      <c r="F298" s="402" t="str">
        <f t="shared" si="20"/>
        <v/>
      </c>
      <c r="G298" s="406" t="s">
        <v>305</v>
      </c>
      <c r="H298" s="406">
        <v>44926</v>
      </c>
      <c r="I298" s="407" t="b">
        <f t="shared" si="21"/>
        <v>1</v>
      </c>
      <c r="J298" s="407" t="b">
        <f t="shared" si="22"/>
        <v>0</v>
      </c>
      <c r="K298" s="407" t="str">
        <f t="shared" si="23"/>
        <v>a1Ng000000C0uSjEAJ</v>
      </c>
      <c r="L298" s="408" t="s">
        <v>1030</v>
      </c>
      <c r="M298" s="158"/>
      <c r="N298" s="79"/>
      <c r="AI298" s="5"/>
      <c r="AJ298" s="5"/>
      <c r="AK298" s="237"/>
    </row>
    <row r="299" spans="1:37" ht="18.75" customHeight="1" x14ac:dyDescent="0.25">
      <c r="A299" s="312">
        <v>42</v>
      </c>
      <c r="B299" s="324" t="str">
        <f t="shared" si="19"/>
        <v/>
      </c>
      <c r="C299" s="392" t="str">
        <f>TEXT(IFERROR(INDEX('Overview - Section A'!$A$42:$A$49,MATCH(G299,'Overview - Section A'!$I$42:$I$49,0)),""),"d-mmm-yy") &amp;" to " &amp; TEXT(IFERROR(INDEX('Overview - Section A'!$E$42:$E$49,MATCH(G299,'Overview - Section A'!$I$42:$I$49,0)),""),"d-mmm-yy")</f>
        <v>1-Jan-18 to 31-Dec-18</v>
      </c>
      <c r="D299" s="405"/>
      <c r="E299" s="405"/>
      <c r="F299" s="402" t="str">
        <f t="shared" si="20"/>
        <v/>
      </c>
      <c r="G299" s="406" t="s">
        <v>297</v>
      </c>
      <c r="H299" s="406">
        <v>43465</v>
      </c>
      <c r="I299" s="407" t="b">
        <f t="shared" si="21"/>
        <v>1</v>
      </c>
      <c r="J299" s="407" t="b">
        <f t="shared" si="22"/>
        <v>0</v>
      </c>
      <c r="K299" s="407" t="str">
        <f t="shared" si="23"/>
        <v>a1Ng000000C0uSkEAJ</v>
      </c>
      <c r="L299" s="408" t="s">
        <v>1031</v>
      </c>
      <c r="M299" s="158"/>
      <c r="N299" s="79"/>
      <c r="AI299" s="5"/>
      <c r="AJ299" s="5"/>
      <c r="AK299" s="237"/>
    </row>
    <row r="300" spans="1:37" ht="18.75" customHeight="1" x14ac:dyDescent="0.25">
      <c r="A300" s="312">
        <v>42</v>
      </c>
      <c r="B300" s="324" t="str">
        <f t="shared" si="19"/>
        <v/>
      </c>
      <c r="C300" s="392" t="str">
        <f>TEXT(IFERROR(INDEX('Overview - Section A'!$A$42:$A$49,MATCH(G300,'Overview - Section A'!$I$42:$I$49,0)),""),"d-mmm-yy") &amp;" to " &amp; TEXT(IFERROR(INDEX('Overview - Section A'!$E$42:$E$49,MATCH(G300,'Overview - Section A'!$I$42:$I$49,0)),""),"d-mmm-yy")</f>
        <v>1-Jan-19 to 31-Dec-19</v>
      </c>
      <c r="D300" s="405"/>
      <c r="E300" s="405"/>
      <c r="F300" s="402" t="str">
        <f t="shared" si="20"/>
        <v/>
      </c>
      <c r="G300" s="406" t="s">
        <v>299</v>
      </c>
      <c r="H300" s="406">
        <v>43830</v>
      </c>
      <c r="I300" s="407" t="b">
        <f t="shared" si="21"/>
        <v>1</v>
      </c>
      <c r="J300" s="407" t="b">
        <f t="shared" si="22"/>
        <v>0</v>
      </c>
      <c r="K300" s="407" t="str">
        <f t="shared" si="23"/>
        <v>a1Ng000000C0uSkEAJ</v>
      </c>
      <c r="L300" s="408" t="s">
        <v>1032</v>
      </c>
      <c r="M300" s="158"/>
      <c r="N300" s="79"/>
      <c r="AI300" s="5"/>
      <c r="AJ300" s="5"/>
      <c r="AK300" s="237"/>
    </row>
    <row r="301" spans="1:37" ht="18.75" customHeight="1" x14ac:dyDescent="0.25">
      <c r="A301" s="312">
        <v>42</v>
      </c>
      <c r="B301" s="324" t="str">
        <f t="shared" si="19"/>
        <v/>
      </c>
      <c r="C301" s="392" t="str">
        <f>TEXT(IFERROR(INDEX('Overview - Section A'!$A$42:$A$49,MATCH(G301,'Overview - Section A'!$I$42:$I$49,0)),""),"d-mmm-yy") &amp;" to " &amp; TEXT(IFERROR(INDEX('Overview - Section A'!$E$42:$E$49,MATCH(G301,'Overview - Section A'!$I$42:$I$49,0)),""),"d-mmm-yy")</f>
        <v>1-Jan-20 to 31-Dec-20</v>
      </c>
      <c r="D301" s="405"/>
      <c r="E301" s="405"/>
      <c r="F301" s="402" t="str">
        <f t="shared" si="20"/>
        <v/>
      </c>
      <c r="G301" s="406" t="s">
        <v>301</v>
      </c>
      <c r="H301" s="406">
        <v>44196</v>
      </c>
      <c r="I301" s="407" t="b">
        <f t="shared" si="21"/>
        <v>1</v>
      </c>
      <c r="J301" s="407" t="b">
        <f t="shared" si="22"/>
        <v>0</v>
      </c>
      <c r="K301" s="407" t="str">
        <f t="shared" si="23"/>
        <v>a1Ng000000C0uSkEAJ</v>
      </c>
      <c r="L301" s="408" t="s">
        <v>1033</v>
      </c>
      <c r="M301" s="158"/>
      <c r="N301" s="79"/>
      <c r="AI301" s="5"/>
      <c r="AJ301" s="5"/>
      <c r="AK301" s="237"/>
    </row>
    <row r="302" spans="1:37" ht="18.75" customHeight="1" x14ac:dyDescent="0.25">
      <c r="A302" s="312">
        <v>42</v>
      </c>
      <c r="B302" s="324" t="str">
        <f t="shared" si="19"/>
        <v/>
      </c>
      <c r="C302" s="392" t="str">
        <f>TEXT(IFERROR(INDEX('Overview - Section A'!$A$42:$A$49,MATCH(G302,'Overview - Section A'!$I$42:$I$49,0)),""),"d-mmm-yy") &amp;" to " &amp; TEXT(IFERROR(INDEX('Overview - Section A'!$E$42:$E$49,MATCH(G302,'Overview - Section A'!$I$42:$I$49,0)),""),"d-mmm-yy")</f>
        <v>1-Jan-21 to 31-Dec-21</v>
      </c>
      <c r="D302" s="405"/>
      <c r="E302" s="405"/>
      <c r="F302" s="402" t="str">
        <f t="shared" si="20"/>
        <v/>
      </c>
      <c r="G302" s="406" t="s">
        <v>303</v>
      </c>
      <c r="H302" s="406">
        <v>44561</v>
      </c>
      <c r="I302" s="407" t="b">
        <f t="shared" si="21"/>
        <v>1</v>
      </c>
      <c r="J302" s="407" t="b">
        <f t="shared" si="22"/>
        <v>0</v>
      </c>
      <c r="K302" s="407" t="str">
        <f t="shared" si="23"/>
        <v>a1Ng000000C0uSkEAJ</v>
      </c>
      <c r="L302" s="408" t="s">
        <v>1034</v>
      </c>
      <c r="M302" s="158"/>
      <c r="N302" s="79"/>
      <c r="AI302" s="5"/>
      <c r="AJ302" s="5"/>
      <c r="AK302" s="237"/>
    </row>
    <row r="303" spans="1:37" ht="18.75" customHeight="1" x14ac:dyDescent="0.25">
      <c r="A303" s="312">
        <v>42</v>
      </c>
      <c r="B303" s="324" t="str">
        <f t="shared" si="19"/>
        <v/>
      </c>
      <c r="C303" s="392" t="str">
        <f>TEXT(IFERROR(INDEX('Overview - Section A'!$A$42:$A$49,MATCH(G303,'Overview - Section A'!$I$42:$I$49,0)),""),"d-mmm-yy") &amp;" to " &amp; TEXT(IFERROR(INDEX('Overview - Section A'!$E$42:$E$49,MATCH(G303,'Overview - Section A'!$I$42:$I$49,0)),""),"d-mmm-yy")</f>
        <v>1-Jan-22 to 31-Dec-22</v>
      </c>
      <c r="D303" s="405"/>
      <c r="E303" s="405"/>
      <c r="F303" s="402" t="str">
        <f t="shared" si="20"/>
        <v/>
      </c>
      <c r="G303" s="406" t="s">
        <v>305</v>
      </c>
      <c r="H303" s="406">
        <v>44926</v>
      </c>
      <c r="I303" s="407" t="b">
        <f t="shared" si="21"/>
        <v>1</v>
      </c>
      <c r="J303" s="407" t="b">
        <f t="shared" si="22"/>
        <v>0</v>
      </c>
      <c r="K303" s="407" t="str">
        <f t="shared" si="23"/>
        <v>a1Ng000000C0uSkEAJ</v>
      </c>
      <c r="L303" s="408" t="s">
        <v>1035</v>
      </c>
      <c r="M303" s="158"/>
      <c r="N303" s="79"/>
      <c r="AI303" s="5"/>
      <c r="AJ303" s="5"/>
      <c r="AK303" s="237"/>
    </row>
    <row r="304" spans="1:37" ht="18.75" customHeight="1" x14ac:dyDescent="0.25">
      <c r="A304" s="312">
        <v>43</v>
      </c>
      <c r="B304" s="324" t="str">
        <f t="shared" si="19"/>
        <v/>
      </c>
      <c r="C304" s="392" t="str">
        <f>TEXT(IFERROR(INDEX('Overview - Section A'!$A$42:$A$49,MATCH(G304,'Overview - Section A'!$I$42:$I$49,0)),""),"d-mmm-yy") &amp;" to " &amp; TEXT(IFERROR(INDEX('Overview - Section A'!$E$42:$E$49,MATCH(G304,'Overview - Section A'!$I$42:$I$49,0)),""),"d-mmm-yy")</f>
        <v>1-Jan-18 to 31-Dec-18</v>
      </c>
      <c r="D304" s="405"/>
      <c r="E304" s="405"/>
      <c r="F304" s="402" t="str">
        <f t="shared" si="20"/>
        <v/>
      </c>
      <c r="G304" s="406" t="s">
        <v>297</v>
      </c>
      <c r="H304" s="406">
        <v>43465</v>
      </c>
      <c r="I304" s="407" t="b">
        <f t="shared" si="21"/>
        <v>1</v>
      </c>
      <c r="J304" s="407" t="b">
        <f t="shared" si="22"/>
        <v>0</v>
      </c>
      <c r="K304" s="407" t="str">
        <f t="shared" si="23"/>
        <v>a1Ng000000C0uSlEAJ</v>
      </c>
      <c r="L304" s="408" t="s">
        <v>1036</v>
      </c>
      <c r="M304" s="158"/>
      <c r="N304" s="79"/>
      <c r="AI304" s="5"/>
      <c r="AJ304" s="5"/>
      <c r="AK304" s="237"/>
    </row>
    <row r="305" spans="1:37" ht="18.75" customHeight="1" x14ac:dyDescent="0.25">
      <c r="A305" s="312">
        <v>43</v>
      </c>
      <c r="B305" s="324" t="str">
        <f t="shared" si="19"/>
        <v/>
      </c>
      <c r="C305" s="392" t="str">
        <f>TEXT(IFERROR(INDEX('Overview - Section A'!$A$42:$A$49,MATCH(G305,'Overview - Section A'!$I$42:$I$49,0)),""),"d-mmm-yy") &amp;" to " &amp; TEXT(IFERROR(INDEX('Overview - Section A'!$E$42:$E$49,MATCH(G305,'Overview - Section A'!$I$42:$I$49,0)),""),"d-mmm-yy")</f>
        <v>1-Jan-19 to 31-Dec-19</v>
      </c>
      <c r="D305" s="405"/>
      <c r="E305" s="405"/>
      <c r="F305" s="402" t="str">
        <f t="shared" si="20"/>
        <v/>
      </c>
      <c r="G305" s="406" t="s">
        <v>299</v>
      </c>
      <c r="H305" s="406">
        <v>43830</v>
      </c>
      <c r="I305" s="407" t="b">
        <f t="shared" si="21"/>
        <v>1</v>
      </c>
      <c r="J305" s="407" t="b">
        <f t="shared" si="22"/>
        <v>0</v>
      </c>
      <c r="K305" s="407" t="str">
        <f t="shared" si="23"/>
        <v>a1Ng000000C0uSlEAJ</v>
      </c>
      <c r="L305" s="408" t="s">
        <v>1037</v>
      </c>
      <c r="M305" s="158"/>
      <c r="N305" s="79"/>
      <c r="AI305" s="5"/>
      <c r="AJ305" s="5"/>
      <c r="AK305" s="237"/>
    </row>
    <row r="306" spans="1:37" ht="18.75" customHeight="1" x14ac:dyDescent="0.25">
      <c r="A306" s="312">
        <v>43</v>
      </c>
      <c r="B306" s="324" t="str">
        <f t="shared" si="19"/>
        <v/>
      </c>
      <c r="C306" s="392" t="str">
        <f>TEXT(IFERROR(INDEX('Overview - Section A'!$A$42:$A$49,MATCH(G306,'Overview - Section A'!$I$42:$I$49,0)),""),"d-mmm-yy") &amp;" to " &amp; TEXT(IFERROR(INDEX('Overview - Section A'!$E$42:$E$49,MATCH(G306,'Overview - Section A'!$I$42:$I$49,0)),""),"d-mmm-yy")</f>
        <v>1-Jan-20 to 31-Dec-20</v>
      </c>
      <c r="D306" s="405"/>
      <c r="E306" s="405"/>
      <c r="F306" s="402" t="str">
        <f t="shared" si="20"/>
        <v/>
      </c>
      <c r="G306" s="406" t="s">
        <v>301</v>
      </c>
      <c r="H306" s="406">
        <v>44196</v>
      </c>
      <c r="I306" s="407" t="b">
        <f t="shared" si="21"/>
        <v>1</v>
      </c>
      <c r="J306" s="407" t="b">
        <f t="shared" si="22"/>
        <v>0</v>
      </c>
      <c r="K306" s="407" t="str">
        <f t="shared" si="23"/>
        <v>a1Ng000000C0uSlEAJ</v>
      </c>
      <c r="L306" s="408" t="s">
        <v>1038</v>
      </c>
      <c r="M306" s="158"/>
      <c r="N306" s="79"/>
      <c r="AI306" s="5"/>
      <c r="AJ306" s="5"/>
      <c r="AK306" s="237"/>
    </row>
    <row r="307" spans="1:37" ht="18.75" customHeight="1" x14ac:dyDescent="0.25">
      <c r="A307" s="312">
        <v>43</v>
      </c>
      <c r="B307" s="324" t="str">
        <f t="shared" si="19"/>
        <v/>
      </c>
      <c r="C307" s="392" t="str">
        <f>TEXT(IFERROR(INDEX('Overview - Section A'!$A$42:$A$49,MATCH(G307,'Overview - Section A'!$I$42:$I$49,0)),""),"d-mmm-yy") &amp;" to " &amp; TEXT(IFERROR(INDEX('Overview - Section A'!$E$42:$E$49,MATCH(G307,'Overview - Section A'!$I$42:$I$49,0)),""),"d-mmm-yy")</f>
        <v>1-Jan-21 to 31-Dec-21</v>
      </c>
      <c r="D307" s="405"/>
      <c r="E307" s="405"/>
      <c r="F307" s="402" t="str">
        <f t="shared" si="20"/>
        <v/>
      </c>
      <c r="G307" s="406" t="s">
        <v>303</v>
      </c>
      <c r="H307" s="406">
        <v>44561</v>
      </c>
      <c r="I307" s="407" t="b">
        <f t="shared" si="21"/>
        <v>1</v>
      </c>
      <c r="J307" s="407" t="b">
        <f t="shared" si="22"/>
        <v>0</v>
      </c>
      <c r="K307" s="407" t="str">
        <f t="shared" si="23"/>
        <v>a1Ng000000C0uSlEAJ</v>
      </c>
      <c r="L307" s="408" t="s">
        <v>1039</v>
      </c>
      <c r="M307" s="158"/>
      <c r="N307" s="79"/>
      <c r="AI307" s="5"/>
      <c r="AJ307" s="5"/>
      <c r="AK307" s="237"/>
    </row>
    <row r="308" spans="1:37" ht="18.75" customHeight="1" x14ac:dyDescent="0.25">
      <c r="A308" s="312">
        <v>43</v>
      </c>
      <c r="B308" s="324" t="str">
        <f t="shared" si="19"/>
        <v/>
      </c>
      <c r="C308" s="392" t="str">
        <f>TEXT(IFERROR(INDEX('Overview - Section A'!$A$42:$A$49,MATCH(G308,'Overview - Section A'!$I$42:$I$49,0)),""),"d-mmm-yy") &amp;" to " &amp; TEXT(IFERROR(INDEX('Overview - Section A'!$E$42:$E$49,MATCH(G308,'Overview - Section A'!$I$42:$I$49,0)),""),"d-mmm-yy")</f>
        <v>1-Jan-22 to 31-Dec-22</v>
      </c>
      <c r="D308" s="405"/>
      <c r="E308" s="405"/>
      <c r="F308" s="402" t="str">
        <f t="shared" si="20"/>
        <v/>
      </c>
      <c r="G308" s="406" t="s">
        <v>305</v>
      </c>
      <c r="H308" s="406">
        <v>44926</v>
      </c>
      <c r="I308" s="407" t="b">
        <f t="shared" si="21"/>
        <v>1</v>
      </c>
      <c r="J308" s="407" t="b">
        <f t="shared" si="22"/>
        <v>0</v>
      </c>
      <c r="K308" s="407" t="str">
        <f t="shared" si="23"/>
        <v>a1Ng000000C0uSlEAJ</v>
      </c>
      <c r="L308" s="408" t="s">
        <v>1040</v>
      </c>
      <c r="M308" s="158"/>
      <c r="N308" s="79"/>
      <c r="AI308" s="5"/>
      <c r="AJ308" s="5"/>
      <c r="AK308" s="237"/>
    </row>
    <row r="309" spans="1:37" ht="18.75" customHeight="1" x14ac:dyDescent="0.25">
      <c r="A309" s="312">
        <v>44</v>
      </c>
      <c r="B309" s="324" t="str">
        <f t="shared" si="19"/>
        <v/>
      </c>
      <c r="C309" s="392" t="str">
        <f>TEXT(IFERROR(INDEX('Overview - Section A'!$A$42:$A$49,MATCH(G309,'Overview - Section A'!$I$42:$I$49,0)),""),"d-mmm-yy") &amp;" to " &amp; TEXT(IFERROR(INDEX('Overview - Section A'!$E$42:$E$49,MATCH(G309,'Overview - Section A'!$I$42:$I$49,0)),""),"d-mmm-yy")</f>
        <v>1-Jan-18 to 31-Dec-18</v>
      </c>
      <c r="D309" s="405"/>
      <c r="E309" s="405"/>
      <c r="F309" s="402" t="str">
        <f t="shared" si="20"/>
        <v/>
      </c>
      <c r="G309" s="406" t="s">
        <v>297</v>
      </c>
      <c r="H309" s="406">
        <v>43465</v>
      </c>
      <c r="I309" s="407" t="b">
        <f t="shared" si="21"/>
        <v>1</v>
      </c>
      <c r="J309" s="407" t="b">
        <f t="shared" si="22"/>
        <v>0</v>
      </c>
      <c r="K309" s="407" t="str">
        <f t="shared" si="23"/>
        <v>a1Ng000000C0uSmEAJ</v>
      </c>
      <c r="L309" s="408" t="s">
        <v>1041</v>
      </c>
      <c r="M309" s="158"/>
      <c r="N309" s="79"/>
      <c r="AI309" s="5"/>
      <c r="AJ309" s="5"/>
      <c r="AK309" s="237"/>
    </row>
    <row r="310" spans="1:37" ht="18.75" customHeight="1" x14ac:dyDescent="0.25">
      <c r="A310" s="312">
        <v>44</v>
      </c>
      <c r="B310" s="324" t="str">
        <f t="shared" si="19"/>
        <v/>
      </c>
      <c r="C310" s="392" t="str">
        <f>TEXT(IFERROR(INDEX('Overview - Section A'!$A$42:$A$49,MATCH(G310,'Overview - Section A'!$I$42:$I$49,0)),""),"d-mmm-yy") &amp;" to " &amp; TEXT(IFERROR(INDEX('Overview - Section A'!$E$42:$E$49,MATCH(G310,'Overview - Section A'!$I$42:$I$49,0)),""),"d-mmm-yy")</f>
        <v>1-Jan-19 to 31-Dec-19</v>
      </c>
      <c r="D310" s="405"/>
      <c r="E310" s="405"/>
      <c r="F310" s="402" t="str">
        <f t="shared" si="20"/>
        <v/>
      </c>
      <c r="G310" s="406" t="s">
        <v>299</v>
      </c>
      <c r="H310" s="406">
        <v>43830</v>
      </c>
      <c r="I310" s="407" t="b">
        <f t="shared" si="21"/>
        <v>1</v>
      </c>
      <c r="J310" s="407" t="b">
        <f t="shared" si="22"/>
        <v>0</v>
      </c>
      <c r="K310" s="407" t="str">
        <f t="shared" si="23"/>
        <v>a1Ng000000C0uSmEAJ</v>
      </c>
      <c r="L310" s="408" t="s">
        <v>1042</v>
      </c>
      <c r="M310" s="158"/>
      <c r="N310" s="79"/>
      <c r="AI310" s="5"/>
      <c r="AJ310" s="5"/>
      <c r="AK310" s="237"/>
    </row>
    <row r="311" spans="1:37" ht="18.75" customHeight="1" x14ac:dyDescent="0.25">
      <c r="A311" s="312">
        <v>44</v>
      </c>
      <c r="B311" s="324" t="str">
        <f t="shared" si="19"/>
        <v/>
      </c>
      <c r="C311" s="392" t="str">
        <f>TEXT(IFERROR(INDEX('Overview - Section A'!$A$42:$A$49,MATCH(G311,'Overview - Section A'!$I$42:$I$49,0)),""),"d-mmm-yy") &amp;" to " &amp; TEXT(IFERROR(INDEX('Overview - Section A'!$E$42:$E$49,MATCH(G311,'Overview - Section A'!$I$42:$I$49,0)),""),"d-mmm-yy")</f>
        <v>1-Jan-20 to 31-Dec-20</v>
      </c>
      <c r="D311" s="405"/>
      <c r="E311" s="405"/>
      <c r="F311" s="402" t="str">
        <f t="shared" si="20"/>
        <v/>
      </c>
      <c r="G311" s="406" t="s">
        <v>301</v>
      </c>
      <c r="H311" s="406">
        <v>44196</v>
      </c>
      <c r="I311" s="407" t="b">
        <f t="shared" si="21"/>
        <v>1</v>
      </c>
      <c r="J311" s="407" t="b">
        <f t="shared" si="22"/>
        <v>0</v>
      </c>
      <c r="K311" s="407" t="str">
        <f t="shared" si="23"/>
        <v>a1Ng000000C0uSmEAJ</v>
      </c>
      <c r="L311" s="408" t="s">
        <v>1043</v>
      </c>
      <c r="M311" s="158"/>
      <c r="N311" s="79"/>
      <c r="AI311" s="5"/>
      <c r="AJ311" s="5"/>
      <c r="AK311" s="237"/>
    </row>
    <row r="312" spans="1:37" ht="18.75" customHeight="1" x14ac:dyDescent="0.25">
      <c r="A312" s="312">
        <v>44</v>
      </c>
      <c r="B312" s="324" t="str">
        <f t="shared" si="19"/>
        <v/>
      </c>
      <c r="C312" s="392" t="str">
        <f>TEXT(IFERROR(INDEX('Overview - Section A'!$A$42:$A$49,MATCH(G312,'Overview - Section A'!$I$42:$I$49,0)),""),"d-mmm-yy") &amp;" to " &amp; TEXT(IFERROR(INDEX('Overview - Section A'!$E$42:$E$49,MATCH(G312,'Overview - Section A'!$I$42:$I$49,0)),""),"d-mmm-yy")</f>
        <v>1-Jan-21 to 31-Dec-21</v>
      </c>
      <c r="D312" s="405"/>
      <c r="E312" s="405"/>
      <c r="F312" s="402" t="str">
        <f t="shared" si="20"/>
        <v/>
      </c>
      <c r="G312" s="406" t="s">
        <v>303</v>
      </c>
      <c r="H312" s="406">
        <v>44561</v>
      </c>
      <c r="I312" s="407" t="b">
        <f t="shared" si="21"/>
        <v>1</v>
      </c>
      <c r="J312" s="407" t="b">
        <f t="shared" si="22"/>
        <v>0</v>
      </c>
      <c r="K312" s="407" t="str">
        <f t="shared" si="23"/>
        <v>a1Ng000000C0uSmEAJ</v>
      </c>
      <c r="L312" s="408" t="s">
        <v>1044</v>
      </c>
      <c r="M312" s="158"/>
      <c r="N312" s="79"/>
      <c r="AI312" s="5"/>
      <c r="AJ312" s="5"/>
      <c r="AK312" s="237"/>
    </row>
    <row r="313" spans="1:37" ht="18.75" customHeight="1" x14ac:dyDescent="0.25">
      <c r="A313" s="312">
        <v>44</v>
      </c>
      <c r="B313" s="324" t="str">
        <f t="shared" si="19"/>
        <v/>
      </c>
      <c r="C313" s="392" t="str">
        <f>TEXT(IFERROR(INDEX('Overview - Section A'!$A$42:$A$49,MATCH(G313,'Overview - Section A'!$I$42:$I$49,0)),""),"d-mmm-yy") &amp;" to " &amp; TEXT(IFERROR(INDEX('Overview - Section A'!$E$42:$E$49,MATCH(G313,'Overview - Section A'!$I$42:$I$49,0)),""),"d-mmm-yy")</f>
        <v>1-Jan-22 to 31-Dec-22</v>
      </c>
      <c r="D313" s="405"/>
      <c r="E313" s="405"/>
      <c r="F313" s="402" t="str">
        <f t="shared" si="20"/>
        <v/>
      </c>
      <c r="G313" s="406" t="s">
        <v>305</v>
      </c>
      <c r="H313" s="406">
        <v>44926</v>
      </c>
      <c r="I313" s="407" t="b">
        <f t="shared" si="21"/>
        <v>1</v>
      </c>
      <c r="J313" s="407" t="b">
        <f t="shared" si="22"/>
        <v>0</v>
      </c>
      <c r="K313" s="407" t="str">
        <f t="shared" si="23"/>
        <v>a1Ng000000C0uSmEAJ</v>
      </c>
      <c r="L313" s="408" t="s">
        <v>1045</v>
      </c>
      <c r="M313" s="158"/>
      <c r="N313" s="79"/>
      <c r="AI313" s="5"/>
      <c r="AJ313" s="5"/>
      <c r="AK313" s="237"/>
    </row>
    <row r="314" spans="1:37" ht="18.75" customHeight="1" x14ac:dyDescent="0.25">
      <c r="A314" s="312">
        <v>45</v>
      </c>
      <c r="B314" s="324" t="str">
        <f t="shared" si="19"/>
        <v/>
      </c>
      <c r="C314" s="392" t="str">
        <f>TEXT(IFERROR(INDEX('Overview - Section A'!$A$42:$A$49,MATCH(G314,'Overview - Section A'!$I$42:$I$49,0)),""),"d-mmm-yy") &amp;" to " &amp; TEXT(IFERROR(INDEX('Overview - Section A'!$E$42:$E$49,MATCH(G314,'Overview - Section A'!$I$42:$I$49,0)),""),"d-mmm-yy")</f>
        <v>1-Jan-18 to 31-Dec-18</v>
      </c>
      <c r="D314" s="405"/>
      <c r="E314" s="405"/>
      <c r="F314" s="402" t="str">
        <f t="shared" si="20"/>
        <v/>
      </c>
      <c r="G314" s="406" t="s">
        <v>297</v>
      </c>
      <c r="H314" s="406">
        <v>43465</v>
      </c>
      <c r="I314" s="407" t="b">
        <f t="shared" si="21"/>
        <v>1</v>
      </c>
      <c r="J314" s="407" t="b">
        <f t="shared" si="22"/>
        <v>0</v>
      </c>
      <c r="K314" s="407" t="str">
        <f t="shared" si="23"/>
        <v>a1Ng000000C0uSnEAJ</v>
      </c>
      <c r="L314" s="408" t="s">
        <v>1046</v>
      </c>
      <c r="M314" s="158"/>
      <c r="N314" s="79"/>
      <c r="AI314" s="5"/>
      <c r="AJ314" s="5"/>
      <c r="AK314" s="237"/>
    </row>
    <row r="315" spans="1:37" ht="18.75" customHeight="1" x14ac:dyDescent="0.25">
      <c r="A315" s="312">
        <v>45</v>
      </c>
      <c r="B315" s="324" t="str">
        <f t="shared" si="19"/>
        <v/>
      </c>
      <c r="C315" s="392" t="str">
        <f>TEXT(IFERROR(INDEX('Overview - Section A'!$A$42:$A$49,MATCH(G315,'Overview - Section A'!$I$42:$I$49,0)),""),"d-mmm-yy") &amp;" to " &amp; TEXT(IFERROR(INDEX('Overview - Section A'!$E$42:$E$49,MATCH(G315,'Overview - Section A'!$I$42:$I$49,0)),""),"d-mmm-yy")</f>
        <v>1-Jan-19 to 31-Dec-19</v>
      </c>
      <c r="D315" s="405"/>
      <c r="E315" s="405"/>
      <c r="F315" s="402" t="str">
        <f t="shared" si="20"/>
        <v/>
      </c>
      <c r="G315" s="406" t="s">
        <v>299</v>
      </c>
      <c r="H315" s="406">
        <v>43830</v>
      </c>
      <c r="I315" s="407" t="b">
        <f t="shared" si="21"/>
        <v>1</v>
      </c>
      <c r="J315" s="407" t="b">
        <f t="shared" si="22"/>
        <v>0</v>
      </c>
      <c r="K315" s="407" t="str">
        <f t="shared" si="23"/>
        <v>a1Ng000000C0uSnEAJ</v>
      </c>
      <c r="L315" s="408" t="s">
        <v>1047</v>
      </c>
      <c r="M315" s="158"/>
      <c r="N315" s="79"/>
      <c r="AI315" s="5"/>
      <c r="AJ315" s="5"/>
      <c r="AK315" s="237"/>
    </row>
    <row r="316" spans="1:37" ht="18.75" customHeight="1" x14ac:dyDescent="0.25">
      <c r="A316" s="312">
        <v>45</v>
      </c>
      <c r="B316" s="324" t="str">
        <f t="shared" si="19"/>
        <v/>
      </c>
      <c r="C316" s="392" t="str">
        <f>TEXT(IFERROR(INDEX('Overview - Section A'!$A$42:$A$49,MATCH(G316,'Overview - Section A'!$I$42:$I$49,0)),""),"d-mmm-yy") &amp;" to " &amp; TEXT(IFERROR(INDEX('Overview - Section A'!$E$42:$E$49,MATCH(G316,'Overview - Section A'!$I$42:$I$49,0)),""),"d-mmm-yy")</f>
        <v>1-Jan-20 to 31-Dec-20</v>
      </c>
      <c r="D316" s="405"/>
      <c r="E316" s="405"/>
      <c r="F316" s="402" t="str">
        <f t="shared" si="20"/>
        <v/>
      </c>
      <c r="G316" s="406" t="s">
        <v>301</v>
      </c>
      <c r="H316" s="406">
        <v>44196</v>
      </c>
      <c r="I316" s="407" t="b">
        <f t="shared" si="21"/>
        <v>1</v>
      </c>
      <c r="J316" s="407" t="b">
        <f t="shared" si="22"/>
        <v>0</v>
      </c>
      <c r="K316" s="407" t="str">
        <f t="shared" si="23"/>
        <v>a1Ng000000C0uSnEAJ</v>
      </c>
      <c r="L316" s="408" t="s">
        <v>1048</v>
      </c>
      <c r="M316" s="158"/>
      <c r="N316" s="79"/>
      <c r="AI316" s="5"/>
      <c r="AJ316" s="5"/>
      <c r="AK316" s="237"/>
    </row>
    <row r="317" spans="1:37" ht="18.75" customHeight="1" x14ac:dyDescent="0.25">
      <c r="A317" s="312">
        <v>45</v>
      </c>
      <c r="B317" s="324" t="str">
        <f t="shared" si="19"/>
        <v/>
      </c>
      <c r="C317" s="392" t="str">
        <f>TEXT(IFERROR(INDEX('Overview - Section A'!$A$42:$A$49,MATCH(G317,'Overview - Section A'!$I$42:$I$49,0)),""),"d-mmm-yy") &amp;" to " &amp; TEXT(IFERROR(INDEX('Overview - Section A'!$E$42:$E$49,MATCH(G317,'Overview - Section A'!$I$42:$I$49,0)),""),"d-mmm-yy")</f>
        <v>1-Jan-21 to 31-Dec-21</v>
      </c>
      <c r="D317" s="405"/>
      <c r="E317" s="405"/>
      <c r="F317" s="402" t="str">
        <f t="shared" si="20"/>
        <v/>
      </c>
      <c r="G317" s="406" t="s">
        <v>303</v>
      </c>
      <c r="H317" s="406">
        <v>44561</v>
      </c>
      <c r="I317" s="407" t="b">
        <f t="shared" si="21"/>
        <v>1</v>
      </c>
      <c r="J317" s="407" t="b">
        <f t="shared" si="22"/>
        <v>0</v>
      </c>
      <c r="K317" s="407" t="str">
        <f t="shared" si="23"/>
        <v>a1Ng000000C0uSnEAJ</v>
      </c>
      <c r="L317" s="408" t="s">
        <v>1049</v>
      </c>
      <c r="M317" s="158"/>
      <c r="N317" s="79"/>
      <c r="AI317" s="5"/>
      <c r="AJ317" s="5"/>
      <c r="AK317" s="237"/>
    </row>
    <row r="318" spans="1:37" ht="18.75" customHeight="1" x14ac:dyDescent="0.25">
      <c r="A318" s="312">
        <v>45</v>
      </c>
      <c r="B318" s="324" t="str">
        <f t="shared" si="19"/>
        <v/>
      </c>
      <c r="C318" s="392" t="str">
        <f>TEXT(IFERROR(INDEX('Overview - Section A'!$A$42:$A$49,MATCH(G318,'Overview - Section A'!$I$42:$I$49,0)),""),"d-mmm-yy") &amp;" to " &amp; TEXT(IFERROR(INDEX('Overview - Section A'!$E$42:$E$49,MATCH(G318,'Overview - Section A'!$I$42:$I$49,0)),""),"d-mmm-yy")</f>
        <v>1-Jan-22 to 31-Dec-22</v>
      </c>
      <c r="D318" s="405"/>
      <c r="E318" s="405"/>
      <c r="F318" s="402" t="str">
        <f t="shared" si="20"/>
        <v/>
      </c>
      <c r="G318" s="406" t="s">
        <v>305</v>
      </c>
      <c r="H318" s="406">
        <v>44926</v>
      </c>
      <c r="I318" s="407" t="b">
        <f t="shared" si="21"/>
        <v>1</v>
      </c>
      <c r="J318" s="407" t="b">
        <f t="shared" si="22"/>
        <v>0</v>
      </c>
      <c r="K318" s="407" t="str">
        <f t="shared" si="23"/>
        <v>a1Ng000000C0uSnEAJ</v>
      </c>
      <c r="L318" s="408" t="s">
        <v>1050</v>
      </c>
      <c r="M318" s="158"/>
      <c r="N318" s="79"/>
      <c r="AI318" s="5"/>
      <c r="AJ318" s="5"/>
      <c r="AK318" s="237"/>
    </row>
    <row r="319" spans="1:37" ht="18.75" customHeight="1" x14ac:dyDescent="0.25">
      <c r="A319" s="312">
        <v>46</v>
      </c>
      <c r="B319" s="324" t="str">
        <f t="shared" si="19"/>
        <v/>
      </c>
      <c r="C319" s="392" t="str">
        <f>TEXT(IFERROR(INDEX('Overview - Section A'!$A$42:$A$49,MATCH(G319,'Overview - Section A'!$I$42:$I$49,0)),""),"d-mmm-yy") &amp;" to " &amp; TEXT(IFERROR(INDEX('Overview - Section A'!$E$42:$E$49,MATCH(G319,'Overview - Section A'!$I$42:$I$49,0)),""),"d-mmm-yy")</f>
        <v>1-Jan-18 to 31-Dec-18</v>
      </c>
      <c r="D319" s="405"/>
      <c r="E319" s="405"/>
      <c r="F319" s="402" t="str">
        <f t="shared" si="20"/>
        <v/>
      </c>
      <c r="G319" s="406" t="s">
        <v>297</v>
      </c>
      <c r="H319" s="406">
        <v>43465</v>
      </c>
      <c r="I319" s="407" t="b">
        <f t="shared" si="21"/>
        <v>1</v>
      </c>
      <c r="J319" s="407" t="b">
        <f t="shared" si="22"/>
        <v>0</v>
      </c>
      <c r="K319" s="407" t="str">
        <f t="shared" si="23"/>
        <v>a1Ng000000C0uSoEAJ</v>
      </c>
      <c r="L319" s="408" t="s">
        <v>1051</v>
      </c>
      <c r="M319" s="158"/>
      <c r="N319" s="79"/>
      <c r="AI319" s="5"/>
      <c r="AJ319" s="5"/>
      <c r="AK319" s="237"/>
    </row>
    <row r="320" spans="1:37" ht="18.75" customHeight="1" x14ac:dyDescent="0.25">
      <c r="A320" s="312">
        <v>46</v>
      </c>
      <c r="B320" s="324" t="str">
        <f t="shared" si="19"/>
        <v/>
      </c>
      <c r="C320" s="392" t="str">
        <f>TEXT(IFERROR(INDEX('Overview - Section A'!$A$42:$A$49,MATCH(G320,'Overview - Section A'!$I$42:$I$49,0)),""),"d-mmm-yy") &amp;" to " &amp; TEXT(IFERROR(INDEX('Overview - Section A'!$E$42:$E$49,MATCH(G320,'Overview - Section A'!$I$42:$I$49,0)),""),"d-mmm-yy")</f>
        <v>1-Jan-19 to 31-Dec-19</v>
      </c>
      <c r="D320" s="405"/>
      <c r="E320" s="405"/>
      <c r="F320" s="402" t="str">
        <f t="shared" si="20"/>
        <v/>
      </c>
      <c r="G320" s="406" t="s">
        <v>299</v>
      </c>
      <c r="H320" s="406">
        <v>43830</v>
      </c>
      <c r="I320" s="407" t="b">
        <f t="shared" si="21"/>
        <v>1</v>
      </c>
      <c r="J320" s="407" t="b">
        <f t="shared" si="22"/>
        <v>0</v>
      </c>
      <c r="K320" s="407" t="str">
        <f t="shared" si="23"/>
        <v>a1Ng000000C0uSoEAJ</v>
      </c>
      <c r="L320" s="408" t="s">
        <v>1052</v>
      </c>
      <c r="M320" s="158"/>
      <c r="N320" s="79"/>
      <c r="AI320" s="5"/>
      <c r="AJ320" s="5"/>
      <c r="AK320" s="237"/>
    </row>
    <row r="321" spans="1:37" ht="18.75" customHeight="1" x14ac:dyDescent="0.25">
      <c r="A321" s="312">
        <v>46</v>
      </c>
      <c r="B321" s="324" t="str">
        <f t="shared" si="19"/>
        <v/>
      </c>
      <c r="C321" s="392" t="str">
        <f>TEXT(IFERROR(INDEX('Overview - Section A'!$A$42:$A$49,MATCH(G321,'Overview - Section A'!$I$42:$I$49,0)),""),"d-mmm-yy") &amp;" to " &amp; TEXT(IFERROR(INDEX('Overview - Section A'!$E$42:$E$49,MATCH(G321,'Overview - Section A'!$I$42:$I$49,0)),""),"d-mmm-yy")</f>
        <v>1-Jan-20 to 31-Dec-20</v>
      </c>
      <c r="D321" s="405"/>
      <c r="E321" s="405"/>
      <c r="F321" s="402" t="str">
        <f t="shared" si="20"/>
        <v/>
      </c>
      <c r="G321" s="406" t="s">
        <v>301</v>
      </c>
      <c r="H321" s="406">
        <v>44196</v>
      </c>
      <c r="I321" s="407" t="b">
        <f t="shared" si="21"/>
        <v>1</v>
      </c>
      <c r="J321" s="407" t="b">
        <f t="shared" si="22"/>
        <v>0</v>
      </c>
      <c r="K321" s="407" t="str">
        <f t="shared" si="23"/>
        <v>a1Ng000000C0uSoEAJ</v>
      </c>
      <c r="L321" s="408" t="s">
        <v>1053</v>
      </c>
      <c r="M321" s="158"/>
      <c r="N321" s="79"/>
      <c r="AI321" s="5"/>
      <c r="AJ321" s="5"/>
      <c r="AK321" s="237"/>
    </row>
    <row r="322" spans="1:37" ht="18.75" customHeight="1" x14ac:dyDescent="0.25">
      <c r="A322" s="312">
        <v>46</v>
      </c>
      <c r="B322" s="324" t="str">
        <f t="shared" si="19"/>
        <v/>
      </c>
      <c r="C322" s="392" t="str">
        <f>TEXT(IFERROR(INDEX('Overview - Section A'!$A$42:$A$49,MATCH(G322,'Overview - Section A'!$I$42:$I$49,0)),""),"d-mmm-yy") &amp;" to " &amp; TEXT(IFERROR(INDEX('Overview - Section A'!$E$42:$E$49,MATCH(G322,'Overview - Section A'!$I$42:$I$49,0)),""),"d-mmm-yy")</f>
        <v>1-Jan-21 to 31-Dec-21</v>
      </c>
      <c r="D322" s="405"/>
      <c r="E322" s="405"/>
      <c r="F322" s="402" t="str">
        <f t="shared" si="20"/>
        <v/>
      </c>
      <c r="G322" s="406" t="s">
        <v>303</v>
      </c>
      <c r="H322" s="406">
        <v>44561</v>
      </c>
      <c r="I322" s="407" t="b">
        <f t="shared" si="21"/>
        <v>1</v>
      </c>
      <c r="J322" s="407" t="b">
        <f t="shared" si="22"/>
        <v>0</v>
      </c>
      <c r="K322" s="407" t="str">
        <f t="shared" si="23"/>
        <v>a1Ng000000C0uSoEAJ</v>
      </c>
      <c r="L322" s="408" t="s">
        <v>1054</v>
      </c>
      <c r="M322" s="158"/>
      <c r="N322" s="79"/>
      <c r="AI322" s="5"/>
      <c r="AJ322" s="5"/>
      <c r="AK322" s="237"/>
    </row>
    <row r="323" spans="1:37" ht="18.75" customHeight="1" x14ac:dyDescent="0.25">
      <c r="A323" s="312">
        <v>46</v>
      </c>
      <c r="B323" s="324" t="str">
        <f t="shared" si="19"/>
        <v/>
      </c>
      <c r="C323" s="392" t="str">
        <f>TEXT(IFERROR(INDEX('Overview - Section A'!$A$42:$A$49,MATCH(G323,'Overview - Section A'!$I$42:$I$49,0)),""),"d-mmm-yy") &amp;" to " &amp; TEXT(IFERROR(INDEX('Overview - Section A'!$E$42:$E$49,MATCH(G323,'Overview - Section A'!$I$42:$I$49,0)),""),"d-mmm-yy")</f>
        <v>1-Jan-22 to 31-Dec-22</v>
      </c>
      <c r="D323" s="405"/>
      <c r="E323" s="405"/>
      <c r="F323" s="402" t="str">
        <f t="shared" si="20"/>
        <v/>
      </c>
      <c r="G323" s="406" t="s">
        <v>305</v>
      </c>
      <c r="H323" s="406">
        <v>44926</v>
      </c>
      <c r="I323" s="407" t="b">
        <f t="shared" si="21"/>
        <v>1</v>
      </c>
      <c r="J323" s="407" t="b">
        <f t="shared" si="22"/>
        <v>0</v>
      </c>
      <c r="K323" s="407" t="str">
        <f t="shared" si="23"/>
        <v>a1Ng000000C0uSoEAJ</v>
      </c>
      <c r="L323" s="408" t="s">
        <v>1055</v>
      </c>
      <c r="M323" s="158"/>
      <c r="N323" s="79"/>
      <c r="AI323" s="5"/>
      <c r="AJ323" s="5"/>
      <c r="AK323" s="237"/>
    </row>
    <row r="324" spans="1:37" ht="18.75" customHeight="1" x14ac:dyDescent="0.25">
      <c r="A324" s="312">
        <v>47</v>
      </c>
      <c r="B324" s="324" t="str">
        <f t="shared" si="19"/>
        <v/>
      </c>
      <c r="C324" s="392" t="str">
        <f>TEXT(IFERROR(INDEX('Overview - Section A'!$A$42:$A$49,MATCH(G324,'Overview - Section A'!$I$42:$I$49,0)),""),"d-mmm-yy") &amp;" to " &amp; TEXT(IFERROR(INDEX('Overview - Section A'!$E$42:$E$49,MATCH(G324,'Overview - Section A'!$I$42:$I$49,0)),""),"d-mmm-yy")</f>
        <v>1-Jan-18 to 31-Dec-18</v>
      </c>
      <c r="D324" s="405"/>
      <c r="E324" s="405"/>
      <c r="F324" s="402" t="str">
        <f t="shared" si="20"/>
        <v/>
      </c>
      <c r="G324" s="406" t="s">
        <v>297</v>
      </c>
      <c r="H324" s="406">
        <v>43465</v>
      </c>
      <c r="I324" s="407" t="b">
        <f t="shared" si="21"/>
        <v>1</v>
      </c>
      <c r="J324" s="407" t="b">
        <f t="shared" si="22"/>
        <v>0</v>
      </c>
      <c r="K324" s="407" t="str">
        <f t="shared" si="23"/>
        <v>a1Ng000000C0uSpEAJ</v>
      </c>
      <c r="L324" s="408" t="s">
        <v>1056</v>
      </c>
      <c r="M324" s="158"/>
      <c r="N324" s="79"/>
      <c r="AI324" s="5"/>
      <c r="AJ324" s="5"/>
      <c r="AK324" s="237"/>
    </row>
    <row r="325" spans="1:37" ht="18.75" customHeight="1" x14ac:dyDescent="0.25">
      <c r="A325" s="312">
        <v>47</v>
      </c>
      <c r="B325" s="324" t="str">
        <f t="shared" si="19"/>
        <v/>
      </c>
      <c r="C325" s="392" t="str">
        <f>TEXT(IFERROR(INDEX('Overview - Section A'!$A$42:$A$49,MATCH(G325,'Overview - Section A'!$I$42:$I$49,0)),""),"d-mmm-yy") &amp;" to " &amp; TEXT(IFERROR(INDEX('Overview - Section A'!$E$42:$E$49,MATCH(G325,'Overview - Section A'!$I$42:$I$49,0)),""),"d-mmm-yy")</f>
        <v>1-Jan-19 to 31-Dec-19</v>
      </c>
      <c r="D325" s="405"/>
      <c r="E325" s="405"/>
      <c r="F325" s="402" t="str">
        <f t="shared" si="20"/>
        <v/>
      </c>
      <c r="G325" s="406" t="s">
        <v>299</v>
      </c>
      <c r="H325" s="406">
        <v>43830</v>
      </c>
      <c r="I325" s="407" t="b">
        <f t="shared" si="21"/>
        <v>1</v>
      </c>
      <c r="J325" s="407" t="b">
        <f t="shared" si="22"/>
        <v>0</v>
      </c>
      <c r="K325" s="407" t="str">
        <f t="shared" si="23"/>
        <v>a1Ng000000C0uSpEAJ</v>
      </c>
      <c r="L325" s="408" t="s">
        <v>1057</v>
      </c>
      <c r="M325" s="158"/>
      <c r="N325" s="79"/>
      <c r="AI325" s="5"/>
      <c r="AJ325" s="5"/>
      <c r="AK325" s="237"/>
    </row>
    <row r="326" spans="1:37" ht="18.75" customHeight="1" x14ac:dyDescent="0.25">
      <c r="A326" s="312">
        <v>47</v>
      </c>
      <c r="B326" s="324" t="str">
        <f t="shared" si="19"/>
        <v/>
      </c>
      <c r="C326" s="392" t="str">
        <f>TEXT(IFERROR(INDEX('Overview - Section A'!$A$42:$A$49,MATCH(G326,'Overview - Section A'!$I$42:$I$49,0)),""),"d-mmm-yy") &amp;" to " &amp; TEXT(IFERROR(INDEX('Overview - Section A'!$E$42:$E$49,MATCH(G326,'Overview - Section A'!$I$42:$I$49,0)),""),"d-mmm-yy")</f>
        <v>1-Jan-20 to 31-Dec-20</v>
      </c>
      <c r="D326" s="405"/>
      <c r="E326" s="405"/>
      <c r="F326" s="402" t="str">
        <f t="shared" si="20"/>
        <v/>
      </c>
      <c r="G326" s="406" t="s">
        <v>301</v>
      </c>
      <c r="H326" s="406">
        <v>44196</v>
      </c>
      <c r="I326" s="407" t="b">
        <f t="shared" si="21"/>
        <v>1</v>
      </c>
      <c r="J326" s="407" t="b">
        <f t="shared" si="22"/>
        <v>0</v>
      </c>
      <c r="K326" s="407" t="str">
        <f t="shared" si="23"/>
        <v>a1Ng000000C0uSpEAJ</v>
      </c>
      <c r="L326" s="408" t="s">
        <v>1058</v>
      </c>
      <c r="M326" s="158"/>
      <c r="N326" s="79"/>
      <c r="AI326" s="5"/>
      <c r="AJ326" s="5"/>
      <c r="AK326" s="237"/>
    </row>
    <row r="327" spans="1:37" ht="18.75" customHeight="1" x14ac:dyDescent="0.25">
      <c r="A327" s="312">
        <v>47</v>
      </c>
      <c r="B327" s="324" t="str">
        <f t="shared" si="19"/>
        <v/>
      </c>
      <c r="C327" s="392" t="str">
        <f>TEXT(IFERROR(INDEX('Overview - Section A'!$A$42:$A$49,MATCH(G327,'Overview - Section A'!$I$42:$I$49,0)),""),"d-mmm-yy") &amp;" to " &amp; TEXT(IFERROR(INDEX('Overview - Section A'!$E$42:$E$49,MATCH(G327,'Overview - Section A'!$I$42:$I$49,0)),""),"d-mmm-yy")</f>
        <v>1-Jan-21 to 31-Dec-21</v>
      </c>
      <c r="D327" s="405"/>
      <c r="E327" s="405"/>
      <c r="F327" s="402" t="str">
        <f t="shared" si="20"/>
        <v/>
      </c>
      <c r="G327" s="406" t="s">
        <v>303</v>
      </c>
      <c r="H327" s="406">
        <v>44561</v>
      </c>
      <c r="I327" s="407" t="b">
        <f t="shared" si="21"/>
        <v>1</v>
      </c>
      <c r="J327" s="407" t="b">
        <f t="shared" si="22"/>
        <v>0</v>
      </c>
      <c r="K327" s="407" t="str">
        <f t="shared" si="23"/>
        <v>a1Ng000000C0uSpEAJ</v>
      </c>
      <c r="L327" s="408" t="s">
        <v>1059</v>
      </c>
      <c r="M327" s="158"/>
      <c r="N327" s="79"/>
      <c r="AI327" s="5"/>
      <c r="AJ327" s="5"/>
      <c r="AK327" s="237"/>
    </row>
    <row r="328" spans="1:37" ht="18.75" customHeight="1" x14ac:dyDescent="0.25">
      <c r="A328" s="312">
        <v>47</v>
      </c>
      <c r="B328" s="324" t="str">
        <f t="shared" si="19"/>
        <v/>
      </c>
      <c r="C328" s="392" t="str">
        <f>TEXT(IFERROR(INDEX('Overview - Section A'!$A$42:$A$49,MATCH(G328,'Overview - Section A'!$I$42:$I$49,0)),""),"d-mmm-yy") &amp;" to " &amp; TEXT(IFERROR(INDEX('Overview - Section A'!$E$42:$E$49,MATCH(G328,'Overview - Section A'!$I$42:$I$49,0)),""),"d-mmm-yy")</f>
        <v>1-Jan-22 to 31-Dec-22</v>
      </c>
      <c r="D328" s="405"/>
      <c r="E328" s="405"/>
      <c r="F328" s="402" t="str">
        <f t="shared" si="20"/>
        <v/>
      </c>
      <c r="G328" s="406" t="s">
        <v>305</v>
      </c>
      <c r="H328" s="406">
        <v>44926</v>
      </c>
      <c r="I328" s="407" t="b">
        <f t="shared" si="21"/>
        <v>1</v>
      </c>
      <c r="J328" s="407" t="b">
        <f t="shared" si="22"/>
        <v>0</v>
      </c>
      <c r="K328" s="407" t="str">
        <f t="shared" si="23"/>
        <v>a1Ng000000C0uSpEAJ</v>
      </c>
      <c r="L328" s="408" t="s">
        <v>1060</v>
      </c>
      <c r="M328" s="158"/>
      <c r="N328" s="79"/>
      <c r="AI328" s="5"/>
      <c r="AJ328" s="5"/>
      <c r="AK328" s="237"/>
    </row>
    <row r="329" spans="1:37" ht="18.75" customHeight="1" x14ac:dyDescent="0.25">
      <c r="A329" s="312">
        <v>48</v>
      </c>
      <c r="B329" s="324" t="str">
        <f t="shared" si="19"/>
        <v/>
      </c>
      <c r="C329" s="392" t="str">
        <f>TEXT(IFERROR(INDEX('Overview - Section A'!$A$42:$A$49,MATCH(G329,'Overview - Section A'!$I$42:$I$49,0)),""),"d-mmm-yy") &amp;" to " &amp; TEXT(IFERROR(INDEX('Overview - Section A'!$E$42:$E$49,MATCH(G329,'Overview - Section A'!$I$42:$I$49,0)),""),"d-mmm-yy")</f>
        <v>1-Jan-18 to 31-Dec-18</v>
      </c>
      <c r="D329" s="405"/>
      <c r="E329" s="405"/>
      <c r="F329" s="402" t="str">
        <f t="shared" si="20"/>
        <v/>
      </c>
      <c r="G329" s="406" t="s">
        <v>297</v>
      </c>
      <c r="H329" s="406">
        <v>43465</v>
      </c>
      <c r="I329" s="407" t="b">
        <f t="shared" si="21"/>
        <v>1</v>
      </c>
      <c r="J329" s="407" t="b">
        <f t="shared" si="22"/>
        <v>0</v>
      </c>
      <c r="K329" s="407" t="str">
        <f t="shared" si="23"/>
        <v>a1Ng000000C0uSqEAJ</v>
      </c>
      <c r="L329" s="408" t="s">
        <v>1061</v>
      </c>
      <c r="M329" s="158"/>
      <c r="N329" s="79"/>
      <c r="AI329" s="5"/>
      <c r="AJ329" s="5"/>
      <c r="AK329" s="237"/>
    </row>
    <row r="330" spans="1:37" ht="18.75" customHeight="1" x14ac:dyDescent="0.25">
      <c r="A330" s="312">
        <v>48</v>
      </c>
      <c r="B330" s="324" t="str">
        <f t="shared" si="19"/>
        <v/>
      </c>
      <c r="C330" s="392" t="str">
        <f>TEXT(IFERROR(INDEX('Overview - Section A'!$A$42:$A$49,MATCH(G330,'Overview - Section A'!$I$42:$I$49,0)),""),"d-mmm-yy") &amp;" to " &amp; TEXT(IFERROR(INDEX('Overview - Section A'!$E$42:$E$49,MATCH(G330,'Overview - Section A'!$I$42:$I$49,0)),""),"d-mmm-yy")</f>
        <v>1-Jan-19 to 31-Dec-19</v>
      </c>
      <c r="D330" s="405"/>
      <c r="E330" s="405"/>
      <c r="F330" s="402" t="str">
        <f t="shared" si="20"/>
        <v/>
      </c>
      <c r="G330" s="406" t="s">
        <v>299</v>
      </c>
      <c r="H330" s="406">
        <v>43830</v>
      </c>
      <c r="I330" s="407" t="b">
        <f t="shared" si="21"/>
        <v>1</v>
      </c>
      <c r="J330" s="407" t="b">
        <f t="shared" si="22"/>
        <v>0</v>
      </c>
      <c r="K330" s="407" t="str">
        <f t="shared" si="23"/>
        <v>a1Ng000000C0uSqEAJ</v>
      </c>
      <c r="L330" s="408" t="s">
        <v>1062</v>
      </c>
      <c r="M330" s="158"/>
      <c r="N330" s="79"/>
      <c r="AI330" s="5"/>
      <c r="AJ330" s="5"/>
      <c r="AK330" s="237"/>
    </row>
    <row r="331" spans="1:37" ht="18.75" customHeight="1" x14ac:dyDescent="0.25">
      <c r="A331" s="312">
        <v>48</v>
      </c>
      <c r="B331" s="324" t="str">
        <f t="shared" si="19"/>
        <v/>
      </c>
      <c r="C331" s="392" t="str">
        <f>TEXT(IFERROR(INDEX('Overview - Section A'!$A$42:$A$49,MATCH(G331,'Overview - Section A'!$I$42:$I$49,0)),""),"d-mmm-yy") &amp;" to " &amp; TEXT(IFERROR(INDEX('Overview - Section A'!$E$42:$E$49,MATCH(G331,'Overview - Section A'!$I$42:$I$49,0)),""),"d-mmm-yy")</f>
        <v>1-Jan-20 to 31-Dec-20</v>
      </c>
      <c r="D331" s="405"/>
      <c r="E331" s="405"/>
      <c r="F331" s="402" t="str">
        <f t="shared" si="20"/>
        <v/>
      </c>
      <c r="G331" s="406" t="s">
        <v>301</v>
      </c>
      <c r="H331" s="406">
        <v>44196</v>
      </c>
      <c r="I331" s="407" t="b">
        <f t="shared" si="21"/>
        <v>1</v>
      </c>
      <c r="J331" s="407" t="b">
        <f t="shared" si="22"/>
        <v>0</v>
      </c>
      <c r="K331" s="407" t="str">
        <f t="shared" si="23"/>
        <v>a1Ng000000C0uSqEAJ</v>
      </c>
      <c r="L331" s="408" t="s">
        <v>1063</v>
      </c>
      <c r="M331" s="158"/>
      <c r="N331" s="79"/>
      <c r="AI331" s="5"/>
      <c r="AJ331" s="5"/>
      <c r="AK331" s="237"/>
    </row>
    <row r="332" spans="1:37" ht="18.75" customHeight="1" x14ac:dyDescent="0.25">
      <c r="A332" s="312">
        <v>48</v>
      </c>
      <c r="B332" s="324" t="str">
        <f t="shared" si="19"/>
        <v/>
      </c>
      <c r="C332" s="392" t="str">
        <f>TEXT(IFERROR(INDEX('Overview - Section A'!$A$42:$A$49,MATCH(G332,'Overview - Section A'!$I$42:$I$49,0)),""),"d-mmm-yy") &amp;" to " &amp; TEXT(IFERROR(INDEX('Overview - Section A'!$E$42:$E$49,MATCH(G332,'Overview - Section A'!$I$42:$I$49,0)),""),"d-mmm-yy")</f>
        <v>1-Jan-21 to 31-Dec-21</v>
      </c>
      <c r="D332" s="405"/>
      <c r="E332" s="405"/>
      <c r="F332" s="402" t="str">
        <f t="shared" si="20"/>
        <v/>
      </c>
      <c r="G332" s="406" t="s">
        <v>303</v>
      </c>
      <c r="H332" s="406">
        <v>44561</v>
      </c>
      <c r="I332" s="407" t="b">
        <f t="shared" si="21"/>
        <v>1</v>
      </c>
      <c r="J332" s="407" t="b">
        <f t="shared" si="22"/>
        <v>0</v>
      </c>
      <c r="K332" s="407" t="str">
        <f t="shared" si="23"/>
        <v>a1Ng000000C0uSqEAJ</v>
      </c>
      <c r="L332" s="408" t="s">
        <v>1064</v>
      </c>
      <c r="M332" s="158"/>
      <c r="N332" s="79"/>
      <c r="AI332" s="5"/>
      <c r="AJ332" s="5"/>
      <c r="AK332" s="237"/>
    </row>
    <row r="333" spans="1:37" ht="18.75" customHeight="1" x14ac:dyDescent="0.25">
      <c r="A333" s="312">
        <v>48</v>
      </c>
      <c r="B333" s="324" t="str">
        <f t="shared" si="19"/>
        <v/>
      </c>
      <c r="C333" s="392" t="str">
        <f>TEXT(IFERROR(INDEX('Overview - Section A'!$A$42:$A$49,MATCH(G333,'Overview - Section A'!$I$42:$I$49,0)),""),"d-mmm-yy") &amp;" to " &amp; TEXT(IFERROR(INDEX('Overview - Section A'!$E$42:$E$49,MATCH(G333,'Overview - Section A'!$I$42:$I$49,0)),""),"d-mmm-yy")</f>
        <v>1-Jan-22 to 31-Dec-22</v>
      </c>
      <c r="D333" s="405"/>
      <c r="E333" s="405"/>
      <c r="F333" s="402" t="str">
        <f t="shared" si="20"/>
        <v/>
      </c>
      <c r="G333" s="406" t="s">
        <v>305</v>
      </c>
      <c r="H333" s="406">
        <v>44926</v>
      </c>
      <c r="I333" s="407" t="b">
        <f t="shared" si="21"/>
        <v>1</v>
      </c>
      <c r="J333" s="407" t="b">
        <f t="shared" si="22"/>
        <v>0</v>
      </c>
      <c r="K333" s="407" t="str">
        <f t="shared" si="23"/>
        <v>a1Ng000000C0uSqEAJ</v>
      </c>
      <c r="L333" s="408" t="s">
        <v>1065</v>
      </c>
      <c r="M333" s="158"/>
      <c r="N333" s="79"/>
      <c r="AI333" s="5"/>
      <c r="AJ333" s="5"/>
      <c r="AK333" s="237"/>
    </row>
    <row r="334" spans="1:37" ht="18.75" customHeight="1" x14ac:dyDescent="0.25">
      <c r="A334" s="312">
        <v>49</v>
      </c>
      <c r="B334" s="324" t="str">
        <f t="shared" si="19"/>
        <v/>
      </c>
      <c r="C334" s="392" t="str">
        <f>TEXT(IFERROR(INDEX('Overview - Section A'!$A$42:$A$49,MATCH(G334,'Overview - Section A'!$I$42:$I$49,0)),""),"d-mmm-yy") &amp;" to " &amp; TEXT(IFERROR(INDEX('Overview - Section A'!$E$42:$E$49,MATCH(G334,'Overview - Section A'!$I$42:$I$49,0)),""),"d-mmm-yy")</f>
        <v>1-Jan-18 to 31-Dec-18</v>
      </c>
      <c r="D334" s="405"/>
      <c r="E334" s="405"/>
      <c r="F334" s="402" t="str">
        <f t="shared" si="20"/>
        <v/>
      </c>
      <c r="G334" s="406" t="s">
        <v>297</v>
      </c>
      <c r="H334" s="406">
        <v>43465</v>
      </c>
      <c r="I334" s="407" t="b">
        <f t="shared" si="21"/>
        <v>1</v>
      </c>
      <c r="J334" s="407" t="b">
        <f t="shared" si="22"/>
        <v>0</v>
      </c>
      <c r="K334" s="407" t="str">
        <f t="shared" si="23"/>
        <v>a1Ng000000C0uSrEAJ</v>
      </c>
      <c r="L334" s="408" t="s">
        <v>1066</v>
      </c>
      <c r="M334" s="158"/>
      <c r="N334" s="79"/>
      <c r="AI334" s="5"/>
      <c r="AJ334" s="5"/>
      <c r="AK334" s="237"/>
    </row>
    <row r="335" spans="1:37" ht="18.75" customHeight="1" x14ac:dyDescent="0.25">
      <c r="A335" s="312">
        <v>49</v>
      </c>
      <c r="B335" s="324" t="str">
        <f t="shared" si="19"/>
        <v/>
      </c>
      <c r="C335" s="392" t="str">
        <f>TEXT(IFERROR(INDEX('Overview - Section A'!$A$42:$A$49,MATCH(G335,'Overview - Section A'!$I$42:$I$49,0)),""),"d-mmm-yy") &amp;" to " &amp; TEXT(IFERROR(INDEX('Overview - Section A'!$E$42:$E$49,MATCH(G335,'Overview - Section A'!$I$42:$I$49,0)),""),"d-mmm-yy")</f>
        <v>1-Jan-19 to 31-Dec-19</v>
      </c>
      <c r="D335" s="405"/>
      <c r="E335" s="405"/>
      <c r="F335" s="402" t="str">
        <f t="shared" si="20"/>
        <v/>
      </c>
      <c r="G335" s="406" t="s">
        <v>299</v>
      </c>
      <c r="H335" s="406">
        <v>43830</v>
      </c>
      <c r="I335" s="407" t="b">
        <f t="shared" si="21"/>
        <v>1</v>
      </c>
      <c r="J335" s="407" t="b">
        <f t="shared" si="22"/>
        <v>0</v>
      </c>
      <c r="K335" s="407" t="str">
        <f t="shared" si="23"/>
        <v>a1Ng000000C0uSrEAJ</v>
      </c>
      <c r="L335" s="408" t="s">
        <v>1067</v>
      </c>
      <c r="M335" s="158"/>
      <c r="N335" s="79"/>
      <c r="AI335" s="5"/>
      <c r="AJ335" s="5"/>
      <c r="AK335" s="237"/>
    </row>
    <row r="336" spans="1:37" ht="18.75" customHeight="1" x14ac:dyDescent="0.25">
      <c r="A336" s="312">
        <v>49</v>
      </c>
      <c r="B336" s="324" t="str">
        <f t="shared" si="19"/>
        <v/>
      </c>
      <c r="C336" s="392" t="str">
        <f>TEXT(IFERROR(INDEX('Overview - Section A'!$A$42:$A$49,MATCH(G336,'Overview - Section A'!$I$42:$I$49,0)),""),"d-mmm-yy") &amp;" to " &amp; TEXT(IFERROR(INDEX('Overview - Section A'!$E$42:$E$49,MATCH(G336,'Overview - Section A'!$I$42:$I$49,0)),""),"d-mmm-yy")</f>
        <v>1-Jan-20 to 31-Dec-20</v>
      </c>
      <c r="D336" s="405"/>
      <c r="E336" s="405"/>
      <c r="F336" s="402" t="str">
        <f t="shared" si="20"/>
        <v/>
      </c>
      <c r="G336" s="406" t="s">
        <v>301</v>
      </c>
      <c r="H336" s="406">
        <v>44196</v>
      </c>
      <c r="I336" s="407" t="b">
        <f t="shared" si="21"/>
        <v>1</v>
      </c>
      <c r="J336" s="407" t="b">
        <f t="shared" si="22"/>
        <v>0</v>
      </c>
      <c r="K336" s="407" t="str">
        <f t="shared" si="23"/>
        <v>a1Ng000000C0uSrEAJ</v>
      </c>
      <c r="L336" s="408" t="s">
        <v>1068</v>
      </c>
      <c r="M336" s="158"/>
      <c r="N336" s="79"/>
      <c r="AI336" s="5"/>
      <c r="AJ336" s="5"/>
      <c r="AK336" s="237"/>
    </row>
    <row r="337" spans="1:37" ht="18.75" customHeight="1" x14ac:dyDescent="0.25">
      <c r="A337" s="312">
        <v>49</v>
      </c>
      <c r="B337" s="324" t="str">
        <f t="shared" si="19"/>
        <v/>
      </c>
      <c r="C337" s="392" t="str">
        <f>TEXT(IFERROR(INDEX('Overview - Section A'!$A$42:$A$49,MATCH(G337,'Overview - Section A'!$I$42:$I$49,0)),""),"d-mmm-yy") &amp;" to " &amp; TEXT(IFERROR(INDEX('Overview - Section A'!$E$42:$E$49,MATCH(G337,'Overview - Section A'!$I$42:$I$49,0)),""),"d-mmm-yy")</f>
        <v>1-Jan-21 to 31-Dec-21</v>
      </c>
      <c r="D337" s="405"/>
      <c r="E337" s="405"/>
      <c r="F337" s="402" t="str">
        <f t="shared" si="20"/>
        <v/>
      </c>
      <c r="G337" s="406" t="s">
        <v>303</v>
      </c>
      <c r="H337" s="406">
        <v>44561</v>
      </c>
      <c r="I337" s="407" t="b">
        <f t="shared" si="21"/>
        <v>1</v>
      </c>
      <c r="J337" s="407" t="b">
        <f t="shared" si="22"/>
        <v>0</v>
      </c>
      <c r="K337" s="407" t="str">
        <f t="shared" si="23"/>
        <v>a1Ng000000C0uSrEAJ</v>
      </c>
      <c r="L337" s="408" t="s">
        <v>1069</v>
      </c>
      <c r="M337" s="158"/>
      <c r="N337" s="79"/>
      <c r="AI337" s="5"/>
      <c r="AJ337" s="5"/>
      <c r="AK337" s="237"/>
    </row>
    <row r="338" spans="1:37" ht="18.75" customHeight="1" x14ac:dyDescent="0.25">
      <c r="A338" s="312">
        <v>49</v>
      </c>
      <c r="B338" s="324" t="str">
        <f t="shared" si="19"/>
        <v/>
      </c>
      <c r="C338" s="392" t="str">
        <f>TEXT(IFERROR(INDEX('Overview - Section A'!$A$42:$A$49,MATCH(G338,'Overview - Section A'!$I$42:$I$49,0)),""),"d-mmm-yy") &amp;" to " &amp; TEXT(IFERROR(INDEX('Overview - Section A'!$E$42:$E$49,MATCH(G338,'Overview - Section A'!$I$42:$I$49,0)),""),"d-mmm-yy")</f>
        <v>1-Jan-22 to 31-Dec-22</v>
      </c>
      <c r="D338" s="405"/>
      <c r="E338" s="405"/>
      <c r="F338" s="402" t="str">
        <f t="shared" si="20"/>
        <v/>
      </c>
      <c r="G338" s="406" t="s">
        <v>305</v>
      </c>
      <c r="H338" s="406">
        <v>44926</v>
      </c>
      <c r="I338" s="407" t="b">
        <f t="shared" si="21"/>
        <v>1</v>
      </c>
      <c r="J338" s="407" t="b">
        <f t="shared" si="22"/>
        <v>0</v>
      </c>
      <c r="K338" s="407" t="str">
        <f t="shared" si="23"/>
        <v>a1Ng000000C0uSrEAJ</v>
      </c>
      <c r="L338" s="408" t="s">
        <v>1070</v>
      </c>
      <c r="M338" s="158"/>
      <c r="N338" s="79"/>
      <c r="AI338" s="5"/>
      <c r="AJ338" s="5"/>
      <c r="AK338" s="237"/>
    </row>
    <row r="339" spans="1:37" ht="18.75" customHeight="1" x14ac:dyDescent="0.25">
      <c r="A339" s="312">
        <v>50</v>
      </c>
      <c r="B339" s="324" t="str">
        <f t="shared" si="19"/>
        <v/>
      </c>
      <c r="C339" s="392" t="str">
        <f>TEXT(IFERROR(INDEX('Overview - Section A'!$A$42:$A$49,MATCH(G339,'Overview - Section A'!$I$42:$I$49,0)),""),"d-mmm-yy") &amp;" to " &amp; TEXT(IFERROR(INDEX('Overview - Section A'!$E$42:$E$49,MATCH(G339,'Overview - Section A'!$I$42:$I$49,0)),""),"d-mmm-yy")</f>
        <v>1-Jan-18 to 31-Dec-18</v>
      </c>
      <c r="D339" s="405"/>
      <c r="E339" s="405"/>
      <c r="F339" s="402" t="str">
        <f t="shared" si="20"/>
        <v/>
      </c>
      <c r="G339" s="406" t="s">
        <v>297</v>
      </c>
      <c r="H339" s="406">
        <v>43465</v>
      </c>
      <c r="I339" s="407" t="b">
        <f t="shared" si="21"/>
        <v>1</v>
      </c>
      <c r="J339" s="407" t="b">
        <f t="shared" si="22"/>
        <v>0</v>
      </c>
      <c r="K339" s="407" t="str">
        <f t="shared" si="23"/>
        <v>a1Ng000000C0uSsEAJ</v>
      </c>
      <c r="L339" s="408" t="s">
        <v>1071</v>
      </c>
      <c r="M339" s="158"/>
      <c r="N339" s="79"/>
      <c r="AI339" s="5"/>
      <c r="AJ339" s="5"/>
      <c r="AK339" s="237"/>
    </row>
    <row r="340" spans="1:37" ht="18.75" customHeight="1" x14ac:dyDescent="0.25">
      <c r="A340" s="312">
        <v>50</v>
      </c>
      <c r="B340" s="324" t="str">
        <f t="shared" si="19"/>
        <v/>
      </c>
      <c r="C340" s="392" t="str">
        <f>TEXT(IFERROR(INDEX('Overview - Section A'!$A$42:$A$49,MATCH(G340,'Overview - Section A'!$I$42:$I$49,0)),""),"d-mmm-yy") &amp;" to " &amp; TEXT(IFERROR(INDEX('Overview - Section A'!$E$42:$E$49,MATCH(G340,'Overview - Section A'!$I$42:$I$49,0)),""),"d-mmm-yy")</f>
        <v>1-Jan-19 to 31-Dec-19</v>
      </c>
      <c r="D340" s="405"/>
      <c r="E340" s="405"/>
      <c r="F340" s="402" t="str">
        <f t="shared" si="20"/>
        <v/>
      </c>
      <c r="G340" s="406" t="s">
        <v>299</v>
      </c>
      <c r="H340" s="406">
        <v>43830</v>
      </c>
      <c r="I340" s="407" t="b">
        <f t="shared" si="21"/>
        <v>1</v>
      </c>
      <c r="J340" s="407" t="b">
        <f t="shared" si="22"/>
        <v>0</v>
      </c>
      <c r="K340" s="407" t="str">
        <f t="shared" si="23"/>
        <v>a1Ng000000C0uSsEAJ</v>
      </c>
      <c r="L340" s="408" t="s">
        <v>1072</v>
      </c>
      <c r="M340" s="158"/>
      <c r="N340" s="79"/>
      <c r="AI340" s="5"/>
      <c r="AJ340" s="5"/>
      <c r="AK340" s="237"/>
    </row>
    <row r="341" spans="1:37" ht="18.75" customHeight="1" x14ac:dyDescent="0.25">
      <c r="A341" s="312">
        <v>50</v>
      </c>
      <c r="B341" s="324" t="str">
        <f t="shared" si="19"/>
        <v/>
      </c>
      <c r="C341" s="392" t="str">
        <f>TEXT(IFERROR(INDEX('Overview - Section A'!$A$42:$A$49,MATCH(G341,'Overview - Section A'!$I$42:$I$49,0)),""),"d-mmm-yy") &amp;" to " &amp; TEXT(IFERROR(INDEX('Overview - Section A'!$E$42:$E$49,MATCH(G341,'Overview - Section A'!$I$42:$I$49,0)),""),"d-mmm-yy")</f>
        <v>1-Jan-20 to 31-Dec-20</v>
      </c>
      <c r="D341" s="405"/>
      <c r="E341" s="405"/>
      <c r="F341" s="402" t="str">
        <f t="shared" si="20"/>
        <v/>
      </c>
      <c r="G341" s="406" t="s">
        <v>301</v>
      </c>
      <c r="H341" s="406">
        <v>44196</v>
      </c>
      <c r="I341" s="407" t="b">
        <f t="shared" si="21"/>
        <v>1</v>
      </c>
      <c r="J341" s="407" t="b">
        <f t="shared" si="22"/>
        <v>0</v>
      </c>
      <c r="K341" s="407" t="str">
        <f t="shared" si="23"/>
        <v>a1Ng000000C0uSsEAJ</v>
      </c>
      <c r="L341" s="408" t="s">
        <v>1073</v>
      </c>
      <c r="M341" s="158"/>
      <c r="N341" s="79"/>
      <c r="AI341" s="5"/>
      <c r="AJ341" s="5"/>
      <c r="AK341" s="237"/>
    </row>
    <row r="342" spans="1:37" ht="18.75" customHeight="1" x14ac:dyDescent="0.25">
      <c r="A342" s="312">
        <v>50</v>
      </c>
      <c r="B342" s="324" t="str">
        <f t="shared" si="19"/>
        <v/>
      </c>
      <c r="C342" s="392" t="str">
        <f>TEXT(IFERROR(INDEX('Overview - Section A'!$A$42:$A$49,MATCH(G342,'Overview - Section A'!$I$42:$I$49,0)),""),"d-mmm-yy") &amp;" to " &amp; TEXT(IFERROR(INDEX('Overview - Section A'!$E$42:$E$49,MATCH(G342,'Overview - Section A'!$I$42:$I$49,0)),""),"d-mmm-yy")</f>
        <v>1-Jan-21 to 31-Dec-21</v>
      </c>
      <c r="D342" s="405"/>
      <c r="E342" s="405"/>
      <c r="F342" s="402" t="str">
        <f t="shared" si="20"/>
        <v/>
      </c>
      <c r="G342" s="406" t="s">
        <v>303</v>
      </c>
      <c r="H342" s="406">
        <v>44561</v>
      </c>
      <c r="I342" s="407" t="b">
        <f t="shared" si="21"/>
        <v>1</v>
      </c>
      <c r="J342" s="407" t="b">
        <f t="shared" si="22"/>
        <v>0</v>
      </c>
      <c r="K342" s="407" t="str">
        <f t="shared" si="23"/>
        <v>a1Ng000000C0uSsEAJ</v>
      </c>
      <c r="L342" s="408" t="s">
        <v>1074</v>
      </c>
      <c r="M342" s="158"/>
      <c r="N342" s="79"/>
      <c r="AI342" s="5"/>
      <c r="AJ342" s="5"/>
      <c r="AK342" s="237"/>
    </row>
    <row r="343" spans="1:37" ht="18.75" customHeight="1" x14ac:dyDescent="0.25">
      <c r="A343" s="312">
        <v>50</v>
      </c>
      <c r="B343" s="324" t="str">
        <f t="shared" si="19"/>
        <v/>
      </c>
      <c r="C343" s="392" t="str">
        <f>TEXT(IFERROR(INDEX('Overview - Section A'!$A$42:$A$49,MATCH(G343,'Overview - Section A'!$I$42:$I$49,0)),""),"d-mmm-yy") &amp;" to " &amp; TEXT(IFERROR(INDEX('Overview - Section A'!$E$42:$E$49,MATCH(G343,'Overview - Section A'!$I$42:$I$49,0)),""),"d-mmm-yy")</f>
        <v>1-Jan-22 to 31-Dec-22</v>
      </c>
      <c r="D343" s="405"/>
      <c r="E343" s="405"/>
      <c r="F343" s="402" t="str">
        <f t="shared" si="20"/>
        <v/>
      </c>
      <c r="G343" s="406" t="s">
        <v>305</v>
      </c>
      <c r="H343" s="406">
        <v>44926</v>
      </c>
      <c r="I343" s="407" t="b">
        <f t="shared" si="21"/>
        <v>1</v>
      </c>
      <c r="J343" s="407" t="b">
        <f t="shared" si="22"/>
        <v>0</v>
      </c>
      <c r="K343" s="407" t="str">
        <f t="shared" si="23"/>
        <v>a1Ng000000C0uSsEAJ</v>
      </c>
      <c r="L343" s="408" t="s">
        <v>1075</v>
      </c>
      <c r="M343" s="158"/>
      <c r="N343" s="79"/>
      <c r="AI343" s="5"/>
      <c r="AJ343" s="5"/>
      <c r="AK343" s="237"/>
    </row>
    <row r="344" spans="1:37" ht="18.75" customHeight="1" x14ac:dyDescent="0.25">
      <c r="A344" s="312">
        <v>51</v>
      </c>
      <c r="B344" s="324" t="str">
        <f t="shared" si="19"/>
        <v/>
      </c>
      <c r="C344" s="392" t="str">
        <f>TEXT(IFERROR(INDEX('Overview - Section A'!$A$42:$A$49,MATCH(G344,'Overview - Section A'!$I$42:$I$49,0)),""),"d-mmm-yy") &amp;" to " &amp; TEXT(IFERROR(INDEX('Overview - Section A'!$E$42:$E$49,MATCH(G344,'Overview - Section A'!$I$42:$I$49,0)),""),"d-mmm-yy")</f>
        <v>1-Jan-18 to 31-Dec-18</v>
      </c>
      <c r="D344" s="405"/>
      <c r="E344" s="405"/>
      <c r="F344" s="402" t="str">
        <f t="shared" si="20"/>
        <v/>
      </c>
      <c r="G344" s="406" t="s">
        <v>297</v>
      </c>
      <c r="H344" s="406">
        <v>43465</v>
      </c>
      <c r="I344" s="407" t="b">
        <f t="shared" si="21"/>
        <v>1</v>
      </c>
      <c r="J344" s="407" t="b">
        <f t="shared" si="22"/>
        <v>0</v>
      </c>
      <c r="K344" s="407" t="str">
        <f t="shared" si="23"/>
        <v>a1Ng000000C0uStEAJ</v>
      </c>
      <c r="L344" s="408" t="s">
        <v>1076</v>
      </c>
      <c r="M344" s="158"/>
      <c r="N344" s="79"/>
      <c r="AI344" s="5"/>
      <c r="AJ344" s="5"/>
      <c r="AK344" s="237"/>
    </row>
    <row r="345" spans="1:37" ht="18.75" customHeight="1" x14ac:dyDescent="0.25">
      <c r="A345" s="312">
        <v>51</v>
      </c>
      <c r="B345" s="324" t="str">
        <f t="shared" si="19"/>
        <v/>
      </c>
      <c r="C345" s="392" t="str">
        <f>TEXT(IFERROR(INDEX('Overview - Section A'!$A$42:$A$49,MATCH(G345,'Overview - Section A'!$I$42:$I$49,0)),""),"d-mmm-yy") &amp;" to " &amp; TEXT(IFERROR(INDEX('Overview - Section A'!$E$42:$E$49,MATCH(G345,'Overview - Section A'!$I$42:$I$49,0)),""),"d-mmm-yy")</f>
        <v>1-Jan-19 to 31-Dec-19</v>
      </c>
      <c r="D345" s="405"/>
      <c r="E345" s="405"/>
      <c r="F345" s="402" t="str">
        <f t="shared" si="20"/>
        <v/>
      </c>
      <c r="G345" s="406" t="s">
        <v>299</v>
      </c>
      <c r="H345" s="406">
        <v>43830</v>
      </c>
      <c r="I345" s="407" t="b">
        <f t="shared" si="21"/>
        <v>1</v>
      </c>
      <c r="J345" s="407" t="b">
        <f t="shared" si="22"/>
        <v>0</v>
      </c>
      <c r="K345" s="407" t="str">
        <f t="shared" si="23"/>
        <v>a1Ng000000C0uStEAJ</v>
      </c>
      <c r="L345" s="408" t="s">
        <v>1077</v>
      </c>
      <c r="M345" s="158"/>
      <c r="N345" s="79"/>
      <c r="AI345" s="5"/>
      <c r="AJ345" s="5"/>
      <c r="AK345" s="237"/>
    </row>
    <row r="346" spans="1:37" ht="18.75" customHeight="1" x14ac:dyDescent="0.25">
      <c r="A346" s="312">
        <v>51</v>
      </c>
      <c r="B346" s="324" t="str">
        <f t="shared" si="19"/>
        <v/>
      </c>
      <c r="C346" s="392" t="str">
        <f>TEXT(IFERROR(INDEX('Overview - Section A'!$A$42:$A$49,MATCH(G346,'Overview - Section A'!$I$42:$I$49,0)),""),"d-mmm-yy") &amp;" to " &amp; TEXT(IFERROR(INDEX('Overview - Section A'!$E$42:$E$49,MATCH(G346,'Overview - Section A'!$I$42:$I$49,0)),""),"d-mmm-yy")</f>
        <v>1-Jan-20 to 31-Dec-20</v>
      </c>
      <c r="D346" s="405"/>
      <c r="E346" s="405"/>
      <c r="F346" s="402" t="str">
        <f t="shared" si="20"/>
        <v/>
      </c>
      <c r="G346" s="406" t="s">
        <v>301</v>
      </c>
      <c r="H346" s="406">
        <v>44196</v>
      </c>
      <c r="I346" s="407" t="b">
        <f t="shared" si="21"/>
        <v>1</v>
      </c>
      <c r="J346" s="407" t="b">
        <f t="shared" si="22"/>
        <v>0</v>
      </c>
      <c r="K346" s="407" t="str">
        <f t="shared" si="23"/>
        <v>a1Ng000000C0uStEAJ</v>
      </c>
      <c r="L346" s="408" t="s">
        <v>1078</v>
      </c>
      <c r="M346" s="158"/>
      <c r="N346" s="79"/>
      <c r="AI346" s="5"/>
      <c r="AJ346" s="5"/>
      <c r="AK346" s="237"/>
    </row>
    <row r="347" spans="1:37" ht="18.75" customHeight="1" x14ac:dyDescent="0.25">
      <c r="A347" s="312">
        <v>51</v>
      </c>
      <c r="B347" s="324" t="str">
        <f t="shared" si="19"/>
        <v/>
      </c>
      <c r="C347" s="392" t="str">
        <f>TEXT(IFERROR(INDEX('Overview - Section A'!$A$42:$A$49,MATCH(G347,'Overview - Section A'!$I$42:$I$49,0)),""),"d-mmm-yy") &amp;" to " &amp; TEXT(IFERROR(INDEX('Overview - Section A'!$E$42:$E$49,MATCH(G347,'Overview - Section A'!$I$42:$I$49,0)),""),"d-mmm-yy")</f>
        <v>1-Jan-21 to 31-Dec-21</v>
      </c>
      <c r="D347" s="405"/>
      <c r="E347" s="405"/>
      <c r="F347" s="402" t="str">
        <f t="shared" si="20"/>
        <v/>
      </c>
      <c r="G347" s="406" t="s">
        <v>303</v>
      </c>
      <c r="H347" s="406">
        <v>44561</v>
      </c>
      <c r="I347" s="407" t="b">
        <f t="shared" si="21"/>
        <v>1</v>
      </c>
      <c r="J347" s="407" t="b">
        <f t="shared" si="22"/>
        <v>0</v>
      </c>
      <c r="K347" s="407" t="str">
        <f t="shared" si="23"/>
        <v>a1Ng000000C0uStEAJ</v>
      </c>
      <c r="L347" s="408" t="s">
        <v>1079</v>
      </c>
      <c r="M347" s="158"/>
      <c r="N347" s="79"/>
      <c r="AI347" s="5"/>
      <c r="AJ347" s="5"/>
      <c r="AK347" s="237"/>
    </row>
    <row r="348" spans="1:37" ht="18.75" customHeight="1" x14ac:dyDescent="0.25">
      <c r="A348" s="312">
        <v>51</v>
      </c>
      <c r="B348" s="324" t="str">
        <f t="shared" si="19"/>
        <v/>
      </c>
      <c r="C348" s="392" t="str">
        <f>TEXT(IFERROR(INDEX('Overview - Section A'!$A$42:$A$49,MATCH(G348,'Overview - Section A'!$I$42:$I$49,0)),""),"d-mmm-yy") &amp;" to " &amp; TEXT(IFERROR(INDEX('Overview - Section A'!$E$42:$E$49,MATCH(G348,'Overview - Section A'!$I$42:$I$49,0)),""),"d-mmm-yy")</f>
        <v>1-Jan-22 to 31-Dec-22</v>
      </c>
      <c r="D348" s="405"/>
      <c r="E348" s="405"/>
      <c r="F348" s="402" t="str">
        <f t="shared" si="20"/>
        <v/>
      </c>
      <c r="G348" s="406" t="s">
        <v>305</v>
      </c>
      <c r="H348" s="406">
        <v>44926</v>
      </c>
      <c r="I348" s="407" t="b">
        <f t="shared" si="21"/>
        <v>1</v>
      </c>
      <c r="J348" s="407" t="b">
        <f t="shared" si="22"/>
        <v>0</v>
      </c>
      <c r="K348" s="407" t="str">
        <f t="shared" si="23"/>
        <v>a1Ng000000C0uStEAJ</v>
      </c>
      <c r="L348" s="408" t="s">
        <v>1080</v>
      </c>
      <c r="M348" s="158"/>
      <c r="N348" s="79"/>
      <c r="AI348" s="5"/>
      <c r="AJ348" s="5"/>
      <c r="AK348" s="237"/>
    </row>
    <row r="349" spans="1:37" ht="18.75" customHeight="1" x14ac:dyDescent="0.25">
      <c r="A349" s="312">
        <v>52</v>
      </c>
      <c r="B349" s="324" t="str">
        <f t="shared" si="19"/>
        <v/>
      </c>
      <c r="C349" s="392" t="str">
        <f>TEXT(IFERROR(INDEX('Overview - Section A'!$A$42:$A$49,MATCH(G349,'Overview - Section A'!$I$42:$I$49,0)),""),"d-mmm-yy") &amp;" to " &amp; TEXT(IFERROR(INDEX('Overview - Section A'!$E$42:$E$49,MATCH(G349,'Overview - Section A'!$I$42:$I$49,0)),""),"d-mmm-yy")</f>
        <v>1-Jan-18 to 31-Dec-18</v>
      </c>
      <c r="D349" s="405"/>
      <c r="E349" s="405"/>
      <c r="F349" s="402" t="str">
        <f t="shared" si="20"/>
        <v/>
      </c>
      <c r="G349" s="406" t="s">
        <v>297</v>
      </c>
      <c r="H349" s="406">
        <v>43465</v>
      </c>
      <c r="I349" s="407" t="b">
        <f t="shared" si="21"/>
        <v>1</v>
      </c>
      <c r="J349" s="407" t="b">
        <f t="shared" si="22"/>
        <v>0</v>
      </c>
      <c r="K349" s="407" t="str">
        <f t="shared" si="23"/>
        <v>a1Ng000000C0uSuEAJ</v>
      </c>
      <c r="L349" s="408" t="s">
        <v>1081</v>
      </c>
      <c r="M349" s="158"/>
      <c r="N349" s="79"/>
      <c r="AI349" s="5"/>
      <c r="AJ349" s="5"/>
      <c r="AK349" s="237"/>
    </row>
    <row r="350" spans="1:37" ht="18.75" customHeight="1" x14ac:dyDescent="0.25">
      <c r="A350" s="312">
        <v>52</v>
      </c>
      <c r="B350" s="324" t="str">
        <f t="shared" ref="B350:B413" si="24">IF(A350=A349,"",IF(VLOOKUP(A350,$A$8:$D$90,4,FALSE)=0,"",VLOOKUP(A350,$A$8:$D$90,4,FALSE)))</f>
        <v/>
      </c>
      <c r="C350" s="392" t="str">
        <f>TEXT(IFERROR(INDEX('Overview - Section A'!$A$42:$A$49,MATCH(G350,'Overview - Section A'!$I$42:$I$49,0)),""),"d-mmm-yy") &amp;" to " &amp; TEXT(IFERROR(INDEX('Overview - Section A'!$E$42:$E$49,MATCH(G350,'Overview - Section A'!$I$42:$I$49,0)),""),"d-mmm-yy")</f>
        <v>1-Jan-19 to 31-Dec-19</v>
      </c>
      <c r="D350" s="405"/>
      <c r="E350" s="405"/>
      <c r="F350" s="402" t="str">
        <f t="shared" ref="F350:F413" si="25">IF(VLOOKUP(A350,$A$8:$D$90,4,FALSE)=0,"",VLOOKUP(A350,$A$8:$D$90,4,FALSE))</f>
        <v/>
      </c>
      <c r="G350" s="406" t="s">
        <v>299</v>
      </c>
      <c r="H350" s="406">
        <v>43830</v>
      </c>
      <c r="I350" s="407" t="b">
        <f t="shared" ref="I350:I413" si="26">IFERROR(TRUE,FALSE)</f>
        <v>1</v>
      </c>
      <c r="J350" s="407" t="b">
        <f t="shared" ref="J350:J413" si="27">IFERROR(IF(F350&lt;&gt;"",TRUE,FALSE),FALSE)</f>
        <v>0</v>
      </c>
      <c r="K350" s="407" t="str">
        <f t="shared" ref="K350:K413" si="28">IFERROR(VLOOKUP(A350,$A$8:$T$90,20,FALSE),"")</f>
        <v>a1Ng000000C0uSuEAJ</v>
      </c>
      <c r="L350" s="408" t="s">
        <v>1082</v>
      </c>
      <c r="M350" s="158"/>
      <c r="N350" s="79"/>
      <c r="AI350" s="5"/>
      <c r="AJ350" s="5"/>
      <c r="AK350" s="237"/>
    </row>
    <row r="351" spans="1:37" ht="18.75" customHeight="1" x14ac:dyDescent="0.25">
      <c r="A351" s="312">
        <v>52</v>
      </c>
      <c r="B351" s="324" t="str">
        <f t="shared" si="24"/>
        <v/>
      </c>
      <c r="C351" s="392" t="str">
        <f>TEXT(IFERROR(INDEX('Overview - Section A'!$A$42:$A$49,MATCH(G351,'Overview - Section A'!$I$42:$I$49,0)),""),"d-mmm-yy") &amp;" to " &amp; TEXT(IFERROR(INDEX('Overview - Section A'!$E$42:$E$49,MATCH(G351,'Overview - Section A'!$I$42:$I$49,0)),""),"d-mmm-yy")</f>
        <v>1-Jan-20 to 31-Dec-20</v>
      </c>
      <c r="D351" s="405"/>
      <c r="E351" s="405"/>
      <c r="F351" s="402" t="str">
        <f t="shared" si="25"/>
        <v/>
      </c>
      <c r="G351" s="406" t="s">
        <v>301</v>
      </c>
      <c r="H351" s="406">
        <v>44196</v>
      </c>
      <c r="I351" s="407" t="b">
        <f t="shared" si="26"/>
        <v>1</v>
      </c>
      <c r="J351" s="407" t="b">
        <f t="shared" si="27"/>
        <v>0</v>
      </c>
      <c r="K351" s="407" t="str">
        <f t="shared" si="28"/>
        <v>a1Ng000000C0uSuEAJ</v>
      </c>
      <c r="L351" s="408" t="s">
        <v>1083</v>
      </c>
      <c r="M351" s="158"/>
      <c r="N351" s="79"/>
      <c r="AI351" s="5"/>
      <c r="AJ351" s="5"/>
      <c r="AK351" s="237"/>
    </row>
    <row r="352" spans="1:37" ht="18.75" customHeight="1" x14ac:dyDescent="0.25">
      <c r="A352" s="312">
        <v>52</v>
      </c>
      <c r="B352" s="324" t="str">
        <f t="shared" si="24"/>
        <v/>
      </c>
      <c r="C352" s="392" t="str">
        <f>TEXT(IFERROR(INDEX('Overview - Section A'!$A$42:$A$49,MATCH(G352,'Overview - Section A'!$I$42:$I$49,0)),""),"d-mmm-yy") &amp;" to " &amp; TEXT(IFERROR(INDEX('Overview - Section A'!$E$42:$E$49,MATCH(G352,'Overview - Section A'!$I$42:$I$49,0)),""),"d-mmm-yy")</f>
        <v>1-Jan-21 to 31-Dec-21</v>
      </c>
      <c r="D352" s="405"/>
      <c r="E352" s="405"/>
      <c r="F352" s="402" t="str">
        <f t="shared" si="25"/>
        <v/>
      </c>
      <c r="G352" s="406" t="s">
        <v>303</v>
      </c>
      <c r="H352" s="406">
        <v>44561</v>
      </c>
      <c r="I352" s="407" t="b">
        <f t="shared" si="26"/>
        <v>1</v>
      </c>
      <c r="J352" s="407" t="b">
        <f t="shared" si="27"/>
        <v>0</v>
      </c>
      <c r="K352" s="407" t="str">
        <f t="shared" si="28"/>
        <v>a1Ng000000C0uSuEAJ</v>
      </c>
      <c r="L352" s="408" t="s">
        <v>1084</v>
      </c>
      <c r="M352" s="158"/>
      <c r="N352" s="79"/>
      <c r="AI352" s="5"/>
      <c r="AJ352" s="5"/>
      <c r="AK352" s="237"/>
    </row>
    <row r="353" spans="1:37" ht="18.75" customHeight="1" x14ac:dyDescent="0.25">
      <c r="A353" s="312">
        <v>52</v>
      </c>
      <c r="B353" s="324" t="str">
        <f t="shared" si="24"/>
        <v/>
      </c>
      <c r="C353" s="392" t="str">
        <f>TEXT(IFERROR(INDEX('Overview - Section A'!$A$42:$A$49,MATCH(G353,'Overview - Section A'!$I$42:$I$49,0)),""),"d-mmm-yy") &amp;" to " &amp; TEXT(IFERROR(INDEX('Overview - Section A'!$E$42:$E$49,MATCH(G353,'Overview - Section A'!$I$42:$I$49,0)),""),"d-mmm-yy")</f>
        <v>1-Jan-22 to 31-Dec-22</v>
      </c>
      <c r="D353" s="405"/>
      <c r="E353" s="405"/>
      <c r="F353" s="402" t="str">
        <f t="shared" si="25"/>
        <v/>
      </c>
      <c r="G353" s="406" t="s">
        <v>305</v>
      </c>
      <c r="H353" s="406">
        <v>44926</v>
      </c>
      <c r="I353" s="407" t="b">
        <f t="shared" si="26"/>
        <v>1</v>
      </c>
      <c r="J353" s="407" t="b">
        <f t="shared" si="27"/>
        <v>0</v>
      </c>
      <c r="K353" s="407" t="str">
        <f t="shared" si="28"/>
        <v>a1Ng000000C0uSuEAJ</v>
      </c>
      <c r="L353" s="408" t="s">
        <v>1085</v>
      </c>
      <c r="M353" s="158"/>
      <c r="N353" s="79"/>
      <c r="AI353" s="5"/>
      <c r="AJ353" s="5"/>
      <c r="AK353" s="237"/>
    </row>
    <row r="354" spans="1:37" ht="18.75" customHeight="1" x14ac:dyDescent="0.25">
      <c r="A354" s="312">
        <v>53</v>
      </c>
      <c r="B354" s="324" t="str">
        <f t="shared" si="24"/>
        <v/>
      </c>
      <c r="C354" s="392" t="str">
        <f>TEXT(IFERROR(INDEX('Overview - Section A'!$A$42:$A$49,MATCH(G354,'Overview - Section A'!$I$42:$I$49,0)),""),"d-mmm-yy") &amp;" to " &amp; TEXT(IFERROR(INDEX('Overview - Section A'!$E$42:$E$49,MATCH(G354,'Overview - Section A'!$I$42:$I$49,0)),""),"d-mmm-yy")</f>
        <v>1-Jan-18 to 31-Dec-18</v>
      </c>
      <c r="D354" s="405"/>
      <c r="E354" s="405"/>
      <c r="F354" s="402" t="str">
        <f t="shared" si="25"/>
        <v/>
      </c>
      <c r="G354" s="406" t="s">
        <v>297</v>
      </c>
      <c r="H354" s="406">
        <v>43465</v>
      </c>
      <c r="I354" s="407" t="b">
        <f t="shared" si="26"/>
        <v>1</v>
      </c>
      <c r="J354" s="407" t="b">
        <f t="shared" si="27"/>
        <v>0</v>
      </c>
      <c r="K354" s="407" t="str">
        <f t="shared" si="28"/>
        <v>a1Ng000000C0uSvEAJ</v>
      </c>
      <c r="L354" s="408" t="s">
        <v>1086</v>
      </c>
      <c r="M354" s="158"/>
      <c r="N354" s="79"/>
      <c r="AI354" s="5"/>
      <c r="AJ354" s="5"/>
      <c r="AK354" s="237"/>
    </row>
    <row r="355" spans="1:37" ht="18.75" customHeight="1" x14ac:dyDescent="0.25">
      <c r="A355" s="312">
        <v>53</v>
      </c>
      <c r="B355" s="324" t="str">
        <f t="shared" si="24"/>
        <v/>
      </c>
      <c r="C355" s="392" t="str">
        <f>TEXT(IFERROR(INDEX('Overview - Section A'!$A$42:$A$49,MATCH(G355,'Overview - Section A'!$I$42:$I$49,0)),""),"d-mmm-yy") &amp;" to " &amp; TEXT(IFERROR(INDEX('Overview - Section A'!$E$42:$E$49,MATCH(G355,'Overview - Section A'!$I$42:$I$49,0)),""),"d-mmm-yy")</f>
        <v>1-Jan-19 to 31-Dec-19</v>
      </c>
      <c r="D355" s="405"/>
      <c r="E355" s="405"/>
      <c r="F355" s="402" t="str">
        <f t="shared" si="25"/>
        <v/>
      </c>
      <c r="G355" s="406" t="s">
        <v>299</v>
      </c>
      <c r="H355" s="406">
        <v>43830</v>
      </c>
      <c r="I355" s="407" t="b">
        <f t="shared" si="26"/>
        <v>1</v>
      </c>
      <c r="J355" s="407" t="b">
        <f t="shared" si="27"/>
        <v>0</v>
      </c>
      <c r="K355" s="407" t="str">
        <f t="shared" si="28"/>
        <v>a1Ng000000C0uSvEAJ</v>
      </c>
      <c r="L355" s="408" t="s">
        <v>1087</v>
      </c>
      <c r="M355" s="158"/>
      <c r="N355" s="79"/>
      <c r="AI355" s="5"/>
      <c r="AJ355" s="5"/>
      <c r="AK355" s="237"/>
    </row>
    <row r="356" spans="1:37" ht="18.75" customHeight="1" x14ac:dyDescent="0.25">
      <c r="A356" s="312">
        <v>53</v>
      </c>
      <c r="B356" s="324" t="str">
        <f t="shared" si="24"/>
        <v/>
      </c>
      <c r="C356" s="392" t="str">
        <f>TEXT(IFERROR(INDEX('Overview - Section A'!$A$42:$A$49,MATCH(G356,'Overview - Section A'!$I$42:$I$49,0)),""),"d-mmm-yy") &amp;" to " &amp; TEXT(IFERROR(INDEX('Overview - Section A'!$E$42:$E$49,MATCH(G356,'Overview - Section A'!$I$42:$I$49,0)),""),"d-mmm-yy")</f>
        <v>1-Jan-20 to 31-Dec-20</v>
      </c>
      <c r="D356" s="405"/>
      <c r="E356" s="405"/>
      <c r="F356" s="402" t="str">
        <f t="shared" si="25"/>
        <v/>
      </c>
      <c r="G356" s="406" t="s">
        <v>301</v>
      </c>
      <c r="H356" s="406">
        <v>44196</v>
      </c>
      <c r="I356" s="407" t="b">
        <f t="shared" si="26"/>
        <v>1</v>
      </c>
      <c r="J356" s="407" t="b">
        <f t="shared" si="27"/>
        <v>0</v>
      </c>
      <c r="K356" s="407" t="str">
        <f t="shared" si="28"/>
        <v>a1Ng000000C0uSvEAJ</v>
      </c>
      <c r="L356" s="408" t="s">
        <v>1088</v>
      </c>
      <c r="M356" s="158"/>
      <c r="N356" s="79"/>
      <c r="AI356" s="5"/>
      <c r="AJ356" s="5"/>
      <c r="AK356" s="237"/>
    </row>
    <row r="357" spans="1:37" ht="18.75" customHeight="1" x14ac:dyDescent="0.25">
      <c r="A357" s="312">
        <v>53</v>
      </c>
      <c r="B357" s="324" t="str">
        <f t="shared" si="24"/>
        <v/>
      </c>
      <c r="C357" s="392" t="str">
        <f>TEXT(IFERROR(INDEX('Overview - Section A'!$A$42:$A$49,MATCH(G357,'Overview - Section A'!$I$42:$I$49,0)),""),"d-mmm-yy") &amp;" to " &amp; TEXT(IFERROR(INDEX('Overview - Section A'!$E$42:$E$49,MATCH(G357,'Overview - Section A'!$I$42:$I$49,0)),""),"d-mmm-yy")</f>
        <v>1-Jan-21 to 31-Dec-21</v>
      </c>
      <c r="D357" s="405"/>
      <c r="E357" s="405"/>
      <c r="F357" s="402" t="str">
        <f t="shared" si="25"/>
        <v/>
      </c>
      <c r="G357" s="406" t="s">
        <v>303</v>
      </c>
      <c r="H357" s="406">
        <v>44561</v>
      </c>
      <c r="I357" s="407" t="b">
        <f t="shared" si="26"/>
        <v>1</v>
      </c>
      <c r="J357" s="407" t="b">
        <f t="shared" si="27"/>
        <v>0</v>
      </c>
      <c r="K357" s="407" t="str">
        <f t="shared" si="28"/>
        <v>a1Ng000000C0uSvEAJ</v>
      </c>
      <c r="L357" s="408" t="s">
        <v>1089</v>
      </c>
      <c r="M357" s="158"/>
      <c r="N357" s="79"/>
      <c r="AI357" s="5"/>
      <c r="AJ357" s="5"/>
      <c r="AK357" s="237"/>
    </row>
    <row r="358" spans="1:37" ht="18.75" customHeight="1" x14ac:dyDescent="0.25">
      <c r="A358" s="312">
        <v>53</v>
      </c>
      <c r="B358" s="324" t="str">
        <f t="shared" si="24"/>
        <v/>
      </c>
      <c r="C358" s="392" t="str">
        <f>TEXT(IFERROR(INDEX('Overview - Section A'!$A$42:$A$49,MATCH(G358,'Overview - Section A'!$I$42:$I$49,0)),""),"d-mmm-yy") &amp;" to " &amp; TEXT(IFERROR(INDEX('Overview - Section A'!$E$42:$E$49,MATCH(G358,'Overview - Section A'!$I$42:$I$49,0)),""),"d-mmm-yy")</f>
        <v>1-Jan-22 to 31-Dec-22</v>
      </c>
      <c r="D358" s="405"/>
      <c r="E358" s="405"/>
      <c r="F358" s="402" t="str">
        <f t="shared" si="25"/>
        <v/>
      </c>
      <c r="G358" s="406" t="s">
        <v>305</v>
      </c>
      <c r="H358" s="406">
        <v>44926</v>
      </c>
      <c r="I358" s="407" t="b">
        <f t="shared" si="26"/>
        <v>1</v>
      </c>
      <c r="J358" s="407" t="b">
        <f t="shared" si="27"/>
        <v>0</v>
      </c>
      <c r="K358" s="407" t="str">
        <f t="shared" si="28"/>
        <v>a1Ng000000C0uSvEAJ</v>
      </c>
      <c r="L358" s="408" t="s">
        <v>1090</v>
      </c>
      <c r="M358" s="158"/>
      <c r="N358" s="79"/>
      <c r="AI358" s="5"/>
      <c r="AJ358" s="5"/>
      <c r="AK358" s="237"/>
    </row>
    <row r="359" spans="1:37" ht="18.75" customHeight="1" x14ac:dyDescent="0.25">
      <c r="A359" s="312">
        <v>54</v>
      </c>
      <c r="B359" s="324" t="str">
        <f t="shared" si="24"/>
        <v/>
      </c>
      <c r="C359" s="392" t="str">
        <f>TEXT(IFERROR(INDEX('Overview - Section A'!$A$42:$A$49,MATCH(G359,'Overview - Section A'!$I$42:$I$49,0)),""),"d-mmm-yy") &amp;" to " &amp; TEXT(IFERROR(INDEX('Overview - Section A'!$E$42:$E$49,MATCH(G359,'Overview - Section A'!$I$42:$I$49,0)),""),"d-mmm-yy")</f>
        <v>1-Jan-18 to 31-Dec-18</v>
      </c>
      <c r="D359" s="405"/>
      <c r="E359" s="405"/>
      <c r="F359" s="402" t="str">
        <f t="shared" si="25"/>
        <v/>
      </c>
      <c r="G359" s="406" t="s">
        <v>297</v>
      </c>
      <c r="H359" s="406">
        <v>43465</v>
      </c>
      <c r="I359" s="407" t="b">
        <f t="shared" si="26"/>
        <v>1</v>
      </c>
      <c r="J359" s="407" t="b">
        <f t="shared" si="27"/>
        <v>0</v>
      </c>
      <c r="K359" s="407" t="str">
        <f t="shared" si="28"/>
        <v>a1Ng000000C0uSwEAJ</v>
      </c>
      <c r="L359" s="408" t="s">
        <v>1091</v>
      </c>
      <c r="M359" s="158"/>
      <c r="N359" s="79"/>
      <c r="AI359" s="5"/>
      <c r="AJ359" s="5"/>
      <c r="AK359" s="237"/>
    </row>
    <row r="360" spans="1:37" ht="18.75" customHeight="1" x14ac:dyDescent="0.25">
      <c r="A360" s="312">
        <v>54</v>
      </c>
      <c r="B360" s="324" t="str">
        <f t="shared" si="24"/>
        <v/>
      </c>
      <c r="C360" s="392" t="str">
        <f>TEXT(IFERROR(INDEX('Overview - Section A'!$A$42:$A$49,MATCH(G360,'Overview - Section A'!$I$42:$I$49,0)),""),"d-mmm-yy") &amp;" to " &amp; TEXT(IFERROR(INDEX('Overview - Section A'!$E$42:$E$49,MATCH(G360,'Overview - Section A'!$I$42:$I$49,0)),""),"d-mmm-yy")</f>
        <v>1-Jan-19 to 31-Dec-19</v>
      </c>
      <c r="D360" s="405"/>
      <c r="E360" s="405"/>
      <c r="F360" s="402" t="str">
        <f t="shared" si="25"/>
        <v/>
      </c>
      <c r="G360" s="406" t="s">
        <v>299</v>
      </c>
      <c r="H360" s="406">
        <v>43830</v>
      </c>
      <c r="I360" s="407" t="b">
        <f t="shared" si="26"/>
        <v>1</v>
      </c>
      <c r="J360" s="407" t="b">
        <f t="shared" si="27"/>
        <v>0</v>
      </c>
      <c r="K360" s="407" t="str">
        <f t="shared" si="28"/>
        <v>a1Ng000000C0uSwEAJ</v>
      </c>
      <c r="L360" s="408" t="s">
        <v>1092</v>
      </c>
      <c r="M360" s="158"/>
      <c r="N360" s="79"/>
      <c r="AI360" s="5"/>
      <c r="AJ360" s="5"/>
      <c r="AK360" s="237"/>
    </row>
    <row r="361" spans="1:37" ht="18.75" customHeight="1" x14ac:dyDescent="0.25">
      <c r="A361" s="312">
        <v>54</v>
      </c>
      <c r="B361" s="324" t="str">
        <f t="shared" si="24"/>
        <v/>
      </c>
      <c r="C361" s="392" t="str">
        <f>TEXT(IFERROR(INDEX('Overview - Section A'!$A$42:$A$49,MATCH(G361,'Overview - Section A'!$I$42:$I$49,0)),""),"d-mmm-yy") &amp;" to " &amp; TEXT(IFERROR(INDEX('Overview - Section A'!$E$42:$E$49,MATCH(G361,'Overview - Section A'!$I$42:$I$49,0)),""),"d-mmm-yy")</f>
        <v>1-Jan-20 to 31-Dec-20</v>
      </c>
      <c r="D361" s="405"/>
      <c r="E361" s="405"/>
      <c r="F361" s="402" t="str">
        <f t="shared" si="25"/>
        <v/>
      </c>
      <c r="G361" s="406" t="s">
        <v>301</v>
      </c>
      <c r="H361" s="406">
        <v>44196</v>
      </c>
      <c r="I361" s="407" t="b">
        <f t="shared" si="26"/>
        <v>1</v>
      </c>
      <c r="J361" s="407" t="b">
        <f t="shared" si="27"/>
        <v>0</v>
      </c>
      <c r="K361" s="407" t="str">
        <f t="shared" si="28"/>
        <v>a1Ng000000C0uSwEAJ</v>
      </c>
      <c r="L361" s="408" t="s">
        <v>1093</v>
      </c>
      <c r="M361" s="158"/>
      <c r="N361" s="79"/>
      <c r="AI361" s="5"/>
      <c r="AJ361" s="5"/>
      <c r="AK361" s="237"/>
    </row>
    <row r="362" spans="1:37" ht="18.75" customHeight="1" x14ac:dyDescent="0.25">
      <c r="A362" s="312">
        <v>54</v>
      </c>
      <c r="B362" s="324" t="str">
        <f t="shared" si="24"/>
        <v/>
      </c>
      <c r="C362" s="392" t="str">
        <f>TEXT(IFERROR(INDEX('Overview - Section A'!$A$42:$A$49,MATCH(G362,'Overview - Section A'!$I$42:$I$49,0)),""),"d-mmm-yy") &amp;" to " &amp; TEXT(IFERROR(INDEX('Overview - Section A'!$E$42:$E$49,MATCH(G362,'Overview - Section A'!$I$42:$I$49,0)),""),"d-mmm-yy")</f>
        <v>1-Jan-21 to 31-Dec-21</v>
      </c>
      <c r="D362" s="405"/>
      <c r="E362" s="405"/>
      <c r="F362" s="402" t="str">
        <f t="shared" si="25"/>
        <v/>
      </c>
      <c r="G362" s="406" t="s">
        <v>303</v>
      </c>
      <c r="H362" s="406">
        <v>44561</v>
      </c>
      <c r="I362" s="407" t="b">
        <f t="shared" si="26"/>
        <v>1</v>
      </c>
      <c r="J362" s="407" t="b">
        <f t="shared" si="27"/>
        <v>0</v>
      </c>
      <c r="K362" s="407" t="str">
        <f t="shared" si="28"/>
        <v>a1Ng000000C0uSwEAJ</v>
      </c>
      <c r="L362" s="408" t="s">
        <v>1094</v>
      </c>
      <c r="M362" s="158"/>
      <c r="N362" s="79"/>
      <c r="AI362" s="5"/>
      <c r="AJ362" s="5"/>
      <c r="AK362" s="237"/>
    </row>
    <row r="363" spans="1:37" ht="18.75" customHeight="1" x14ac:dyDescent="0.25">
      <c r="A363" s="312">
        <v>54</v>
      </c>
      <c r="B363" s="324" t="str">
        <f t="shared" si="24"/>
        <v/>
      </c>
      <c r="C363" s="392" t="str">
        <f>TEXT(IFERROR(INDEX('Overview - Section A'!$A$42:$A$49,MATCH(G363,'Overview - Section A'!$I$42:$I$49,0)),""),"d-mmm-yy") &amp;" to " &amp; TEXT(IFERROR(INDEX('Overview - Section A'!$E$42:$E$49,MATCH(G363,'Overview - Section A'!$I$42:$I$49,0)),""),"d-mmm-yy")</f>
        <v>1-Jan-22 to 31-Dec-22</v>
      </c>
      <c r="D363" s="405"/>
      <c r="E363" s="405"/>
      <c r="F363" s="402" t="str">
        <f t="shared" si="25"/>
        <v/>
      </c>
      <c r="G363" s="406" t="s">
        <v>305</v>
      </c>
      <c r="H363" s="406">
        <v>44926</v>
      </c>
      <c r="I363" s="407" t="b">
        <f t="shared" si="26"/>
        <v>1</v>
      </c>
      <c r="J363" s="407" t="b">
        <f t="shared" si="27"/>
        <v>0</v>
      </c>
      <c r="K363" s="407" t="str">
        <f t="shared" si="28"/>
        <v>a1Ng000000C0uSwEAJ</v>
      </c>
      <c r="L363" s="408" t="s">
        <v>1095</v>
      </c>
      <c r="M363" s="158"/>
      <c r="N363" s="79"/>
      <c r="AI363" s="5"/>
      <c r="AJ363" s="5"/>
      <c r="AK363" s="237"/>
    </row>
    <row r="364" spans="1:37" ht="18.75" customHeight="1" x14ac:dyDescent="0.25">
      <c r="A364" s="312">
        <v>55</v>
      </c>
      <c r="B364" s="324" t="str">
        <f t="shared" si="24"/>
        <v/>
      </c>
      <c r="C364" s="392" t="str">
        <f>TEXT(IFERROR(INDEX('Overview - Section A'!$A$42:$A$49,MATCH(G364,'Overview - Section A'!$I$42:$I$49,0)),""),"d-mmm-yy") &amp;" to " &amp; TEXT(IFERROR(INDEX('Overview - Section A'!$E$42:$E$49,MATCH(G364,'Overview - Section A'!$I$42:$I$49,0)),""),"d-mmm-yy")</f>
        <v>1-Jan-18 to 31-Dec-18</v>
      </c>
      <c r="D364" s="405"/>
      <c r="E364" s="405"/>
      <c r="F364" s="402" t="str">
        <f t="shared" si="25"/>
        <v/>
      </c>
      <c r="G364" s="406" t="s">
        <v>297</v>
      </c>
      <c r="H364" s="406">
        <v>43465</v>
      </c>
      <c r="I364" s="407" t="b">
        <f t="shared" si="26"/>
        <v>1</v>
      </c>
      <c r="J364" s="407" t="b">
        <f t="shared" si="27"/>
        <v>0</v>
      </c>
      <c r="K364" s="407" t="str">
        <f t="shared" si="28"/>
        <v>a1Ng000000C0uSxEAJ</v>
      </c>
      <c r="L364" s="408" t="s">
        <v>1096</v>
      </c>
      <c r="M364" s="158"/>
      <c r="N364" s="79"/>
      <c r="AI364" s="5"/>
      <c r="AJ364" s="5"/>
      <c r="AK364" s="237"/>
    </row>
    <row r="365" spans="1:37" ht="18.75" customHeight="1" x14ac:dyDescent="0.25">
      <c r="A365" s="312">
        <v>55</v>
      </c>
      <c r="B365" s="324" t="str">
        <f t="shared" si="24"/>
        <v/>
      </c>
      <c r="C365" s="392" t="str">
        <f>TEXT(IFERROR(INDEX('Overview - Section A'!$A$42:$A$49,MATCH(G365,'Overview - Section A'!$I$42:$I$49,0)),""),"d-mmm-yy") &amp;" to " &amp; TEXT(IFERROR(INDEX('Overview - Section A'!$E$42:$E$49,MATCH(G365,'Overview - Section A'!$I$42:$I$49,0)),""),"d-mmm-yy")</f>
        <v>1-Jan-19 to 31-Dec-19</v>
      </c>
      <c r="D365" s="405"/>
      <c r="E365" s="405"/>
      <c r="F365" s="402" t="str">
        <f t="shared" si="25"/>
        <v/>
      </c>
      <c r="G365" s="406" t="s">
        <v>299</v>
      </c>
      <c r="H365" s="406">
        <v>43830</v>
      </c>
      <c r="I365" s="407" t="b">
        <f t="shared" si="26"/>
        <v>1</v>
      </c>
      <c r="J365" s="407" t="b">
        <f t="shared" si="27"/>
        <v>0</v>
      </c>
      <c r="K365" s="407" t="str">
        <f t="shared" si="28"/>
        <v>a1Ng000000C0uSxEAJ</v>
      </c>
      <c r="L365" s="408" t="s">
        <v>1097</v>
      </c>
      <c r="M365" s="158"/>
      <c r="N365" s="79"/>
      <c r="AI365" s="5"/>
      <c r="AJ365" s="5"/>
      <c r="AK365" s="237"/>
    </row>
    <row r="366" spans="1:37" ht="18.75" customHeight="1" x14ac:dyDescent="0.25">
      <c r="A366" s="312">
        <v>55</v>
      </c>
      <c r="B366" s="324" t="str">
        <f t="shared" si="24"/>
        <v/>
      </c>
      <c r="C366" s="392" t="str">
        <f>TEXT(IFERROR(INDEX('Overview - Section A'!$A$42:$A$49,MATCH(G366,'Overview - Section A'!$I$42:$I$49,0)),""),"d-mmm-yy") &amp;" to " &amp; TEXT(IFERROR(INDEX('Overview - Section A'!$E$42:$E$49,MATCH(G366,'Overview - Section A'!$I$42:$I$49,0)),""),"d-mmm-yy")</f>
        <v>1-Jan-20 to 31-Dec-20</v>
      </c>
      <c r="D366" s="405"/>
      <c r="E366" s="405"/>
      <c r="F366" s="402" t="str">
        <f t="shared" si="25"/>
        <v/>
      </c>
      <c r="G366" s="406" t="s">
        <v>301</v>
      </c>
      <c r="H366" s="406">
        <v>44196</v>
      </c>
      <c r="I366" s="407" t="b">
        <f t="shared" si="26"/>
        <v>1</v>
      </c>
      <c r="J366" s="407" t="b">
        <f t="shared" si="27"/>
        <v>0</v>
      </c>
      <c r="K366" s="407" t="str">
        <f t="shared" si="28"/>
        <v>a1Ng000000C0uSxEAJ</v>
      </c>
      <c r="L366" s="408" t="s">
        <v>1098</v>
      </c>
      <c r="M366" s="158"/>
      <c r="N366" s="79"/>
      <c r="AI366" s="5"/>
      <c r="AJ366" s="5"/>
      <c r="AK366" s="237"/>
    </row>
    <row r="367" spans="1:37" ht="18.75" customHeight="1" x14ac:dyDescent="0.25">
      <c r="A367" s="312">
        <v>55</v>
      </c>
      <c r="B367" s="324" t="str">
        <f t="shared" si="24"/>
        <v/>
      </c>
      <c r="C367" s="392" t="str">
        <f>TEXT(IFERROR(INDEX('Overview - Section A'!$A$42:$A$49,MATCH(G367,'Overview - Section A'!$I$42:$I$49,0)),""),"d-mmm-yy") &amp;" to " &amp; TEXT(IFERROR(INDEX('Overview - Section A'!$E$42:$E$49,MATCH(G367,'Overview - Section A'!$I$42:$I$49,0)),""),"d-mmm-yy")</f>
        <v>1-Jan-21 to 31-Dec-21</v>
      </c>
      <c r="D367" s="405"/>
      <c r="E367" s="405"/>
      <c r="F367" s="402" t="str">
        <f t="shared" si="25"/>
        <v/>
      </c>
      <c r="G367" s="406" t="s">
        <v>303</v>
      </c>
      <c r="H367" s="406">
        <v>44561</v>
      </c>
      <c r="I367" s="407" t="b">
        <f t="shared" si="26"/>
        <v>1</v>
      </c>
      <c r="J367" s="407" t="b">
        <f t="shared" si="27"/>
        <v>0</v>
      </c>
      <c r="K367" s="407" t="str">
        <f t="shared" si="28"/>
        <v>a1Ng000000C0uSxEAJ</v>
      </c>
      <c r="L367" s="408" t="s">
        <v>1099</v>
      </c>
      <c r="M367" s="158"/>
      <c r="N367" s="79"/>
      <c r="AI367" s="5"/>
      <c r="AJ367" s="5"/>
      <c r="AK367" s="237"/>
    </row>
    <row r="368" spans="1:37" ht="18.75" customHeight="1" x14ac:dyDescent="0.25">
      <c r="A368" s="312">
        <v>55</v>
      </c>
      <c r="B368" s="324" t="str">
        <f t="shared" si="24"/>
        <v/>
      </c>
      <c r="C368" s="392" t="str">
        <f>TEXT(IFERROR(INDEX('Overview - Section A'!$A$42:$A$49,MATCH(G368,'Overview - Section A'!$I$42:$I$49,0)),""),"d-mmm-yy") &amp;" to " &amp; TEXT(IFERROR(INDEX('Overview - Section A'!$E$42:$E$49,MATCH(G368,'Overview - Section A'!$I$42:$I$49,0)),""),"d-mmm-yy")</f>
        <v>1-Jan-22 to 31-Dec-22</v>
      </c>
      <c r="D368" s="405"/>
      <c r="E368" s="405"/>
      <c r="F368" s="402" t="str">
        <f t="shared" si="25"/>
        <v/>
      </c>
      <c r="G368" s="406" t="s">
        <v>305</v>
      </c>
      <c r="H368" s="406">
        <v>44926</v>
      </c>
      <c r="I368" s="407" t="b">
        <f t="shared" si="26"/>
        <v>1</v>
      </c>
      <c r="J368" s="407" t="b">
        <f t="shared" si="27"/>
        <v>0</v>
      </c>
      <c r="K368" s="407" t="str">
        <f t="shared" si="28"/>
        <v>a1Ng000000C0uSxEAJ</v>
      </c>
      <c r="L368" s="408" t="s">
        <v>1100</v>
      </c>
      <c r="M368" s="158"/>
      <c r="N368" s="79"/>
      <c r="AI368" s="5"/>
      <c r="AJ368" s="5"/>
      <c r="AK368" s="237"/>
    </row>
    <row r="369" spans="1:37" ht="18.75" customHeight="1" x14ac:dyDescent="0.25">
      <c r="A369" s="312">
        <v>56</v>
      </c>
      <c r="B369" s="324" t="str">
        <f t="shared" si="24"/>
        <v/>
      </c>
      <c r="C369" s="392" t="str">
        <f>TEXT(IFERROR(INDEX('Overview - Section A'!$A$42:$A$49,MATCH(G369,'Overview - Section A'!$I$42:$I$49,0)),""),"d-mmm-yy") &amp;" to " &amp; TEXT(IFERROR(INDEX('Overview - Section A'!$E$42:$E$49,MATCH(G369,'Overview - Section A'!$I$42:$I$49,0)),""),"d-mmm-yy")</f>
        <v>1-Jan-18 to 31-Dec-18</v>
      </c>
      <c r="D369" s="405"/>
      <c r="E369" s="405"/>
      <c r="F369" s="402" t="str">
        <f t="shared" si="25"/>
        <v/>
      </c>
      <c r="G369" s="406" t="s">
        <v>297</v>
      </c>
      <c r="H369" s="406">
        <v>43465</v>
      </c>
      <c r="I369" s="407" t="b">
        <f t="shared" si="26"/>
        <v>1</v>
      </c>
      <c r="J369" s="407" t="b">
        <f t="shared" si="27"/>
        <v>0</v>
      </c>
      <c r="K369" s="407" t="str">
        <f t="shared" si="28"/>
        <v>a1Ng000000C0uSyEAJ</v>
      </c>
      <c r="L369" s="408" t="s">
        <v>1101</v>
      </c>
      <c r="M369" s="158"/>
      <c r="N369" s="79"/>
      <c r="AI369" s="5"/>
      <c r="AJ369" s="5"/>
      <c r="AK369" s="237"/>
    </row>
    <row r="370" spans="1:37" ht="18.75" customHeight="1" x14ac:dyDescent="0.25">
      <c r="A370" s="312">
        <v>56</v>
      </c>
      <c r="B370" s="324" t="str">
        <f t="shared" si="24"/>
        <v/>
      </c>
      <c r="C370" s="392" t="str">
        <f>TEXT(IFERROR(INDEX('Overview - Section A'!$A$42:$A$49,MATCH(G370,'Overview - Section A'!$I$42:$I$49,0)),""),"d-mmm-yy") &amp;" to " &amp; TEXT(IFERROR(INDEX('Overview - Section A'!$E$42:$E$49,MATCH(G370,'Overview - Section A'!$I$42:$I$49,0)),""),"d-mmm-yy")</f>
        <v>1-Jan-19 to 31-Dec-19</v>
      </c>
      <c r="D370" s="405"/>
      <c r="E370" s="405"/>
      <c r="F370" s="402" t="str">
        <f t="shared" si="25"/>
        <v/>
      </c>
      <c r="G370" s="406" t="s">
        <v>299</v>
      </c>
      <c r="H370" s="406">
        <v>43830</v>
      </c>
      <c r="I370" s="407" t="b">
        <f t="shared" si="26"/>
        <v>1</v>
      </c>
      <c r="J370" s="407" t="b">
        <f t="shared" si="27"/>
        <v>0</v>
      </c>
      <c r="K370" s="407" t="str">
        <f t="shared" si="28"/>
        <v>a1Ng000000C0uSyEAJ</v>
      </c>
      <c r="L370" s="408" t="s">
        <v>1102</v>
      </c>
      <c r="M370" s="158"/>
      <c r="N370" s="79"/>
      <c r="AI370" s="5"/>
      <c r="AJ370" s="5"/>
      <c r="AK370" s="237"/>
    </row>
    <row r="371" spans="1:37" ht="18.75" customHeight="1" x14ac:dyDescent="0.25">
      <c r="A371" s="312">
        <v>56</v>
      </c>
      <c r="B371" s="324" t="str">
        <f t="shared" si="24"/>
        <v/>
      </c>
      <c r="C371" s="392" t="str">
        <f>TEXT(IFERROR(INDEX('Overview - Section A'!$A$42:$A$49,MATCH(G371,'Overview - Section A'!$I$42:$I$49,0)),""),"d-mmm-yy") &amp;" to " &amp; TEXT(IFERROR(INDEX('Overview - Section A'!$E$42:$E$49,MATCH(G371,'Overview - Section A'!$I$42:$I$49,0)),""),"d-mmm-yy")</f>
        <v>1-Jan-20 to 31-Dec-20</v>
      </c>
      <c r="D371" s="405"/>
      <c r="E371" s="405"/>
      <c r="F371" s="402" t="str">
        <f t="shared" si="25"/>
        <v/>
      </c>
      <c r="G371" s="406" t="s">
        <v>301</v>
      </c>
      <c r="H371" s="406">
        <v>44196</v>
      </c>
      <c r="I371" s="407" t="b">
        <f t="shared" si="26"/>
        <v>1</v>
      </c>
      <c r="J371" s="407" t="b">
        <f t="shared" si="27"/>
        <v>0</v>
      </c>
      <c r="K371" s="407" t="str">
        <f t="shared" si="28"/>
        <v>a1Ng000000C0uSyEAJ</v>
      </c>
      <c r="L371" s="408" t="s">
        <v>1103</v>
      </c>
      <c r="M371" s="158"/>
      <c r="N371" s="79"/>
      <c r="AI371" s="5"/>
      <c r="AJ371" s="5"/>
      <c r="AK371" s="237"/>
    </row>
    <row r="372" spans="1:37" ht="18.75" customHeight="1" x14ac:dyDescent="0.25">
      <c r="A372" s="312">
        <v>56</v>
      </c>
      <c r="B372" s="324" t="str">
        <f t="shared" si="24"/>
        <v/>
      </c>
      <c r="C372" s="392" t="str">
        <f>TEXT(IFERROR(INDEX('Overview - Section A'!$A$42:$A$49,MATCH(G372,'Overview - Section A'!$I$42:$I$49,0)),""),"d-mmm-yy") &amp;" to " &amp; TEXT(IFERROR(INDEX('Overview - Section A'!$E$42:$E$49,MATCH(G372,'Overview - Section A'!$I$42:$I$49,0)),""),"d-mmm-yy")</f>
        <v>1-Jan-21 to 31-Dec-21</v>
      </c>
      <c r="D372" s="405"/>
      <c r="E372" s="405"/>
      <c r="F372" s="402" t="str">
        <f t="shared" si="25"/>
        <v/>
      </c>
      <c r="G372" s="406" t="s">
        <v>303</v>
      </c>
      <c r="H372" s="406">
        <v>44561</v>
      </c>
      <c r="I372" s="407" t="b">
        <f t="shared" si="26"/>
        <v>1</v>
      </c>
      <c r="J372" s="407" t="b">
        <f t="shared" si="27"/>
        <v>0</v>
      </c>
      <c r="K372" s="407" t="str">
        <f t="shared" si="28"/>
        <v>a1Ng000000C0uSyEAJ</v>
      </c>
      <c r="L372" s="408" t="s">
        <v>1104</v>
      </c>
      <c r="M372" s="158"/>
      <c r="N372" s="79"/>
      <c r="AI372" s="5"/>
      <c r="AJ372" s="5"/>
      <c r="AK372" s="237"/>
    </row>
    <row r="373" spans="1:37" ht="18.75" customHeight="1" x14ac:dyDescent="0.25">
      <c r="A373" s="312">
        <v>56</v>
      </c>
      <c r="B373" s="324" t="str">
        <f t="shared" si="24"/>
        <v/>
      </c>
      <c r="C373" s="392" t="str">
        <f>TEXT(IFERROR(INDEX('Overview - Section A'!$A$42:$A$49,MATCH(G373,'Overview - Section A'!$I$42:$I$49,0)),""),"d-mmm-yy") &amp;" to " &amp; TEXT(IFERROR(INDEX('Overview - Section A'!$E$42:$E$49,MATCH(G373,'Overview - Section A'!$I$42:$I$49,0)),""),"d-mmm-yy")</f>
        <v>1-Jan-22 to 31-Dec-22</v>
      </c>
      <c r="D373" s="405"/>
      <c r="E373" s="405"/>
      <c r="F373" s="402" t="str">
        <f t="shared" si="25"/>
        <v/>
      </c>
      <c r="G373" s="406" t="s">
        <v>305</v>
      </c>
      <c r="H373" s="406">
        <v>44926</v>
      </c>
      <c r="I373" s="407" t="b">
        <f t="shared" si="26"/>
        <v>1</v>
      </c>
      <c r="J373" s="407" t="b">
        <f t="shared" si="27"/>
        <v>0</v>
      </c>
      <c r="K373" s="407" t="str">
        <f t="shared" si="28"/>
        <v>a1Ng000000C0uSyEAJ</v>
      </c>
      <c r="L373" s="408" t="s">
        <v>1105</v>
      </c>
      <c r="M373" s="158"/>
      <c r="N373" s="79"/>
      <c r="AI373" s="5"/>
      <c r="AJ373" s="5"/>
      <c r="AK373" s="237"/>
    </row>
    <row r="374" spans="1:37" ht="18.75" customHeight="1" x14ac:dyDescent="0.25">
      <c r="A374" s="312">
        <v>57</v>
      </c>
      <c r="B374" s="324" t="str">
        <f t="shared" si="24"/>
        <v/>
      </c>
      <c r="C374" s="392" t="str">
        <f>TEXT(IFERROR(INDEX('Overview - Section A'!$A$42:$A$49,MATCH(G374,'Overview - Section A'!$I$42:$I$49,0)),""),"d-mmm-yy") &amp;" to " &amp; TEXT(IFERROR(INDEX('Overview - Section A'!$E$42:$E$49,MATCH(G374,'Overview - Section A'!$I$42:$I$49,0)),""),"d-mmm-yy")</f>
        <v>1-Jan-18 to 31-Dec-18</v>
      </c>
      <c r="D374" s="405"/>
      <c r="E374" s="405"/>
      <c r="F374" s="402" t="str">
        <f t="shared" si="25"/>
        <v/>
      </c>
      <c r="G374" s="406" t="s">
        <v>297</v>
      </c>
      <c r="H374" s="406">
        <v>43465</v>
      </c>
      <c r="I374" s="407" t="b">
        <f t="shared" si="26"/>
        <v>1</v>
      </c>
      <c r="J374" s="407" t="b">
        <f t="shared" si="27"/>
        <v>0</v>
      </c>
      <c r="K374" s="407" t="str">
        <f t="shared" si="28"/>
        <v>a1Ng000000C0uSzEAJ</v>
      </c>
      <c r="L374" s="408" t="s">
        <v>1106</v>
      </c>
      <c r="M374" s="158"/>
      <c r="N374" s="79"/>
      <c r="AI374" s="5"/>
      <c r="AJ374" s="5"/>
      <c r="AK374" s="237"/>
    </row>
    <row r="375" spans="1:37" ht="18.75" customHeight="1" x14ac:dyDescent="0.25">
      <c r="A375" s="312">
        <v>57</v>
      </c>
      <c r="B375" s="324" t="str">
        <f t="shared" si="24"/>
        <v/>
      </c>
      <c r="C375" s="392" t="str">
        <f>TEXT(IFERROR(INDEX('Overview - Section A'!$A$42:$A$49,MATCH(G375,'Overview - Section A'!$I$42:$I$49,0)),""),"d-mmm-yy") &amp;" to " &amp; TEXT(IFERROR(INDEX('Overview - Section A'!$E$42:$E$49,MATCH(G375,'Overview - Section A'!$I$42:$I$49,0)),""),"d-mmm-yy")</f>
        <v>1-Jan-19 to 31-Dec-19</v>
      </c>
      <c r="D375" s="405"/>
      <c r="E375" s="405"/>
      <c r="F375" s="402" t="str">
        <f t="shared" si="25"/>
        <v/>
      </c>
      <c r="G375" s="406" t="s">
        <v>299</v>
      </c>
      <c r="H375" s="406">
        <v>43830</v>
      </c>
      <c r="I375" s="407" t="b">
        <f t="shared" si="26"/>
        <v>1</v>
      </c>
      <c r="J375" s="407" t="b">
        <f t="shared" si="27"/>
        <v>0</v>
      </c>
      <c r="K375" s="407" t="str">
        <f t="shared" si="28"/>
        <v>a1Ng000000C0uSzEAJ</v>
      </c>
      <c r="L375" s="408" t="s">
        <v>1107</v>
      </c>
      <c r="M375" s="158"/>
      <c r="N375" s="79"/>
      <c r="AI375" s="5"/>
      <c r="AJ375" s="5"/>
      <c r="AK375" s="237"/>
    </row>
    <row r="376" spans="1:37" ht="18.75" customHeight="1" x14ac:dyDescent="0.25">
      <c r="A376" s="312">
        <v>57</v>
      </c>
      <c r="B376" s="324" t="str">
        <f t="shared" si="24"/>
        <v/>
      </c>
      <c r="C376" s="392" t="str">
        <f>TEXT(IFERROR(INDEX('Overview - Section A'!$A$42:$A$49,MATCH(G376,'Overview - Section A'!$I$42:$I$49,0)),""),"d-mmm-yy") &amp;" to " &amp; TEXT(IFERROR(INDEX('Overview - Section A'!$E$42:$E$49,MATCH(G376,'Overview - Section A'!$I$42:$I$49,0)),""),"d-mmm-yy")</f>
        <v>1-Jan-20 to 31-Dec-20</v>
      </c>
      <c r="D376" s="405"/>
      <c r="E376" s="405"/>
      <c r="F376" s="402" t="str">
        <f t="shared" si="25"/>
        <v/>
      </c>
      <c r="G376" s="406" t="s">
        <v>301</v>
      </c>
      <c r="H376" s="406">
        <v>44196</v>
      </c>
      <c r="I376" s="407" t="b">
        <f t="shared" si="26"/>
        <v>1</v>
      </c>
      <c r="J376" s="407" t="b">
        <f t="shared" si="27"/>
        <v>0</v>
      </c>
      <c r="K376" s="407" t="str">
        <f t="shared" si="28"/>
        <v>a1Ng000000C0uSzEAJ</v>
      </c>
      <c r="L376" s="408" t="s">
        <v>1108</v>
      </c>
      <c r="M376" s="158"/>
      <c r="N376" s="79"/>
      <c r="AI376" s="5"/>
      <c r="AJ376" s="5"/>
      <c r="AK376" s="237"/>
    </row>
    <row r="377" spans="1:37" ht="18.75" customHeight="1" x14ac:dyDescent="0.25">
      <c r="A377" s="312">
        <v>57</v>
      </c>
      <c r="B377" s="324" t="str">
        <f t="shared" si="24"/>
        <v/>
      </c>
      <c r="C377" s="392" t="str">
        <f>TEXT(IFERROR(INDEX('Overview - Section A'!$A$42:$A$49,MATCH(G377,'Overview - Section A'!$I$42:$I$49,0)),""),"d-mmm-yy") &amp;" to " &amp; TEXT(IFERROR(INDEX('Overview - Section A'!$E$42:$E$49,MATCH(G377,'Overview - Section A'!$I$42:$I$49,0)),""),"d-mmm-yy")</f>
        <v>1-Jan-21 to 31-Dec-21</v>
      </c>
      <c r="D377" s="405"/>
      <c r="E377" s="405"/>
      <c r="F377" s="402" t="str">
        <f t="shared" si="25"/>
        <v/>
      </c>
      <c r="G377" s="406" t="s">
        <v>303</v>
      </c>
      <c r="H377" s="406">
        <v>44561</v>
      </c>
      <c r="I377" s="407" t="b">
        <f t="shared" si="26"/>
        <v>1</v>
      </c>
      <c r="J377" s="407" t="b">
        <f t="shared" si="27"/>
        <v>0</v>
      </c>
      <c r="K377" s="407" t="str">
        <f t="shared" si="28"/>
        <v>a1Ng000000C0uSzEAJ</v>
      </c>
      <c r="L377" s="408" t="s">
        <v>1109</v>
      </c>
      <c r="M377" s="158"/>
      <c r="N377" s="79"/>
      <c r="AI377" s="5"/>
      <c r="AJ377" s="5"/>
      <c r="AK377" s="237"/>
    </row>
    <row r="378" spans="1:37" ht="18.75" customHeight="1" x14ac:dyDescent="0.25">
      <c r="A378" s="312">
        <v>57</v>
      </c>
      <c r="B378" s="324" t="str">
        <f t="shared" si="24"/>
        <v/>
      </c>
      <c r="C378" s="392" t="str">
        <f>TEXT(IFERROR(INDEX('Overview - Section A'!$A$42:$A$49,MATCH(G378,'Overview - Section A'!$I$42:$I$49,0)),""),"d-mmm-yy") &amp;" to " &amp; TEXT(IFERROR(INDEX('Overview - Section A'!$E$42:$E$49,MATCH(G378,'Overview - Section A'!$I$42:$I$49,0)),""),"d-mmm-yy")</f>
        <v>1-Jan-22 to 31-Dec-22</v>
      </c>
      <c r="D378" s="405"/>
      <c r="E378" s="405"/>
      <c r="F378" s="402" t="str">
        <f t="shared" si="25"/>
        <v/>
      </c>
      <c r="G378" s="406" t="s">
        <v>305</v>
      </c>
      <c r="H378" s="406">
        <v>44926</v>
      </c>
      <c r="I378" s="407" t="b">
        <f t="shared" si="26"/>
        <v>1</v>
      </c>
      <c r="J378" s="407" t="b">
        <f t="shared" si="27"/>
        <v>0</v>
      </c>
      <c r="K378" s="407" t="str">
        <f t="shared" si="28"/>
        <v>a1Ng000000C0uSzEAJ</v>
      </c>
      <c r="L378" s="408" t="s">
        <v>1110</v>
      </c>
      <c r="M378" s="158"/>
      <c r="N378" s="79"/>
      <c r="AI378" s="5"/>
      <c r="AJ378" s="5"/>
      <c r="AK378" s="237"/>
    </row>
    <row r="379" spans="1:37" ht="18.75" customHeight="1" x14ac:dyDescent="0.25">
      <c r="A379" s="312">
        <v>58</v>
      </c>
      <c r="B379" s="324" t="str">
        <f t="shared" si="24"/>
        <v/>
      </c>
      <c r="C379" s="392" t="str">
        <f>TEXT(IFERROR(INDEX('Overview - Section A'!$A$42:$A$49,MATCH(G379,'Overview - Section A'!$I$42:$I$49,0)),""),"d-mmm-yy") &amp;" to " &amp; TEXT(IFERROR(INDEX('Overview - Section A'!$E$42:$E$49,MATCH(G379,'Overview - Section A'!$I$42:$I$49,0)),""),"d-mmm-yy")</f>
        <v>1-Jan-18 to 31-Dec-18</v>
      </c>
      <c r="D379" s="405"/>
      <c r="E379" s="405"/>
      <c r="F379" s="402" t="str">
        <f t="shared" si="25"/>
        <v/>
      </c>
      <c r="G379" s="406" t="s">
        <v>297</v>
      </c>
      <c r="H379" s="406">
        <v>43465</v>
      </c>
      <c r="I379" s="407" t="b">
        <f t="shared" si="26"/>
        <v>1</v>
      </c>
      <c r="J379" s="407" t="b">
        <f t="shared" si="27"/>
        <v>0</v>
      </c>
      <c r="K379" s="407" t="str">
        <f t="shared" si="28"/>
        <v>a1Ng000000C0uT0EAJ</v>
      </c>
      <c r="L379" s="408" t="s">
        <v>1111</v>
      </c>
      <c r="M379" s="158"/>
      <c r="N379" s="79"/>
      <c r="AI379" s="5"/>
      <c r="AJ379" s="5"/>
      <c r="AK379" s="237"/>
    </row>
    <row r="380" spans="1:37" ht="18.75" customHeight="1" x14ac:dyDescent="0.25">
      <c r="A380" s="312">
        <v>58</v>
      </c>
      <c r="B380" s="324" t="str">
        <f t="shared" si="24"/>
        <v/>
      </c>
      <c r="C380" s="392" t="str">
        <f>TEXT(IFERROR(INDEX('Overview - Section A'!$A$42:$A$49,MATCH(G380,'Overview - Section A'!$I$42:$I$49,0)),""),"d-mmm-yy") &amp;" to " &amp; TEXT(IFERROR(INDEX('Overview - Section A'!$E$42:$E$49,MATCH(G380,'Overview - Section A'!$I$42:$I$49,0)),""),"d-mmm-yy")</f>
        <v>1-Jan-19 to 31-Dec-19</v>
      </c>
      <c r="D380" s="405"/>
      <c r="E380" s="405"/>
      <c r="F380" s="402" t="str">
        <f t="shared" si="25"/>
        <v/>
      </c>
      <c r="G380" s="406" t="s">
        <v>299</v>
      </c>
      <c r="H380" s="406">
        <v>43830</v>
      </c>
      <c r="I380" s="407" t="b">
        <f t="shared" si="26"/>
        <v>1</v>
      </c>
      <c r="J380" s="407" t="b">
        <f t="shared" si="27"/>
        <v>0</v>
      </c>
      <c r="K380" s="407" t="str">
        <f t="shared" si="28"/>
        <v>a1Ng000000C0uT0EAJ</v>
      </c>
      <c r="L380" s="408" t="s">
        <v>1112</v>
      </c>
      <c r="M380" s="158"/>
      <c r="N380" s="79"/>
      <c r="AI380" s="5"/>
      <c r="AJ380" s="5"/>
      <c r="AK380" s="237"/>
    </row>
    <row r="381" spans="1:37" ht="18.75" customHeight="1" x14ac:dyDescent="0.25">
      <c r="A381" s="312">
        <v>58</v>
      </c>
      <c r="B381" s="324" t="str">
        <f t="shared" si="24"/>
        <v/>
      </c>
      <c r="C381" s="392" t="str">
        <f>TEXT(IFERROR(INDEX('Overview - Section A'!$A$42:$A$49,MATCH(G381,'Overview - Section A'!$I$42:$I$49,0)),""),"d-mmm-yy") &amp;" to " &amp; TEXT(IFERROR(INDEX('Overview - Section A'!$E$42:$E$49,MATCH(G381,'Overview - Section A'!$I$42:$I$49,0)),""),"d-mmm-yy")</f>
        <v>1-Jan-20 to 31-Dec-20</v>
      </c>
      <c r="D381" s="405"/>
      <c r="E381" s="405"/>
      <c r="F381" s="402" t="str">
        <f t="shared" si="25"/>
        <v/>
      </c>
      <c r="G381" s="406" t="s">
        <v>301</v>
      </c>
      <c r="H381" s="406">
        <v>44196</v>
      </c>
      <c r="I381" s="407" t="b">
        <f t="shared" si="26"/>
        <v>1</v>
      </c>
      <c r="J381" s="407" t="b">
        <f t="shared" si="27"/>
        <v>0</v>
      </c>
      <c r="K381" s="407" t="str">
        <f t="shared" si="28"/>
        <v>a1Ng000000C0uT0EAJ</v>
      </c>
      <c r="L381" s="408" t="s">
        <v>1113</v>
      </c>
      <c r="M381" s="158"/>
      <c r="N381" s="79"/>
      <c r="AI381" s="5"/>
      <c r="AJ381" s="5"/>
      <c r="AK381" s="237"/>
    </row>
    <row r="382" spans="1:37" ht="18.75" customHeight="1" x14ac:dyDescent="0.25">
      <c r="A382" s="312">
        <v>58</v>
      </c>
      <c r="B382" s="324" t="str">
        <f t="shared" si="24"/>
        <v/>
      </c>
      <c r="C382" s="392" t="str">
        <f>TEXT(IFERROR(INDEX('Overview - Section A'!$A$42:$A$49,MATCH(G382,'Overview - Section A'!$I$42:$I$49,0)),""),"d-mmm-yy") &amp;" to " &amp; TEXT(IFERROR(INDEX('Overview - Section A'!$E$42:$E$49,MATCH(G382,'Overview - Section A'!$I$42:$I$49,0)),""),"d-mmm-yy")</f>
        <v>1-Jan-21 to 31-Dec-21</v>
      </c>
      <c r="D382" s="405"/>
      <c r="E382" s="405"/>
      <c r="F382" s="402" t="str">
        <f t="shared" si="25"/>
        <v/>
      </c>
      <c r="G382" s="406" t="s">
        <v>303</v>
      </c>
      <c r="H382" s="406">
        <v>44561</v>
      </c>
      <c r="I382" s="407" t="b">
        <f t="shared" si="26"/>
        <v>1</v>
      </c>
      <c r="J382" s="407" t="b">
        <f t="shared" si="27"/>
        <v>0</v>
      </c>
      <c r="K382" s="407" t="str">
        <f t="shared" si="28"/>
        <v>a1Ng000000C0uT0EAJ</v>
      </c>
      <c r="L382" s="408" t="s">
        <v>1114</v>
      </c>
      <c r="M382" s="158"/>
      <c r="N382" s="79"/>
      <c r="AI382" s="5"/>
      <c r="AJ382" s="5"/>
      <c r="AK382" s="237"/>
    </row>
    <row r="383" spans="1:37" ht="18.75" customHeight="1" x14ac:dyDescent="0.25">
      <c r="A383" s="312">
        <v>58</v>
      </c>
      <c r="B383" s="324" t="str">
        <f t="shared" si="24"/>
        <v/>
      </c>
      <c r="C383" s="392" t="str">
        <f>TEXT(IFERROR(INDEX('Overview - Section A'!$A$42:$A$49,MATCH(G383,'Overview - Section A'!$I$42:$I$49,0)),""),"d-mmm-yy") &amp;" to " &amp; TEXT(IFERROR(INDEX('Overview - Section A'!$E$42:$E$49,MATCH(G383,'Overview - Section A'!$I$42:$I$49,0)),""),"d-mmm-yy")</f>
        <v>1-Jan-22 to 31-Dec-22</v>
      </c>
      <c r="D383" s="405"/>
      <c r="E383" s="405"/>
      <c r="F383" s="402" t="str">
        <f t="shared" si="25"/>
        <v/>
      </c>
      <c r="G383" s="406" t="s">
        <v>305</v>
      </c>
      <c r="H383" s="406">
        <v>44926</v>
      </c>
      <c r="I383" s="407" t="b">
        <f t="shared" si="26"/>
        <v>1</v>
      </c>
      <c r="J383" s="407" t="b">
        <f t="shared" si="27"/>
        <v>0</v>
      </c>
      <c r="K383" s="407" t="str">
        <f t="shared" si="28"/>
        <v>a1Ng000000C0uT0EAJ</v>
      </c>
      <c r="L383" s="408" t="s">
        <v>1115</v>
      </c>
      <c r="M383" s="158"/>
      <c r="N383" s="79"/>
      <c r="AI383" s="5"/>
      <c r="AJ383" s="5"/>
      <c r="AK383" s="237"/>
    </row>
    <row r="384" spans="1:37" ht="18.75" customHeight="1" x14ac:dyDescent="0.25">
      <c r="A384" s="312">
        <v>59</v>
      </c>
      <c r="B384" s="324" t="str">
        <f t="shared" si="24"/>
        <v/>
      </c>
      <c r="C384" s="392" t="str">
        <f>TEXT(IFERROR(INDEX('Overview - Section A'!$A$42:$A$49,MATCH(G384,'Overview - Section A'!$I$42:$I$49,0)),""),"d-mmm-yy") &amp;" to " &amp; TEXT(IFERROR(INDEX('Overview - Section A'!$E$42:$E$49,MATCH(G384,'Overview - Section A'!$I$42:$I$49,0)),""),"d-mmm-yy")</f>
        <v>1-Jan-18 to 31-Dec-18</v>
      </c>
      <c r="D384" s="405"/>
      <c r="E384" s="405"/>
      <c r="F384" s="402" t="str">
        <f t="shared" si="25"/>
        <v/>
      </c>
      <c r="G384" s="406" t="s">
        <v>297</v>
      </c>
      <c r="H384" s="406">
        <v>43465</v>
      </c>
      <c r="I384" s="407" t="b">
        <f t="shared" si="26"/>
        <v>1</v>
      </c>
      <c r="J384" s="407" t="b">
        <f t="shared" si="27"/>
        <v>0</v>
      </c>
      <c r="K384" s="407" t="str">
        <f t="shared" si="28"/>
        <v>a1Ng000000C0uT1EAJ</v>
      </c>
      <c r="L384" s="408" t="s">
        <v>1116</v>
      </c>
      <c r="M384" s="158"/>
      <c r="N384" s="79"/>
      <c r="AI384" s="5"/>
      <c r="AJ384" s="5"/>
      <c r="AK384" s="237"/>
    </row>
    <row r="385" spans="1:37" ht="18.75" customHeight="1" x14ac:dyDescent="0.25">
      <c r="A385" s="312">
        <v>59</v>
      </c>
      <c r="B385" s="324" t="str">
        <f t="shared" si="24"/>
        <v/>
      </c>
      <c r="C385" s="392" t="str">
        <f>TEXT(IFERROR(INDEX('Overview - Section A'!$A$42:$A$49,MATCH(G385,'Overview - Section A'!$I$42:$I$49,0)),""),"d-mmm-yy") &amp;" to " &amp; TEXT(IFERROR(INDEX('Overview - Section A'!$E$42:$E$49,MATCH(G385,'Overview - Section A'!$I$42:$I$49,0)),""),"d-mmm-yy")</f>
        <v>1-Jan-19 to 31-Dec-19</v>
      </c>
      <c r="D385" s="405"/>
      <c r="E385" s="405"/>
      <c r="F385" s="402" t="str">
        <f t="shared" si="25"/>
        <v/>
      </c>
      <c r="G385" s="406" t="s">
        <v>299</v>
      </c>
      <c r="H385" s="406">
        <v>43830</v>
      </c>
      <c r="I385" s="407" t="b">
        <f t="shared" si="26"/>
        <v>1</v>
      </c>
      <c r="J385" s="407" t="b">
        <f t="shared" si="27"/>
        <v>0</v>
      </c>
      <c r="K385" s="407" t="str">
        <f t="shared" si="28"/>
        <v>a1Ng000000C0uT1EAJ</v>
      </c>
      <c r="L385" s="408" t="s">
        <v>1117</v>
      </c>
      <c r="M385" s="158"/>
      <c r="N385" s="79"/>
      <c r="AI385" s="5"/>
      <c r="AJ385" s="5"/>
      <c r="AK385" s="237"/>
    </row>
    <row r="386" spans="1:37" ht="18.75" customHeight="1" x14ac:dyDescent="0.25">
      <c r="A386" s="312">
        <v>59</v>
      </c>
      <c r="B386" s="324" t="str">
        <f t="shared" si="24"/>
        <v/>
      </c>
      <c r="C386" s="392" t="str">
        <f>TEXT(IFERROR(INDEX('Overview - Section A'!$A$42:$A$49,MATCH(G386,'Overview - Section A'!$I$42:$I$49,0)),""),"d-mmm-yy") &amp;" to " &amp; TEXT(IFERROR(INDEX('Overview - Section A'!$E$42:$E$49,MATCH(G386,'Overview - Section A'!$I$42:$I$49,0)),""),"d-mmm-yy")</f>
        <v>1-Jan-20 to 31-Dec-20</v>
      </c>
      <c r="D386" s="405"/>
      <c r="E386" s="405"/>
      <c r="F386" s="402" t="str">
        <f t="shared" si="25"/>
        <v/>
      </c>
      <c r="G386" s="406" t="s">
        <v>301</v>
      </c>
      <c r="H386" s="406">
        <v>44196</v>
      </c>
      <c r="I386" s="407" t="b">
        <f t="shared" si="26"/>
        <v>1</v>
      </c>
      <c r="J386" s="407" t="b">
        <f t="shared" si="27"/>
        <v>0</v>
      </c>
      <c r="K386" s="407" t="str">
        <f t="shared" si="28"/>
        <v>a1Ng000000C0uT1EAJ</v>
      </c>
      <c r="L386" s="408" t="s">
        <v>1118</v>
      </c>
      <c r="M386" s="158"/>
      <c r="N386" s="79"/>
      <c r="AI386" s="5"/>
      <c r="AJ386" s="5"/>
      <c r="AK386" s="237"/>
    </row>
    <row r="387" spans="1:37" ht="18.75" customHeight="1" x14ac:dyDescent="0.25">
      <c r="A387" s="312">
        <v>59</v>
      </c>
      <c r="B387" s="324" t="str">
        <f t="shared" si="24"/>
        <v/>
      </c>
      <c r="C387" s="392" t="str">
        <f>TEXT(IFERROR(INDEX('Overview - Section A'!$A$42:$A$49,MATCH(G387,'Overview - Section A'!$I$42:$I$49,0)),""),"d-mmm-yy") &amp;" to " &amp; TEXT(IFERROR(INDEX('Overview - Section A'!$E$42:$E$49,MATCH(G387,'Overview - Section A'!$I$42:$I$49,0)),""),"d-mmm-yy")</f>
        <v>1-Jan-21 to 31-Dec-21</v>
      </c>
      <c r="D387" s="405"/>
      <c r="E387" s="405"/>
      <c r="F387" s="402" t="str">
        <f t="shared" si="25"/>
        <v/>
      </c>
      <c r="G387" s="406" t="s">
        <v>303</v>
      </c>
      <c r="H387" s="406">
        <v>44561</v>
      </c>
      <c r="I387" s="407" t="b">
        <f t="shared" si="26"/>
        <v>1</v>
      </c>
      <c r="J387" s="407" t="b">
        <f t="shared" si="27"/>
        <v>0</v>
      </c>
      <c r="K387" s="407" t="str">
        <f t="shared" si="28"/>
        <v>a1Ng000000C0uT1EAJ</v>
      </c>
      <c r="L387" s="408" t="s">
        <v>1119</v>
      </c>
      <c r="M387" s="158"/>
      <c r="N387" s="79"/>
      <c r="AI387" s="5"/>
      <c r="AJ387" s="5"/>
      <c r="AK387" s="237"/>
    </row>
    <row r="388" spans="1:37" ht="18.75" customHeight="1" x14ac:dyDescent="0.25">
      <c r="A388" s="312">
        <v>59</v>
      </c>
      <c r="B388" s="324" t="str">
        <f t="shared" si="24"/>
        <v/>
      </c>
      <c r="C388" s="392" t="str">
        <f>TEXT(IFERROR(INDEX('Overview - Section A'!$A$42:$A$49,MATCH(G388,'Overview - Section A'!$I$42:$I$49,0)),""),"d-mmm-yy") &amp;" to " &amp; TEXT(IFERROR(INDEX('Overview - Section A'!$E$42:$E$49,MATCH(G388,'Overview - Section A'!$I$42:$I$49,0)),""),"d-mmm-yy")</f>
        <v>1-Jan-22 to 31-Dec-22</v>
      </c>
      <c r="D388" s="405"/>
      <c r="E388" s="405"/>
      <c r="F388" s="402" t="str">
        <f t="shared" si="25"/>
        <v/>
      </c>
      <c r="G388" s="406" t="s">
        <v>305</v>
      </c>
      <c r="H388" s="406">
        <v>44926</v>
      </c>
      <c r="I388" s="407" t="b">
        <f t="shared" si="26"/>
        <v>1</v>
      </c>
      <c r="J388" s="407" t="b">
        <f t="shared" si="27"/>
        <v>0</v>
      </c>
      <c r="K388" s="407" t="str">
        <f t="shared" si="28"/>
        <v>a1Ng000000C0uT1EAJ</v>
      </c>
      <c r="L388" s="408" t="s">
        <v>1120</v>
      </c>
      <c r="M388" s="158"/>
      <c r="N388" s="79"/>
      <c r="AI388" s="5"/>
      <c r="AJ388" s="5"/>
      <c r="AK388" s="237"/>
    </row>
    <row r="389" spans="1:37" ht="18.75" customHeight="1" x14ac:dyDescent="0.25">
      <c r="A389" s="312">
        <v>60</v>
      </c>
      <c r="B389" s="324" t="str">
        <f t="shared" si="24"/>
        <v/>
      </c>
      <c r="C389" s="392" t="str">
        <f>TEXT(IFERROR(INDEX('Overview - Section A'!$A$42:$A$49,MATCH(G389,'Overview - Section A'!$I$42:$I$49,0)),""),"d-mmm-yy") &amp;" to " &amp; TEXT(IFERROR(INDEX('Overview - Section A'!$E$42:$E$49,MATCH(G389,'Overview - Section A'!$I$42:$I$49,0)),""),"d-mmm-yy")</f>
        <v>1-Jan-18 to 31-Dec-18</v>
      </c>
      <c r="D389" s="405"/>
      <c r="E389" s="405"/>
      <c r="F389" s="402" t="str">
        <f t="shared" si="25"/>
        <v/>
      </c>
      <c r="G389" s="406" t="s">
        <v>297</v>
      </c>
      <c r="H389" s="406">
        <v>43465</v>
      </c>
      <c r="I389" s="407" t="b">
        <f t="shared" si="26"/>
        <v>1</v>
      </c>
      <c r="J389" s="407" t="b">
        <f t="shared" si="27"/>
        <v>0</v>
      </c>
      <c r="K389" s="407" t="str">
        <f t="shared" si="28"/>
        <v>a1Ng000000C0uT2EAJ</v>
      </c>
      <c r="L389" s="408" t="s">
        <v>1121</v>
      </c>
      <c r="M389" s="158"/>
      <c r="N389" s="79"/>
      <c r="AI389" s="5"/>
      <c r="AJ389" s="5"/>
      <c r="AK389" s="237"/>
    </row>
    <row r="390" spans="1:37" ht="18.75" customHeight="1" x14ac:dyDescent="0.25">
      <c r="A390" s="312">
        <v>60</v>
      </c>
      <c r="B390" s="324" t="str">
        <f t="shared" si="24"/>
        <v/>
      </c>
      <c r="C390" s="392" t="str">
        <f>TEXT(IFERROR(INDEX('Overview - Section A'!$A$42:$A$49,MATCH(G390,'Overview - Section A'!$I$42:$I$49,0)),""),"d-mmm-yy") &amp;" to " &amp; TEXT(IFERROR(INDEX('Overview - Section A'!$E$42:$E$49,MATCH(G390,'Overview - Section A'!$I$42:$I$49,0)),""),"d-mmm-yy")</f>
        <v>1-Jan-19 to 31-Dec-19</v>
      </c>
      <c r="D390" s="405"/>
      <c r="E390" s="405"/>
      <c r="F390" s="402" t="str">
        <f t="shared" si="25"/>
        <v/>
      </c>
      <c r="G390" s="406" t="s">
        <v>299</v>
      </c>
      <c r="H390" s="406">
        <v>43830</v>
      </c>
      <c r="I390" s="407" t="b">
        <f t="shared" si="26"/>
        <v>1</v>
      </c>
      <c r="J390" s="407" t="b">
        <f t="shared" si="27"/>
        <v>0</v>
      </c>
      <c r="K390" s="407" t="str">
        <f t="shared" si="28"/>
        <v>a1Ng000000C0uT2EAJ</v>
      </c>
      <c r="L390" s="408" t="s">
        <v>1122</v>
      </c>
      <c r="M390" s="158"/>
      <c r="N390" s="79"/>
      <c r="AI390" s="5"/>
      <c r="AJ390" s="5"/>
      <c r="AK390" s="237"/>
    </row>
    <row r="391" spans="1:37" ht="18.75" customHeight="1" x14ac:dyDescent="0.25">
      <c r="A391" s="312">
        <v>60</v>
      </c>
      <c r="B391" s="324" t="str">
        <f t="shared" si="24"/>
        <v/>
      </c>
      <c r="C391" s="392" t="str">
        <f>TEXT(IFERROR(INDEX('Overview - Section A'!$A$42:$A$49,MATCH(G391,'Overview - Section A'!$I$42:$I$49,0)),""),"d-mmm-yy") &amp;" to " &amp; TEXT(IFERROR(INDEX('Overview - Section A'!$E$42:$E$49,MATCH(G391,'Overview - Section A'!$I$42:$I$49,0)),""),"d-mmm-yy")</f>
        <v>1-Jan-20 to 31-Dec-20</v>
      </c>
      <c r="D391" s="405"/>
      <c r="E391" s="405"/>
      <c r="F391" s="402" t="str">
        <f t="shared" si="25"/>
        <v/>
      </c>
      <c r="G391" s="406" t="s">
        <v>301</v>
      </c>
      <c r="H391" s="406">
        <v>44196</v>
      </c>
      <c r="I391" s="407" t="b">
        <f t="shared" si="26"/>
        <v>1</v>
      </c>
      <c r="J391" s="407" t="b">
        <f t="shared" si="27"/>
        <v>0</v>
      </c>
      <c r="K391" s="407" t="str">
        <f t="shared" si="28"/>
        <v>a1Ng000000C0uT2EAJ</v>
      </c>
      <c r="L391" s="408" t="s">
        <v>1123</v>
      </c>
      <c r="M391" s="158"/>
      <c r="N391" s="79"/>
      <c r="AI391" s="5"/>
      <c r="AJ391" s="5"/>
      <c r="AK391" s="237"/>
    </row>
    <row r="392" spans="1:37" ht="18.75" customHeight="1" x14ac:dyDescent="0.25">
      <c r="A392" s="312">
        <v>60</v>
      </c>
      <c r="B392" s="324" t="str">
        <f t="shared" si="24"/>
        <v/>
      </c>
      <c r="C392" s="392" t="str">
        <f>TEXT(IFERROR(INDEX('Overview - Section A'!$A$42:$A$49,MATCH(G392,'Overview - Section A'!$I$42:$I$49,0)),""),"d-mmm-yy") &amp;" to " &amp; TEXT(IFERROR(INDEX('Overview - Section A'!$E$42:$E$49,MATCH(G392,'Overview - Section A'!$I$42:$I$49,0)),""),"d-mmm-yy")</f>
        <v>1-Jan-21 to 31-Dec-21</v>
      </c>
      <c r="D392" s="405"/>
      <c r="E392" s="405"/>
      <c r="F392" s="402" t="str">
        <f t="shared" si="25"/>
        <v/>
      </c>
      <c r="G392" s="406" t="s">
        <v>303</v>
      </c>
      <c r="H392" s="406">
        <v>44561</v>
      </c>
      <c r="I392" s="407" t="b">
        <f t="shared" si="26"/>
        <v>1</v>
      </c>
      <c r="J392" s="407" t="b">
        <f t="shared" si="27"/>
        <v>0</v>
      </c>
      <c r="K392" s="407" t="str">
        <f t="shared" si="28"/>
        <v>a1Ng000000C0uT2EAJ</v>
      </c>
      <c r="L392" s="408" t="s">
        <v>1124</v>
      </c>
      <c r="M392" s="158"/>
      <c r="N392" s="79"/>
      <c r="AI392" s="5"/>
      <c r="AJ392" s="5"/>
      <c r="AK392" s="237"/>
    </row>
    <row r="393" spans="1:37" ht="18.75" customHeight="1" x14ac:dyDescent="0.25">
      <c r="A393" s="312">
        <v>60</v>
      </c>
      <c r="B393" s="324" t="str">
        <f t="shared" si="24"/>
        <v/>
      </c>
      <c r="C393" s="392" t="str">
        <f>TEXT(IFERROR(INDEX('Overview - Section A'!$A$42:$A$49,MATCH(G393,'Overview - Section A'!$I$42:$I$49,0)),""),"d-mmm-yy") &amp;" to " &amp; TEXT(IFERROR(INDEX('Overview - Section A'!$E$42:$E$49,MATCH(G393,'Overview - Section A'!$I$42:$I$49,0)),""),"d-mmm-yy")</f>
        <v>1-Jan-22 to 31-Dec-22</v>
      </c>
      <c r="D393" s="405"/>
      <c r="E393" s="405"/>
      <c r="F393" s="402" t="str">
        <f t="shared" si="25"/>
        <v/>
      </c>
      <c r="G393" s="406" t="s">
        <v>305</v>
      </c>
      <c r="H393" s="406">
        <v>44926</v>
      </c>
      <c r="I393" s="407" t="b">
        <f t="shared" si="26"/>
        <v>1</v>
      </c>
      <c r="J393" s="407" t="b">
        <f t="shared" si="27"/>
        <v>0</v>
      </c>
      <c r="K393" s="407" t="str">
        <f t="shared" si="28"/>
        <v>a1Ng000000C0uT2EAJ</v>
      </c>
      <c r="L393" s="408" t="s">
        <v>1125</v>
      </c>
      <c r="M393" s="158"/>
      <c r="N393" s="79"/>
      <c r="AI393" s="5"/>
      <c r="AJ393" s="5"/>
      <c r="AK393" s="237"/>
    </row>
    <row r="394" spans="1:37" ht="18.75" customHeight="1" x14ac:dyDescent="0.25">
      <c r="A394" s="312">
        <v>61</v>
      </c>
      <c r="B394" s="324" t="str">
        <f t="shared" si="24"/>
        <v/>
      </c>
      <c r="C394" s="392" t="str">
        <f>TEXT(IFERROR(INDEX('Overview - Section A'!$A$42:$A$49,MATCH(G394,'Overview - Section A'!$I$42:$I$49,0)),""),"d-mmm-yy") &amp;" to " &amp; TEXT(IFERROR(INDEX('Overview - Section A'!$E$42:$E$49,MATCH(G394,'Overview - Section A'!$I$42:$I$49,0)),""),"d-mmm-yy")</f>
        <v>1-Jan-18 to 31-Dec-18</v>
      </c>
      <c r="D394" s="405"/>
      <c r="E394" s="405"/>
      <c r="F394" s="402" t="str">
        <f t="shared" si="25"/>
        <v/>
      </c>
      <c r="G394" s="406" t="s">
        <v>297</v>
      </c>
      <c r="H394" s="406">
        <v>43465</v>
      </c>
      <c r="I394" s="407" t="b">
        <f t="shared" si="26"/>
        <v>1</v>
      </c>
      <c r="J394" s="407" t="b">
        <f t="shared" si="27"/>
        <v>0</v>
      </c>
      <c r="K394" s="407" t="str">
        <f t="shared" si="28"/>
        <v>a1Ng000000C0uT3EAJ</v>
      </c>
      <c r="L394" s="408" t="s">
        <v>1126</v>
      </c>
      <c r="M394" s="158"/>
      <c r="N394" s="79"/>
      <c r="AI394" s="5"/>
      <c r="AJ394" s="5"/>
      <c r="AK394" s="237"/>
    </row>
    <row r="395" spans="1:37" ht="18.75" customHeight="1" x14ac:dyDescent="0.25">
      <c r="A395" s="312">
        <v>61</v>
      </c>
      <c r="B395" s="324" t="str">
        <f t="shared" si="24"/>
        <v/>
      </c>
      <c r="C395" s="392" t="str">
        <f>TEXT(IFERROR(INDEX('Overview - Section A'!$A$42:$A$49,MATCH(G395,'Overview - Section A'!$I$42:$I$49,0)),""),"d-mmm-yy") &amp;" to " &amp; TEXT(IFERROR(INDEX('Overview - Section A'!$E$42:$E$49,MATCH(G395,'Overview - Section A'!$I$42:$I$49,0)),""),"d-mmm-yy")</f>
        <v>1-Jan-19 to 31-Dec-19</v>
      </c>
      <c r="D395" s="405"/>
      <c r="E395" s="405"/>
      <c r="F395" s="402" t="str">
        <f t="shared" si="25"/>
        <v/>
      </c>
      <c r="G395" s="406" t="s">
        <v>299</v>
      </c>
      <c r="H395" s="406">
        <v>43830</v>
      </c>
      <c r="I395" s="407" t="b">
        <f t="shared" si="26"/>
        <v>1</v>
      </c>
      <c r="J395" s="407" t="b">
        <f t="shared" si="27"/>
        <v>0</v>
      </c>
      <c r="K395" s="407" t="str">
        <f t="shared" si="28"/>
        <v>a1Ng000000C0uT3EAJ</v>
      </c>
      <c r="L395" s="408" t="s">
        <v>1127</v>
      </c>
      <c r="M395" s="158"/>
      <c r="N395" s="79"/>
      <c r="AI395" s="5"/>
      <c r="AJ395" s="5"/>
      <c r="AK395" s="237"/>
    </row>
    <row r="396" spans="1:37" ht="18.75" customHeight="1" x14ac:dyDescent="0.25">
      <c r="A396" s="312">
        <v>61</v>
      </c>
      <c r="B396" s="324" t="str">
        <f t="shared" si="24"/>
        <v/>
      </c>
      <c r="C396" s="392" t="str">
        <f>TEXT(IFERROR(INDEX('Overview - Section A'!$A$42:$A$49,MATCH(G396,'Overview - Section A'!$I$42:$I$49,0)),""),"d-mmm-yy") &amp;" to " &amp; TEXT(IFERROR(INDEX('Overview - Section A'!$E$42:$E$49,MATCH(G396,'Overview - Section A'!$I$42:$I$49,0)),""),"d-mmm-yy")</f>
        <v>1-Jan-20 to 31-Dec-20</v>
      </c>
      <c r="D396" s="405"/>
      <c r="E396" s="405"/>
      <c r="F396" s="402" t="str">
        <f t="shared" si="25"/>
        <v/>
      </c>
      <c r="G396" s="406" t="s">
        <v>301</v>
      </c>
      <c r="H396" s="406">
        <v>44196</v>
      </c>
      <c r="I396" s="407" t="b">
        <f t="shared" si="26"/>
        <v>1</v>
      </c>
      <c r="J396" s="407" t="b">
        <f t="shared" si="27"/>
        <v>0</v>
      </c>
      <c r="K396" s="407" t="str">
        <f t="shared" si="28"/>
        <v>a1Ng000000C0uT3EAJ</v>
      </c>
      <c r="L396" s="408" t="s">
        <v>1128</v>
      </c>
      <c r="M396" s="158"/>
      <c r="N396" s="79"/>
      <c r="AI396" s="5"/>
      <c r="AJ396" s="5"/>
      <c r="AK396" s="237"/>
    </row>
    <row r="397" spans="1:37" ht="18.75" customHeight="1" x14ac:dyDescent="0.25">
      <c r="A397" s="312">
        <v>61</v>
      </c>
      <c r="B397" s="324" t="str">
        <f t="shared" si="24"/>
        <v/>
      </c>
      <c r="C397" s="392" t="str">
        <f>TEXT(IFERROR(INDEX('Overview - Section A'!$A$42:$A$49,MATCH(G397,'Overview - Section A'!$I$42:$I$49,0)),""),"d-mmm-yy") &amp;" to " &amp; TEXT(IFERROR(INDEX('Overview - Section A'!$E$42:$E$49,MATCH(G397,'Overview - Section A'!$I$42:$I$49,0)),""),"d-mmm-yy")</f>
        <v>1-Jan-21 to 31-Dec-21</v>
      </c>
      <c r="D397" s="405"/>
      <c r="E397" s="405"/>
      <c r="F397" s="402" t="str">
        <f t="shared" si="25"/>
        <v/>
      </c>
      <c r="G397" s="406" t="s">
        <v>303</v>
      </c>
      <c r="H397" s="406">
        <v>44561</v>
      </c>
      <c r="I397" s="407" t="b">
        <f t="shared" si="26"/>
        <v>1</v>
      </c>
      <c r="J397" s="407" t="b">
        <f t="shared" si="27"/>
        <v>0</v>
      </c>
      <c r="K397" s="407" t="str">
        <f t="shared" si="28"/>
        <v>a1Ng000000C0uT3EAJ</v>
      </c>
      <c r="L397" s="408" t="s">
        <v>1129</v>
      </c>
      <c r="M397" s="158"/>
      <c r="N397" s="79"/>
      <c r="AI397" s="5"/>
      <c r="AJ397" s="5"/>
      <c r="AK397" s="237"/>
    </row>
    <row r="398" spans="1:37" ht="18.75" customHeight="1" x14ac:dyDescent="0.25">
      <c r="A398" s="312">
        <v>61</v>
      </c>
      <c r="B398" s="324" t="str">
        <f t="shared" si="24"/>
        <v/>
      </c>
      <c r="C398" s="392" t="str">
        <f>TEXT(IFERROR(INDEX('Overview - Section A'!$A$42:$A$49,MATCH(G398,'Overview - Section A'!$I$42:$I$49,0)),""),"d-mmm-yy") &amp;" to " &amp; TEXT(IFERROR(INDEX('Overview - Section A'!$E$42:$E$49,MATCH(G398,'Overview - Section A'!$I$42:$I$49,0)),""),"d-mmm-yy")</f>
        <v>1-Jan-22 to 31-Dec-22</v>
      </c>
      <c r="D398" s="405"/>
      <c r="E398" s="405"/>
      <c r="F398" s="402" t="str">
        <f t="shared" si="25"/>
        <v/>
      </c>
      <c r="G398" s="406" t="s">
        <v>305</v>
      </c>
      <c r="H398" s="406">
        <v>44926</v>
      </c>
      <c r="I398" s="407" t="b">
        <f t="shared" si="26"/>
        <v>1</v>
      </c>
      <c r="J398" s="407" t="b">
        <f t="shared" si="27"/>
        <v>0</v>
      </c>
      <c r="K398" s="407" t="str">
        <f t="shared" si="28"/>
        <v>a1Ng000000C0uT3EAJ</v>
      </c>
      <c r="L398" s="408" t="s">
        <v>1130</v>
      </c>
      <c r="M398" s="158"/>
      <c r="N398" s="79"/>
      <c r="AI398" s="5"/>
      <c r="AJ398" s="5"/>
      <c r="AK398" s="237"/>
    </row>
    <row r="399" spans="1:37" ht="18.75" customHeight="1" x14ac:dyDescent="0.25">
      <c r="A399" s="312">
        <v>62</v>
      </c>
      <c r="B399" s="324" t="str">
        <f t="shared" si="24"/>
        <v/>
      </c>
      <c r="C399" s="392" t="str">
        <f>TEXT(IFERROR(INDEX('Overview - Section A'!$A$42:$A$49,MATCH(G399,'Overview - Section A'!$I$42:$I$49,0)),""),"d-mmm-yy") &amp;" to " &amp; TEXT(IFERROR(INDEX('Overview - Section A'!$E$42:$E$49,MATCH(G399,'Overview - Section A'!$I$42:$I$49,0)),""),"d-mmm-yy")</f>
        <v>1-Jan-18 to 31-Dec-18</v>
      </c>
      <c r="D399" s="405"/>
      <c r="E399" s="405"/>
      <c r="F399" s="402" t="str">
        <f t="shared" si="25"/>
        <v/>
      </c>
      <c r="G399" s="406" t="s">
        <v>297</v>
      </c>
      <c r="H399" s="406">
        <v>43465</v>
      </c>
      <c r="I399" s="407" t="b">
        <f t="shared" si="26"/>
        <v>1</v>
      </c>
      <c r="J399" s="407" t="b">
        <f t="shared" si="27"/>
        <v>0</v>
      </c>
      <c r="K399" s="407" t="str">
        <f t="shared" si="28"/>
        <v>a1Ng000000C0uT4EAJ</v>
      </c>
      <c r="L399" s="408" t="s">
        <v>1131</v>
      </c>
      <c r="M399" s="158"/>
      <c r="N399" s="79"/>
      <c r="AI399" s="5"/>
      <c r="AJ399" s="5"/>
      <c r="AK399" s="237"/>
    </row>
    <row r="400" spans="1:37" ht="18.75" customHeight="1" x14ac:dyDescent="0.25">
      <c r="A400" s="312">
        <v>62</v>
      </c>
      <c r="B400" s="324" t="str">
        <f t="shared" si="24"/>
        <v/>
      </c>
      <c r="C400" s="392" t="str">
        <f>TEXT(IFERROR(INDEX('Overview - Section A'!$A$42:$A$49,MATCH(G400,'Overview - Section A'!$I$42:$I$49,0)),""),"d-mmm-yy") &amp;" to " &amp; TEXT(IFERROR(INDEX('Overview - Section A'!$E$42:$E$49,MATCH(G400,'Overview - Section A'!$I$42:$I$49,0)),""),"d-mmm-yy")</f>
        <v>1-Jan-19 to 31-Dec-19</v>
      </c>
      <c r="D400" s="405"/>
      <c r="E400" s="405"/>
      <c r="F400" s="402" t="str">
        <f t="shared" si="25"/>
        <v/>
      </c>
      <c r="G400" s="406" t="s">
        <v>299</v>
      </c>
      <c r="H400" s="406">
        <v>43830</v>
      </c>
      <c r="I400" s="407" t="b">
        <f t="shared" si="26"/>
        <v>1</v>
      </c>
      <c r="J400" s="407" t="b">
        <f t="shared" si="27"/>
        <v>0</v>
      </c>
      <c r="K400" s="407" t="str">
        <f t="shared" si="28"/>
        <v>a1Ng000000C0uT4EAJ</v>
      </c>
      <c r="L400" s="408" t="s">
        <v>1132</v>
      </c>
      <c r="M400" s="158"/>
      <c r="N400" s="79"/>
      <c r="AI400" s="5"/>
      <c r="AJ400" s="5"/>
      <c r="AK400" s="237"/>
    </row>
    <row r="401" spans="1:37" ht="18.75" customHeight="1" x14ac:dyDescent="0.25">
      <c r="A401" s="312">
        <v>62</v>
      </c>
      <c r="B401" s="324" t="str">
        <f t="shared" si="24"/>
        <v/>
      </c>
      <c r="C401" s="392" t="str">
        <f>TEXT(IFERROR(INDEX('Overview - Section A'!$A$42:$A$49,MATCH(G401,'Overview - Section A'!$I$42:$I$49,0)),""),"d-mmm-yy") &amp;" to " &amp; TEXT(IFERROR(INDEX('Overview - Section A'!$E$42:$E$49,MATCH(G401,'Overview - Section A'!$I$42:$I$49,0)),""),"d-mmm-yy")</f>
        <v>1-Jan-20 to 31-Dec-20</v>
      </c>
      <c r="D401" s="405"/>
      <c r="E401" s="405"/>
      <c r="F401" s="402" t="str">
        <f t="shared" si="25"/>
        <v/>
      </c>
      <c r="G401" s="406" t="s">
        <v>301</v>
      </c>
      <c r="H401" s="406">
        <v>44196</v>
      </c>
      <c r="I401" s="407" t="b">
        <f t="shared" si="26"/>
        <v>1</v>
      </c>
      <c r="J401" s="407" t="b">
        <f t="shared" si="27"/>
        <v>0</v>
      </c>
      <c r="K401" s="407" t="str">
        <f t="shared" si="28"/>
        <v>a1Ng000000C0uT4EAJ</v>
      </c>
      <c r="L401" s="408" t="s">
        <v>1133</v>
      </c>
      <c r="M401" s="158"/>
      <c r="N401" s="79"/>
      <c r="AI401" s="5"/>
      <c r="AJ401" s="5"/>
      <c r="AK401" s="237"/>
    </row>
    <row r="402" spans="1:37" ht="18.75" customHeight="1" x14ac:dyDescent="0.25">
      <c r="A402" s="312">
        <v>62</v>
      </c>
      <c r="B402" s="324" t="str">
        <f t="shared" si="24"/>
        <v/>
      </c>
      <c r="C402" s="392" t="str">
        <f>TEXT(IFERROR(INDEX('Overview - Section A'!$A$42:$A$49,MATCH(G402,'Overview - Section A'!$I$42:$I$49,0)),""),"d-mmm-yy") &amp;" to " &amp; TEXT(IFERROR(INDEX('Overview - Section A'!$E$42:$E$49,MATCH(G402,'Overview - Section A'!$I$42:$I$49,0)),""),"d-mmm-yy")</f>
        <v>1-Jan-21 to 31-Dec-21</v>
      </c>
      <c r="D402" s="405"/>
      <c r="E402" s="405"/>
      <c r="F402" s="402" t="str">
        <f t="shared" si="25"/>
        <v/>
      </c>
      <c r="G402" s="406" t="s">
        <v>303</v>
      </c>
      <c r="H402" s="406">
        <v>44561</v>
      </c>
      <c r="I402" s="407" t="b">
        <f t="shared" si="26"/>
        <v>1</v>
      </c>
      <c r="J402" s="407" t="b">
        <f t="shared" si="27"/>
        <v>0</v>
      </c>
      <c r="K402" s="407" t="str">
        <f t="shared" si="28"/>
        <v>a1Ng000000C0uT4EAJ</v>
      </c>
      <c r="L402" s="408" t="s">
        <v>1134</v>
      </c>
      <c r="M402" s="158"/>
      <c r="N402" s="79"/>
      <c r="AI402" s="5"/>
      <c r="AJ402" s="5"/>
      <c r="AK402" s="237"/>
    </row>
    <row r="403" spans="1:37" ht="18.75" customHeight="1" x14ac:dyDescent="0.25">
      <c r="A403" s="312">
        <v>62</v>
      </c>
      <c r="B403" s="324" t="str">
        <f t="shared" si="24"/>
        <v/>
      </c>
      <c r="C403" s="392" t="str">
        <f>TEXT(IFERROR(INDEX('Overview - Section A'!$A$42:$A$49,MATCH(G403,'Overview - Section A'!$I$42:$I$49,0)),""),"d-mmm-yy") &amp;" to " &amp; TEXT(IFERROR(INDEX('Overview - Section A'!$E$42:$E$49,MATCH(G403,'Overview - Section A'!$I$42:$I$49,0)),""),"d-mmm-yy")</f>
        <v>1-Jan-22 to 31-Dec-22</v>
      </c>
      <c r="D403" s="405"/>
      <c r="E403" s="405"/>
      <c r="F403" s="402" t="str">
        <f t="shared" si="25"/>
        <v/>
      </c>
      <c r="G403" s="406" t="s">
        <v>305</v>
      </c>
      <c r="H403" s="406">
        <v>44926</v>
      </c>
      <c r="I403" s="407" t="b">
        <f t="shared" si="26"/>
        <v>1</v>
      </c>
      <c r="J403" s="407" t="b">
        <f t="shared" si="27"/>
        <v>0</v>
      </c>
      <c r="K403" s="407" t="str">
        <f t="shared" si="28"/>
        <v>a1Ng000000C0uT4EAJ</v>
      </c>
      <c r="L403" s="408" t="s">
        <v>1135</v>
      </c>
      <c r="M403" s="158"/>
      <c r="N403" s="79"/>
      <c r="AI403" s="5"/>
      <c r="AJ403" s="5"/>
      <c r="AK403" s="237"/>
    </row>
    <row r="404" spans="1:37" ht="18.75" customHeight="1" x14ac:dyDescent="0.25">
      <c r="A404" s="312">
        <v>63</v>
      </c>
      <c r="B404" s="324" t="str">
        <f t="shared" si="24"/>
        <v/>
      </c>
      <c r="C404" s="392" t="str">
        <f>TEXT(IFERROR(INDEX('Overview - Section A'!$A$42:$A$49,MATCH(G404,'Overview - Section A'!$I$42:$I$49,0)),""),"d-mmm-yy") &amp;" to " &amp; TEXT(IFERROR(INDEX('Overview - Section A'!$E$42:$E$49,MATCH(G404,'Overview - Section A'!$I$42:$I$49,0)),""),"d-mmm-yy")</f>
        <v>1-Jan-18 to 31-Dec-18</v>
      </c>
      <c r="D404" s="405"/>
      <c r="E404" s="405"/>
      <c r="F404" s="402" t="str">
        <f t="shared" si="25"/>
        <v/>
      </c>
      <c r="G404" s="406" t="s">
        <v>297</v>
      </c>
      <c r="H404" s="406">
        <v>43465</v>
      </c>
      <c r="I404" s="407" t="b">
        <f t="shared" si="26"/>
        <v>1</v>
      </c>
      <c r="J404" s="407" t="b">
        <f t="shared" si="27"/>
        <v>0</v>
      </c>
      <c r="K404" s="407" t="str">
        <f t="shared" si="28"/>
        <v>a1Ng000000C0uT5EAJ</v>
      </c>
      <c r="L404" s="408" t="s">
        <v>1136</v>
      </c>
      <c r="M404" s="158"/>
      <c r="N404" s="79"/>
      <c r="AI404" s="5"/>
      <c r="AJ404" s="5"/>
      <c r="AK404" s="237"/>
    </row>
    <row r="405" spans="1:37" ht="18.75" customHeight="1" x14ac:dyDescent="0.25">
      <c r="A405" s="312">
        <v>63</v>
      </c>
      <c r="B405" s="324" t="str">
        <f t="shared" si="24"/>
        <v/>
      </c>
      <c r="C405" s="392" t="str">
        <f>TEXT(IFERROR(INDEX('Overview - Section A'!$A$42:$A$49,MATCH(G405,'Overview - Section A'!$I$42:$I$49,0)),""),"d-mmm-yy") &amp;" to " &amp; TEXT(IFERROR(INDEX('Overview - Section A'!$E$42:$E$49,MATCH(G405,'Overview - Section A'!$I$42:$I$49,0)),""),"d-mmm-yy")</f>
        <v>1-Jan-19 to 31-Dec-19</v>
      </c>
      <c r="D405" s="405"/>
      <c r="E405" s="405"/>
      <c r="F405" s="402" t="str">
        <f t="shared" si="25"/>
        <v/>
      </c>
      <c r="G405" s="406" t="s">
        <v>299</v>
      </c>
      <c r="H405" s="406">
        <v>43830</v>
      </c>
      <c r="I405" s="407" t="b">
        <f t="shared" si="26"/>
        <v>1</v>
      </c>
      <c r="J405" s="407" t="b">
        <f t="shared" si="27"/>
        <v>0</v>
      </c>
      <c r="K405" s="407" t="str">
        <f t="shared" si="28"/>
        <v>a1Ng000000C0uT5EAJ</v>
      </c>
      <c r="L405" s="408" t="s">
        <v>1137</v>
      </c>
      <c r="M405" s="158"/>
      <c r="N405" s="79"/>
      <c r="AI405" s="5"/>
      <c r="AJ405" s="5"/>
      <c r="AK405" s="237"/>
    </row>
    <row r="406" spans="1:37" ht="18.75" customHeight="1" x14ac:dyDescent="0.25">
      <c r="A406" s="312">
        <v>63</v>
      </c>
      <c r="B406" s="324" t="str">
        <f t="shared" si="24"/>
        <v/>
      </c>
      <c r="C406" s="392" t="str">
        <f>TEXT(IFERROR(INDEX('Overview - Section A'!$A$42:$A$49,MATCH(G406,'Overview - Section A'!$I$42:$I$49,0)),""),"d-mmm-yy") &amp;" to " &amp; TEXT(IFERROR(INDEX('Overview - Section A'!$E$42:$E$49,MATCH(G406,'Overview - Section A'!$I$42:$I$49,0)),""),"d-mmm-yy")</f>
        <v>1-Jan-20 to 31-Dec-20</v>
      </c>
      <c r="D406" s="405"/>
      <c r="E406" s="405"/>
      <c r="F406" s="402" t="str">
        <f t="shared" si="25"/>
        <v/>
      </c>
      <c r="G406" s="406" t="s">
        <v>301</v>
      </c>
      <c r="H406" s="406">
        <v>44196</v>
      </c>
      <c r="I406" s="407" t="b">
        <f t="shared" si="26"/>
        <v>1</v>
      </c>
      <c r="J406" s="407" t="b">
        <f t="shared" si="27"/>
        <v>0</v>
      </c>
      <c r="K406" s="407" t="str">
        <f t="shared" si="28"/>
        <v>a1Ng000000C0uT5EAJ</v>
      </c>
      <c r="L406" s="408" t="s">
        <v>1138</v>
      </c>
      <c r="M406" s="158"/>
      <c r="N406" s="79"/>
      <c r="AI406" s="5"/>
      <c r="AJ406" s="5"/>
      <c r="AK406" s="237"/>
    </row>
    <row r="407" spans="1:37" ht="18.75" customHeight="1" x14ac:dyDescent="0.25">
      <c r="A407" s="312">
        <v>63</v>
      </c>
      <c r="B407" s="324" t="str">
        <f t="shared" si="24"/>
        <v/>
      </c>
      <c r="C407" s="392" t="str">
        <f>TEXT(IFERROR(INDEX('Overview - Section A'!$A$42:$A$49,MATCH(G407,'Overview - Section A'!$I$42:$I$49,0)),""),"d-mmm-yy") &amp;" to " &amp; TEXT(IFERROR(INDEX('Overview - Section A'!$E$42:$E$49,MATCH(G407,'Overview - Section A'!$I$42:$I$49,0)),""),"d-mmm-yy")</f>
        <v>1-Jan-21 to 31-Dec-21</v>
      </c>
      <c r="D407" s="405"/>
      <c r="E407" s="405"/>
      <c r="F407" s="402" t="str">
        <f t="shared" si="25"/>
        <v/>
      </c>
      <c r="G407" s="406" t="s">
        <v>303</v>
      </c>
      <c r="H407" s="406">
        <v>44561</v>
      </c>
      <c r="I407" s="407" t="b">
        <f t="shared" si="26"/>
        <v>1</v>
      </c>
      <c r="J407" s="407" t="b">
        <f t="shared" si="27"/>
        <v>0</v>
      </c>
      <c r="K407" s="407" t="str">
        <f t="shared" si="28"/>
        <v>a1Ng000000C0uT5EAJ</v>
      </c>
      <c r="L407" s="408" t="s">
        <v>1139</v>
      </c>
      <c r="M407" s="158"/>
      <c r="N407" s="79"/>
      <c r="AI407" s="5"/>
      <c r="AJ407" s="5"/>
      <c r="AK407" s="237"/>
    </row>
    <row r="408" spans="1:37" ht="18.75" customHeight="1" x14ac:dyDescent="0.25">
      <c r="A408" s="312">
        <v>63</v>
      </c>
      <c r="B408" s="324" t="str">
        <f t="shared" si="24"/>
        <v/>
      </c>
      <c r="C408" s="392" t="str">
        <f>TEXT(IFERROR(INDEX('Overview - Section A'!$A$42:$A$49,MATCH(G408,'Overview - Section A'!$I$42:$I$49,0)),""),"d-mmm-yy") &amp;" to " &amp; TEXT(IFERROR(INDEX('Overview - Section A'!$E$42:$E$49,MATCH(G408,'Overview - Section A'!$I$42:$I$49,0)),""),"d-mmm-yy")</f>
        <v>1-Jan-22 to 31-Dec-22</v>
      </c>
      <c r="D408" s="405"/>
      <c r="E408" s="405"/>
      <c r="F408" s="402" t="str">
        <f t="shared" si="25"/>
        <v/>
      </c>
      <c r="G408" s="406" t="s">
        <v>305</v>
      </c>
      <c r="H408" s="406">
        <v>44926</v>
      </c>
      <c r="I408" s="407" t="b">
        <f t="shared" si="26"/>
        <v>1</v>
      </c>
      <c r="J408" s="407" t="b">
        <f t="shared" si="27"/>
        <v>0</v>
      </c>
      <c r="K408" s="407" t="str">
        <f t="shared" si="28"/>
        <v>a1Ng000000C0uT5EAJ</v>
      </c>
      <c r="L408" s="408" t="s">
        <v>1140</v>
      </c>
      <c r="M408" s="158"/>
      <c r="N408" s="79"/>
      <c r="AI408" s="5"/>
      <c r="AJ408" s="5"/>
      <c r="AK408" s="237"/>
    </row>
    <row r="409" spans="1:37" ht="18.75" customHeight="1" x14ac:dyDescent="0.25">
      <c r="A409" s="312">
        <v>64</v>
      </c>
      <c r="B409" s="324" t="str">
        <f t="shared" si="24"/>
        <v/>
      </c>
      <c r="C409" s="392" t="str">
        <f>TEXT(IFERROR(INDEX('Overview - Section A'!$A$42:$A$49,MATCH(G409,'Overview - Section A'!$I$42:$I$49,0)),""),"d-mmm-yy") &amp;" to " &amp; TEXT(IFERROR(INDEX('Overview - Section A'!$E$42:$E$49,MATCH(G409,'Overview - Section A'!$I$42:$I$49,0)),""),"d-mmm-yy")</f>
        <v>1-Jan-18 to 31-Dec-18</v>
      </c>
      <c r="D409" s="405"/>
      <c r="E409" s="405"/>
      <c r="F409" s="402" t="str">
        <f t="shared" si="25"/>
        <v/>
      </c>
      <c r="G409" s="406" t="s">
        <v>297</v>
      </c>
      <c r="H409" s="406">
        <v>43465</v>
      </c>
      <c r="I409" s="407" t="b">
        <f t="shared" si="26"/>
        <v>1</v>
      </c>
      <c r="J409" s="407" t="b">
        <f t="shared" si="27"/>
        <v>0</v>
      </c>
      <c r="K409" s="407" t="str">
        <f t="shared" si="28"/>
        <v>a1Ng000000C0uT6EAJ</v>
      </c>
      <c r="L409" s="408" t="s">
        <v>1141</v>
      </c>
      <c r="M409" s="158"/>
      <c r="N409" s="79"/>
      <c r="AI409" s="5"/>
      <c r="AJ409" s="5"/>
      <c r="AK409" s="237"/>
    </row>
    <row r="410" spans="1:37" ht="18.75" customHeight="1" x14ac:dyDescent="0.25">
      <c r="A410" s="312">
        <v>64</v>
      </c>
      <c r="B410" s="324" t="str">
        <f t="shared" si="24"/>
        <v/>
      </c>
      <c r="C410" s="392" t="str">
        <f>TEXT(IFERROR(INDEX('Overview - Section A'!$A$42:$A$49,MATCH(G410,'Overview - Section A'!$I$42:$I$49,0)),""),"d-mmm-yy") &amp;" to " &amp; TEXT(IFERROR(INDEX('Overview - Section A'!$E$42:$E$49,MATCH(G410,'Overview - Section A'!$I$42:$I$49,0)),""),"d-mmm-yy")</f>
        <v>1-Jan-19 to 31-Dec-19</v>
      </c>
      <c r="D410" s="405"/>
      <c r="E410" s="405"/>
      <c r="F410" s="402" t="str">
        <f t="shared" si="25"/>
        <v/>
      </c>
      <c r="G410" s="406" t="s">
        <v>299</v>
      </c>
      <c r="H410" s="406">
        <v>43830</v>
      </c>
      <c r="I410" s="407" t="b">
        <f t="shared" si="26"/>
        <v>1</v>
      </c>
      <c r="J410" s="407" t="b">
        <f t="shared" si="27"/>
        <v>0</v>
      </c>
      <c r="K410" s="407" t="str">
        <f t="shared" si="28"/>
        <v>a1Ng000000C0uT6EAJ</v>
      </c>
      <c r="L410" s="408" t="s">
        <v>1142</v>
      </c>
      <c r="M410" s="158"/>
      <c r="N410" s="79"/>
      <c r="AI410" s="5"/>
      <c r="AJ410" s="5"/>
      <c r="AK410" s="237"/>
    </row>
    <row r="411" spans="1:37" ht="18.75" customHeight="1" x14ac:dyDescent="0.25">
      <c r="A411" s="312">
        <v>64</v>
      </c>
      <c r="B411" s="324" t="str">
        <f t="shared" si="24"/>
        <v/>
      </c>
      <c r="C411" s="392" t="str">
        <f>TEXT(IFERROR(INDEX('Overview - Section A'!$A$42:$A$49,MATCH(G411,'Overview - Section A'!$I$42:$I$49,0)),""),"d-mmm-yy") &amp;" to " &amp; TEXT(IFERROR(INDEX('Overview - Section A'!$E$42:$E$49,MATCH(G411,'Overview - Section A'!$I$42:$I$49,0)),""),"d-mmm-yy")</f>
        <v>1-Jan-20 to 31-Dec-20</v>
      </c>
      <c r="D411" s="405"/>
      <c r="E411" s="405"/>
      <c r="F411" s="402" t="str">
        <f t="shared" si="25"/>
        <v/>
      </c>
      <c r="G411" s="406" t="s">
        <v>301</v>
      </c>
      <c r="H411" s="406">
        <v>44196</v>
      </c>
      <c r="I411" s="407" t="b">
        <f t="shared" si="26"/>
        <v>1</v>
      </c>
      <c r="J411" s="407" t="b">
        <f t="shared" si="27"/>
        <v>0</v>
      </c>
      <c r="K411" s="407" t="str">
        <f t="shared" si="28"/>
        <v>a1Ng000000C0uT6EAJ</v>
      </c>
      <c r="L411" s="408" t="s">
        <v>1143</v>
      </c>
      <c r="M411" s="158"/>
      <c r="N411" s="79"/>
      <c r="AI411" s="5"/>
      <c r="AJ411" s="5"/>
      <c r="AK411" s="237"/>
    </row>
    <row r="412" spans="1:37" ht="18.75" customHeight="1" x14ac:dyDescent="0.25">
      <c r="A412" s="312">
        <v>64</v>
      </c>
      <c r="B412" s="324" t="str">
        <f t="shared" si="24"/>
        <v/>
      </c>
      <c r="C412" s="392" t="str">
        <f>TEXT(IFERROR(INDEX('Overview - Section A'!$A$42:$A$49,MATCH(G412,'Overview - Section A'!$I$42:$I$49,0)),""),"d-mmm-yy") &amp;" to " &amp; TEXT(IFERROR(INDEX('Overview - Section A'!$E$42:$E$49,MATCH(G412,'Overview - Section A'!$I$42:$I$49,0)),""),"d-mmm-yy")</f>
        <v>1-Jan-21 to 31-Dec-21</v>
      </c>
      <c r="D412" s="405"/>
      <c r="E412" s="405"/>
      <c r="F412" s="402" t="str">
        <f t="shared" si="25"/>
        <v/>
      </c>
      <c r="G412" s="406" t="s">
        <v>303</v>
      </c>
      <c r="H412" s="406">
        <v>44561</v>
      </c>
      <c r="I412" s="407" t="b">
        <f t="shared" si="26"/>
        <v>1</v>
      </c>
      <c r="J412" s="407" t="b">
        <f t="shared" si="27"/>
        <v>0</v>
      </c>
      <c r="K412" s="407" t="str">
        <f t="shared" si="28"/>
        <v>a1Ng000000C0uT6EAJ</v>
      </c>
      <c r="L412" s="408" t="s">
        <v>1144</v>
      </c>
      <c r="M412" s="158"/>
      <c r="N412" s="79"/>
      <c r="AI412" s="5"/>
      <c r="AJ412" s="5"/>
      <c r="AK412" s="237"/>
    </row>
    <row r="413" spans="1:37" ht="18.75" customHeight="1" x14ac:dyDescent="0.25">
      <c r="A413" s="312">
        <v>64</v>
      </c>
      <c r="B413" s="324" t="str">
        <f t="shared" si="24"/>
        <v/>
      </c>
      <c r="C413" s="392" t="str">
        <f>TEXT(IFERROR(INDEX('Overview - Section A'!$A$42:$A$49,MATCH(G413,'Overview - Section A'!$I$42:$I$49,0)),""),"d-mmm-yy") &amp;" to " &amp; TEXT(IFERROR(INDEX('Overview - Section A'!$E$42:$E$49,MATCH(G413,'Overview - Section A'!$I$42:$I$49,0)),""),"d-mmm-yy")</f>
        <v>1-Jan-22 to 31-Dec-22</v>
      </c>
      <c r="D413" s="405"/>
      <c r="E413" s="405"/>
      <c r="F413" s="402" t="str">
        <f t="shared" si="25"/>
        <v/>
      </c>
      <c r="G413" s="406" t="s">
        <v>305</v>
      </c>
      <c r="H413" s="406">
        <v>44926</v>
      </c>
      <c r="I413" s="407" t="b">
        <f t="shared" si="26"/>
        <v>1</v>
      </c>
      <c r="J413" s="407" t="b">
        <f t="shared" si="27"/>
        <v>0</v>
      </c>
      <c r="K413" s="407" t="str">
        <f t="shared" si="28"/>
        <v>a1Ng000000C0uT6EAJ</v>
      </c>
      <c r="L413" s="408" t="s">
        <v>1145</v>
      </c>
      <c r="M413" s="158"/>
      <c r="N413" s="79"/>
      <c r="AI413" s="5"/>
      <c r="AJ413" s="5"/>
      <c r="AK413" s="237"/>
    </row>
    <row r="414" spans="1:37" ht="18.75" customHeight="1" x14ac:dyDescent="0.25">
      <c r="A414" s="312">
        <v>65</v>
      </c>
      <c r="B414" s="324" t="str">
        <f t="shared" ref="B414:B477" si="29">IF(A414=A413,"",IF(VLOOKUP(A414,$A$8:$D$90,4,FALSE)=0,"",VLOOKUP(A414,$A$8:$D$90,4,FALSE)))</f>
        <v/>
      </c>
      <c r="C414" s="392" t="str">
        <f>TEXT(IFERROR(INDEX('Overview - Section A'!$A$42:$A$49,MATCH(G414,'Overview - Section A'!$I$42:$I$49,0)),""),"d-mmm-yy") &amp;" to " &amp; TEXT(IFERROR(INDEX('Overview - Section A'!$E$42:$E$49,MATCH(G414,'Overview - Section A'!$I$42:$I$49,0)),""),"d-mmm-yy")</f>
        <v>1-Jan-18 to 31-Dec-18</v>
      </c>
      <c r="D414" s="405"/>
      <c r="E414" s="405"/>
      <c r="F414" s="402" t="str">
        <f t="shared" ref="F414:F477" si="30">IF(VLOOKUP(A414,$A$8:$D$90,4,FALSE)=0,"",VLOOKUP(A414,$A$8:$D$90,4,FALSE))</f>
        <v/>
      </c>
      <c r="G414" s="406" t="s">
        <v>297</v>
      </c>
      <c r="H414" s="406">
        <v>43465</v>
      </c>
      <c r="I414" s="407" t="b">
        <f t="shared" ref="I414:I477" si="31">IFERROR(TRUE,FALSE)</f>
        <v>1</v>
      </c>
      <c r="J414" s="407" t="b">
        <f t="shared" ref="J414:J477" si="32">IFERROR(IF(F414&lt;&gt;"",TRUE,FALSE),FALSE)</f>
        <v>0</v>
      </c>
      <c r="K414" s="407" t="str">
        <f t="shared" ref="K414:K477" si="33">IFERROR(VLOOKUP(A414,$A$8:$T$90,20,FALSE),"")</f>
        <v>a1Ng000000C0uT7EAJ</v>
      </c>
      <c r="L414" s="408" t="s">
        <v>1146</v>
      </c>
      <c r="M414" s="158"/>
      <c r="N414" s="79"/>
      <c r="AI414" s="5"/>
      <c r="AJ414" s="5"/>
      <c r="AK414" s="237"/>
    </row>
    <row r="415" spans="1:37" ht="18.75" customHeight="1" x14ac:dyDescent="0.25">
      <c r="A415" s="312">
        <v>65</v>
      </c>
      <c r="B415" s="324" t="str">
        <f t="shared" si="29"/>
        <v/>
      </c>
      <c r="C415" s="392" t="str">
        <f>TEXT(IFERROR(INDEX('Overview - Section A'!$A$42:$A$49,MATCH(G415,'Overview - Section A'!$I$42:$I$49,0)),""),"d-mmm-yy") &amp;" to " &amp; TEXT(IFERROR(INDEX('Overview - Section A'!$E$42:$E$49,MATCH(G415,'Overview - Section A'!$I$42:$I$49,0)),""),"d-mmm-yy")</f>
        <v>1-Jan-19 to 31-Dec-19</v>
      </c>
      <c r="D415" s="405"/>
      <c r="E415" s="405"/>
      <c r="F415" s="402" t="str">
        <f t="shared" si="30"/>
        <v/>
      </c>
      <c r="G415" s="406" t="s">
        <v>299</v>
      </c>
      <c r="H415" s="406">
        <v>43830</v>
      </c>
      <c r="I415" s="407" t="b">
        <f t="shared" si="31"/>
        <v>1</v>
      </c>
      <c r="J415" s="407" t="b">
        <f t="shared" si="32"/>
        <v>0</v>
      </c>
      <c r="K415" s="407" t="str">
        <f t="shared" si="33"/>
        <v>a1Ng000000C0uT7EAJ</v>
      </c>
      <c r="L415" s="408" t="s">
        <v>1147</v>
      </c>
      <c r="M415" s="158"/>
      <c r="N415" s="79"/>
      <c r="AI415" s="5"/>
      <c r="AJ415" s="5"/>
      <c r="AK415" s="237"/>
    </row>
    <row r="416" spans="1:37" ht="18.75" customHeight="1" x14ac:dyDescent="0.25">
      <c r="A416" s="312">
        <v>65</v>
      </c>
      <c r="B416" s="324" t="str">
        <f t="shared" si="29"/>
        <v/>
      </c>
      <c r="C416" s="392" t="str">
        <f>TEXT(IFERROR(INDEX('Overview - Section A'!$A$42:$A$49,MATCH(G416,'Overview - Section A'!$I$42:$I$49,0)),""),"d-mmm-yy") &amp;" to " &amp; TEXT(IFERROR(INDEX('Overview - Section A'!$E$42:$E$49,MATCH(G416,'Overview - Section A'!$I$42:$I$49,0)),""),"d-mmm-yy")</f>
        <v>1-Jan-20 to 31-Dec-20</v>
      </c>
      <c r="D416" s="405"/>
      <c r="E416" s="405"/>
      <c r="F416" s="402" t="str">
        <f t="shared" si="30"/>
        <v/>
      </c>
      <c r="G416" s="406" t="s">
        <v>301</v>
      </c>
      <c r="H416" s="406">
        <v>44196</v>
      </c>
      <c r="I416" s="407" t="b">
        <f t="shared" si="31"/>
        <v>1</v>
      </c>
      <c r="J416" s="407" t="b">
        <f t="shared" si="32"/>
        <v>0</v>
      </c>
      <c r="K416" s="407" t="str">
        <f t="shared" si="33"/>
        <v>a1Ng000000C0uT7EAJ</v>
      </c>
      <c r="L416" s="408" t="s">
        <v>1148</v>
      </c>
      <c r="M416" s="158"/>
      <c r="N416" s="79"/>
      <c r="AI416" s="5"/>
      <c r="AJ416" s="5"/>
      <c r="AK416" s="237"/>
    </row>
    <row r="417" spans="1:37" ht="18.75" customHeight="1" x14ac:dyDescent="0.25">
      <c r="A417" s="312">
        <v>65</v>
      </c>
      <c r="B417" s="324" t="str">
        <f t="shared" si="29"/>
        <v/>
      </c>
      <c r="C417" s="392" t="str">
        <f>TEXT(IFERROR(INDEX('Overview - Section A'!$A$42:$A$49,MATCH(G417,'Overview - Section A'!$I$42:$I$49,0)),""),"d-mmm-yy") &amp;" to " &amp; TEXT(IFERROR(INDEX('Overview - Section A'!$E$42:$E$49,MATCH(G417,'Overview - Section A'!$I$42:$I$49,0)),""),"d-mmm-yy")</f>
        <v>1-Jan-21 to 31-Dec-21</v>
      </c>
      <c r="D417" s="405"/>
      <c r="E417" s="405"/>
      <c r="F417" s="402" t="str">
        <f t="shared" si="30"/>
        <v/>
      </c>
      <c r="G417" s="406" t="s">
        <v>303</v>
      </c>
      <c r="H417" s="406">
        <v>44561</v>
      </c>
      <c r="I417" s="407" t="b">
        <f t="shared" si="31"/>
        <v>1</v>
      </c>
      <c r="J417" s="407" t="b">
        <f t="shared" si="32"/>
        <v>0</v>
      </c>
      <c r="K417" s="407" t="str">
        <f t="shared" si="33"/>
        <v>a1Ng000000C0uT7EAJ</v>
      </c>
      <c r="L417" s="408" t="s">
        <v>1149</v>
      </c>
      <c r="M417" s="158"/>
      <c r="N417" s="79"/>
      <c r="AI417" s="5"/>
      <c r="AJ417" s="5"/>
      <c r="AK417" s="237"/>
    </row>
    <row r="418" spans="1:37" ht="18.75" customHeight="1" x14ac:dyDescent="0.25">
      <c r="A418" s="312">
        <v>65</v>
      </c>
      <c r="B418" s="324" t="str">
        <f t="shared" si="29"/>
        <v/>
      </c>
      <c r="C418" s="392" t="str">
        <f>TEXT(IFERROR(INDEX('Overview - Section A'!$A$42:$A$49,MATCH(G418,'Overview - Section A'!$I$42:$I$49,0)),""),"d-mmm-yy") &amp;" to " &amp; TEXT(IFERROR(INDEX('Overview - Section A'!$E$42:$E$49,MATCH(G418,'Overview - Section A'!$I$42:$I$49,0)),""),"d-mmm-yy")</f>
        <v>1-Jan-22 to 31-Dec-22</v>
      </c>
      <c r="D418" s="405"/>
      <c r="E418" s="405"/>
      <c r="F418" s="402" t="str">
        <f t="shared" si="30"/>
        <v/>
      </c>
      <c r="G418" s="406" t="s">
        <v>305</v>
      </c>
      <c r="H418" s="406">
        <v>44926</v>
      </c>
      <c r="I418" s="407" t="b">
        <f t="shared" si="31"/>
        <v>1</v>
      </c>
      <c r="J418" s="407" t="b">
        <f t="shared" si="32"/>
        <v>0</v>
      </c>
      <c r="K418" s="407" t="str">
        <f t="shared" si="33"/>
        <v>a1Ng000000C0uT7EAJ</v>
      </c>
      <c r="L418" s="408" t="s">
        <v>1150</v>
      </c>
      <c r="M418" s="158"/>
      <c r="N418" s="79"/>
      <c r="AI418" s="5"/>
      <c r="AJ418" s="5"/>
      <c r="AK418" s="237"/>
    </row>
    <row r="419" spans="1:37" ht="18.75" customHeight="1" x14ac:dyDescent="0.25">
      <c r="A419" s="312">
        <v>66</v>
      </c>
      <c r="B419" s="324" t="str">
        <f t="shared" si="29"/>
        <v/>
      </c>
      <c r="C419" s="392" t="str">
        <f>TEXT(IFERROR(INDEX('Overview - Section A'!$A$42:$A$49,MATCH(G419,'Overview - Section A'!$I$42:$I$49,0)),""),"d-mmm-yy") &amp;" to " &amp; TEXT(IFERROR(INDEX('Overview - Section A'!$E$42:$E$49,MATCH(G419,'Overview - Section A'!$I$42:$I$49,0)),""),"d-mmm-yy")</f>
        <v>1-Jan-18 to 31-Dec-18</v>
      </c>
      <c r="D419" s="405"/>
      <c r="E419" s="405"/>
      <c r="F419" s="402" t="str">
        <f t="shared" si="30"/>
        <v/>
      </c>
      <c r="G419" s="406" t="s">
        <v>297</v>
      </c>
      <c r="H419" s="406">
        <v>43465</v>
      </c>
      <c r="I419" s="407" t="b">
        <f t="shared" si="31"/>
        <v>1</v>
      </c>
      <c r="J419" s="407" t="b">
        <f t="shared" si="32"/>
        <v>0</v>
      </c>
      <c r="K419" s="407" t="str">
        <f t="shared" si="33"/>
        <v>a1Ng000000C0uT8EAJ</v>
      </c>
      <c r="L419" s="408" t="s">
        <v>1151</v>
      </c>
      <c r="M419" s="158"/>
      <c r="N419" s="79"/>
      <c r="AI419" s="5"/>
      <c r="AJ419" s="5"/>
      <c r="AK419" s="237"/>
    </row>
    <row r="420" spans="1:37" ht="18.75" customHeight="1" x14ac:dyDescent="0.25">
      <c r="A420" s="312">
        <v>66</v>
      </c>
      <c r="B420" s="324" t="str">
        <f t="shared" si="29"/>
        <v/>
      </c>
      <c r="C420" s="392" t="str">
        <f>TEXT(IFERROR(INDEX('Overview - Section A'!$A$42:$A$49,MATCH(G420,'Overview - Section A'!$I$42:$I$49,0)),""),"d-mmm-yy") &amp;" to " &amp; TEXT(IFERROR(INDEX('Overview - Section A'!$E$42:$E$49,MATCH(G420,'Overview - Section A'!$I$42:$I$49,0)),""),"d-mmm-yy")</f>
        <v>1-Jan-19 to 31-Dec-19</v>
      </c>
      <c r="D420" s="405"/>
      <c r="E420" s="405"/>
      <c r="F420" s="402" t="str">
        <f t="shared" si="30"/>
        <v/>
      </c>
      <c r="G420" s="406" t="s">
        <v>299</v>
      </c>
      <c r="H420" s="406">
        <v>43830</v>
      </c>
      <c r="I420" s="407" t="b">
        <f t="shared" si="31"/>
        <v>1</v>
      </c>
      <c r="J420" s="407" t="b">
        <f t="shared" si="32"/>
        <v>0</v>
      </c>
      <c r="K420" s="407" t="str">
        <f t="shared" si="33"/>
        <v>a1Ng000000C0uT8EAJ</v>
      </c>
      <c r="L420" s="408" t="s">
        <v>1152</v>
      </c>
      <c r="M420" s="158"/>
      <c r="N420" s="79"/>
      <c r="AI420" s="5"/>
      <c r="AJ420" s="5"/>
      <c r="AK420" s="237"/>
    </row>
    <row r="421" spans="1:37" ht="18.75" customHeight="1" x14ac:dyDescent="0.25">
      <c r="A421" s="312">
        <v>66</v>
      </c>
      <c r="B421" s="324" t="str">
        <f t="shared" si="29"/>
        <v/>
      </c>
      <c r="C421" s="392" t="str">
        <f>TEXT(IFERROR(INDEX('Overview - Section A'!$A$42:$A$49,MATCH(G421,'Overview - Section A'!$I$42:$I$49,0)),""),"d-mmm-yy") &amp;" to " &amp; TEXT(IFERROR(INDEX('Overview - Section A'!$E$42:$E$49,MATCH(G421,'Overview - Section A'!$I$42:$I$49,0)),""),"d-mmm-yy")</f>
        <v>1-Jan-20 to 31-Dec-20</v>
      </c>
      <c r="D421" s="405"/>
      <c r="E421" s="405"/>
      <c r="F421" s="402" t="str">
        <f t="shared" si="30"/>
        <v/>
      </c>
      <c r="G421" s="406" t="s">
        <v>301</v>
      </c>
      <c r="H421" s="406">
        <v>44196</v>
      </c>
      <c r="I421" s="407" t="b">
        <f t="shared" si="31"/>
        <v>1</v>
      </c>
      <c r="J421" s="407" t="b">
        <f t="shared" si="32"/>
        <v>0</v>
      </c>
      <c r="K421" s="407" t="str">
        <f t="shared" si="33"/>
        <v>a1Ng000000C0uT8EAJ</v>
      </c>
      <c r="L421" s="408" t="s">
        <v>1153</v>
      </c>
      <c r="M421" s="158"/>
      <c r="N421" s="79"/>
      <c r="AI421" s="5"/>
      <c r="AJ421" s="5"/>
      <c r="AK421" s="237"/>
    </row>
    <row r="422" spans="1:37" ht="18.75" customHeight="1" x14ac:dyDescent="0.25">
      <c r="A422" s="312">
        <v>66</v>
      </c>
      <c r="B422" s="324" t="str">
        <f t="shared" si="29"/>
        <v/>
      </c>
      <c r="C422" s="392" t="str">
        <f>TEXT(IFERROR(INDEX('Overview - Section A'!$A$42:$A$49,MATCH(G422,'Overview - Section A'!$I$42:$I$49,0)),""),"d-mmm-yy") &amp;" to " &amp; TEXT(IFERROR(INDEX('Overview - Section A'!$E$42:$E$49,MATCH(G422,'Overview - Section A'!$I$42:$I$49,0)),""),"d-mmm-yy")</f>
        <v>1-Jan-21 to 31-Dec-21</v>
      </c>
      <c r="D422" s="405"/>
      <c r="E422" s="405"/>
      <c r="F422" s="402" t="str">
        <f t="shared" si="30"/>
        <v/>
      </c>
      <c r="G422" s="406" t="s">
        <v>303</v>
      </c>
      <c r="H422" s="406">
        <v>44561</v>
      </c>
      <c r="I422" s="407" t="b">
        <f t="shared" si="31"/>
        <v>1</v>
      </c>
      <c r="J422" s="407" t="b">
        <f t="shared" si="32"/>
        <v>0</v>
      </c>
      <c r="K422" s="407" t="str">
        <f t="shared" si="33"/>
        <v>a1Ng000000C0uT8EAJ</v>
      </c>
      <c r="L422" s="408" t="s">
        <v>1154</v>
      </c>
      <c r="M422" s="158"/>
      <c r="N422" s="79"/>
      <c r="AI422" s="5"/>
      <c r="AJ422" s="5"/>
      <c r="AK422" s="237"/>
    </row>
    <row r="423" spans="1:37" ht="18.75" customHeight="1" x14ac:dyDescent="0.25">
      <c r="A423" s="312">
        <v>66</v>
      </c>
      <c r="B423" s="324" t="str">
        <f t="shared" si="29"/>
        <v/>
      </c>
      <c r="C423" s="392" t="str">
        <f>TEXT(IFERROR(INDEX('Overview - Section A'!$A$42:$A$49,MATCH(G423,'Overview - Section A'!$I$42:$I$49,0)),""),"d-mmm-yy") &amp;" to " &amp; TEXT(IFERROR(INDEX('Overview - Section A'!$E$42:$E$49,MATCH(G423,'Overview - Section A'!$I$42:$I$49,0)),""),"d-mmm-yy")</f>
        <v>1-Jan-22 to 31-Dec-22</v>
      </c>
      <c r="D423" s="405"/>
      <c r="E423" s="405"/>
      <c r="F423" s="402" t="str">
        <f t="shared" si="30"/>
        <v/>
      </c>
      <c r="G423" s="406" t="s">
        <v>305</v>
      </c>
      <c r="H423" s="406">
        <v>44926</v>
      </c>
      <c r="I423" s="407" t="b">
        <f t="shared" si="31"/>
        <v>1</v>
      </c>
      <c r="J423" s="407" t="b">
        <f t="shared" si="32"/>
        <v>0</v>
      </c>
      <c r="K423" s="407" t="str">
        <f t="shared" si="33"/>
        <v>a1Ng000000C0uT8EAJ</v>
      </c>
      <c r="L423" s="408" t="s">
        <v>1155</v>
      </c>
      <c r="M423" s="158"/>
      <c r="N423" s="79"/>
      <c r="AI423" s="5"/>
      <c r="AJ423" s="5"/>
      <c r="AK423" s="237"/>
    </row>
    <row r="424" spans="1:37" ht="18.75" customHeight="1" x14ac:dyDescent="0.25">
      <c r="A424" s="312">
        <v>67</v>
      </c>
      <c r="B424" s="324" t="str">
        <f t="shared" si="29"/>
        <v/>
      </c>
      <c r="C424" s="392" t="str">
        <f>TEXT(IFERROR(INDEX('Overview - Section A'!$A$42:$A$49,MATCH(G424,'Overview - Section A'!$I$42:$I$49,0)),""),"d-mmm-yy") &amp;" to " &amp; TEXT(IFERROR(INDEX('Overview - Section A'!$E$42:$E$49,MATCH(G424,'Overview - Section A'!$I$42:$I$49,0)),""),"d-mmm-yy")</f>
        <v>1-Jan-18 to 31-Dec-18</v>
      </c>
      <c r="D424" s="405"/>
      <c r="E424" s="405"/>
      <c r="F424" s="402" t="str">
        <f t="shared" si="30"/>
        <v/>
      </c>
      <c r="G424" s="406" t="s">
        <v>297</v>
      </c>
      <c r="H424" s="406">
        <v>43465</v>
      </c>
      <c r="I424" s="407" t="b">
        <f t="shared" si="31"/>
        <v>1</v>
      </c>
      <c r="J424" s="407" t="b">
        <f t="shared" si="32"/>
        <v>0</v>
      </c>
      <c r="K424" s="407" t="str">
        <f t="shared" si="33"/>
        <v>a1Ng000000C0uT9EAJ</v>
      </c>
      <c r="L424" s="408" t="s">
        <v>1156</v>
      </c>
      <c r="M424" s="158"/>
      <c r="N424" s="79"/>
      <c r="AI424" s="5"/>
      <c r="AJ424" s="5"/>
      <c r="AK424" s="237"/>
    </row>
    <row r="425" spans="1:37" ht="18.75" customHeight="1" x14ac:dyDescent="0.25">
      <c r="A425" s="312">
        <v>67</v>
      </c>
      <c r="B425" s="324" t="str">
        <f t="shared" si="29"/>
        <v/>
      </c>
      <c r="C425" s="392" t="str">
        <f>TEXT(IFERROR(INDEX('Overview - Section A'!$A$42:$A$49,MATCH(G425,'Overview - Section A'!$I$42:$I$49,0)),""),"d-mmm-yy") &amp;" to " &amp; TEXT(IFERROR(INDEX('Overview - Section A'!$E$42:$E$49,MATCH(G425,'Overview - Section A'!$I$42:$I$49,0)),""),"d-mmm-yy")</f>
        <v>1-Jan-19 to 31-Dec-19</v>
      </c>
      <c r="D425" s="405"/>
      <c r="E425" s="405"/>
      <c r="F425" s="402" t="str">
        <f t="shared" si="30"/>
        <v/>
      </c>
      <c r="G425" s="406" t="s">
        <v>299</v>
      </c>
      <c r="H425" s="406">
        <v>43830</v>
      </c>
      <c r="I425" s="407" t="b">
        <f t="shared" si="31"/>
        <v>1</v>
      </c>
      <c r="J425" s="407" t="b">
        <f t="shared" si="32"/>
        <v>0</v>
      </c>
      <c r="K425" s="407" t="str">
        <f t="shared" si="33"/>
        <v>a1Ng000000C0uT9EAJ</v>
      </c>
      <c r="L425" s="408" t="s">
        <v>1157</v>
      </c>
      <c r="M425" s="158"/>
      <c r="N425" s="79"/>
      <c r="AI425" s="5"/>
      <c r="AJ425" s="5"/>
      <c r="AK425" s="237"/>
    </row>
    <row r="426" spans="1:37" ht="18.75" customHeight="1" x14ac:dyDescent="0.25">
      <c r="A426" s="312">
        <v>67</v>
      </c>
      <c r="B426" s="324" t="str">
        <f t="shared" si="29"/>
        <v/>
      </c>
      <c r="C426" s="392" t="str">
        <f>TEXT(IFERROR(INDEX('Overview - Section A'!$A$42:$A$49,MATCH(G426,'Overview - Section A'!$I$42:$I$49,0)),""),"d-mmm-yy") &amp;" to " &amp; TEXT(IFERROR(INDEX('Overview - Section A'!$E$42:$E$49,MATCH(G426,'Overview - Section A'!$I$42:$I$49,0)),""),"d-mmm-yy")</f>
        <v>1-Jan-20 to 31-Dec-20</v>
      </c>
      <c r="D426" s="405"/>
      <c r="E426" s="405"/>
      <c r="F426" s="402" t="str">
        <f t="shared" si="30"/>
        <v/>
      </c>
      <c r="G426" s="406" t="s">
        <v>301</v>
      </c>
      <c r="H426" s="406">
        <v>44196</v>
      </c>
      <c r="I426" s="407" t="b">
        <f t="shared" si="31"/>
        <v>1</v>
      </c>
      <c r="J426" s="407" t="b">
        <f t="shared" si="32"/>
        <v>0</v>
      </c>
      <c r="K426" s="407" t="str">
        <f t="shared" si="33"/>
        <v>a1Ng000000C0uT9EAJ</v>
      </c>
      <c r="L426" s="408" t="s">
        <v>1158</v>
      </c>
      <c r="M426" s="158"/>
      <c r="N426" s="79"/>
      <c r="AI426" s="5"/>
      <c r="AJ426" s="5"/>
      <c r="AK426" s="237"/>
    </row>
    <row r="427" spans="1:37" ht="18.75" customHeight="1" x14ac:dyDescent="0.25">
      <c r="A427" s="312">
        <v>67</v>
      </c>
      <c r="B427" s="324" t="str">
        <f t="shared" si="29"/>
        <v/>
      </c>
      <c r="C427" s="392" t="str">
        <f>TEXT(IFERROR(INDEX('Overview - Section A'!$A$42:$A$49,MATCH(G427,'Overview - Section A'!$I$42:$I$49,0)),""),"d-mmm-yy") &amp;" to " &amp; TEXT(IFERROR(INDEX('Overview - Section A'!$E$42:$E$49,MATCH(G427,'Overview - Section A'!$I$42:$I$49,0)),""),"d-mmm-yy")</f>
        <v>1-Jan-21 to 31-Dec-21</v>
      </c>
      <c r="D427" s="405"/>
      <c r="E427" s="405"/>
      <c r="F427" s="402" t="str">
        <f t="shared" si="30"/>
        <v/>
      </c>
      <c r="G427" s="406" t="s">
        <v>303</v>
      </c>
      <c r="H427" s="406">
        <v>44561</v>
      </c>
      <c r="I427" s="407" t="b">
        <f t="shared" si="31"/>
        <v>1</v>
      </c>
      <c r="J427" s="407" t="b">
        <f t="shared" si="32"/>
        <v>0</v>
      </c>
      <c r="K427" s="407" t="str">
        <f t="shared" si="33"/>
        <v>a1Ng000000C0uT9EAJ</v>
      </c>
      <c r="L427" s="408" t="s">
        <v>1159</v>
      </c>
      <c r="M427" s="158"/>
      <c r="N427" s="79"/>
      <c r="AI427" s="5"/>
      <c r="AJ427" s="5"/>
      <c r="AK427" s="237"/>
    </row>
    <row r="428" spans="1:37" ht="18.75" customHeight="1" x14ac:dyDescent="0.25">
      <c r="A428" s="312">
        <v>67</v>
      </c>
      <c r="B428" s="324" t="str">
        <f t="shared" si="29"/>
        <v/>
      </c>
      <c r="C428" s="392" t="str">
        <f>TEXT(IFERROR(INDEX('Overview - Section A'!$A$42:$A$49,MATCH(G428,'Overview - Section A'!$I$42:$I$49,0)),""),"d-mmm-yy") &amp;" to " &amp; TEXT(IFERROR(INDEX('Overview - Section A'!$E$42:$E$49,MATCH(G428,'Overview - Section A'!$I$42:$I$49,0)),""),"d-mmm-yy")</f>
        <v>1-Jan-22 to 31-Dec-22</v>
      </c>
      <c r="D428" s="405"/>
      <c r="E428" s="405"/>
      <c r="F428" s="402" t="str">
        <f t="shared" si="30"/>
        <v/>
      </c>
      <c r="G428" s="406" t="s">
        <v>305</v>
      </c>
      <c r="H428" s="406">
        <v>44926</v>
      </c>
      <c r="I428" s="407" t="b">
        <f t="shared" si="31"/>
        <v>1</v>
      </c>
      <c r="J428" s="407" t="b">
        <f t="shared" si="32"/>
        <v>0</v>
      </c>
      <c r="K428" s="407" t="str">
        <f t="shared" si="33"/>
        <v>a1Ng000000C0uT9EAJ</v>
      </c>
      <c r="L428" s="408" t="s">
        <v>1160</v>
      </c>
      <c r="M428" s="158"/>
      <c r="N428" s="79"/>
      <c r="AI428" s="5"/>
      <c r="AJ428" s="5"/>
      <c r="AK428" s="237"/>
    </row>
    <row r="429" spans="1:37" ht="18.75" customHeight="1" x14ac:dyDescent="0.25">
      <c r="A429" s="312">
        <v>68</v>
      </c>
      <c r="B429" s="324" t="str">
        <f t="shared" si="29"/>
        <v/>
      </c>
      <c r="C429" s="392" t="str">
        <f>TEXT(IFERROR(INDEX('Overview - Section A'!$A$42:$A$49,MATCH(G429,'Overview - Section A'!$I$42:$I$49,0)),""),"d-mmm-yy") &amp;" to " &amp; TEXT(IFERROR(INDEX('Overview - Section A'!$E$42:$E$49,MATCH(G429,'Overview - Section A'!$I$42:$I$49,0)),""),"d-mmm-yy")</f>
        <v>1-Jan-18 to 31-Dec-18</v>
      </c>
      <c r="D429" s="405"/>
      <c r="E429" s="405"/>
      <c r="F429" s="402" t="str">
        <f t="shared" si="30"/>
        <v/>
      </c>
      <c r="G429" s="406" t="s">
        <v>297</v>
      </c>
      <c r="H429" s="406">
        <v>43465</v>
      </c>
      <c r="I429" s="407" t="b">
        <f t="shared" si="31"/>
        <v>1</v>
      </c>
      <c r="J429" s="407" t="b">
        <f t="shared" si="32"/>
        <v>0</v>
      </c>
      <c r="K429" s="407" t="str">
        <f t="shared" si="33"/>
        <v>a1Ng000000C0uTAEAZ</v>
      </c>
      <c r="L429" s="408" t="s">
        <v>1161</v>
      </c>
      <c r="M429" s="158"/>
      <c r="N429" s="79"/>
      <c r="AI429" s="5"/>
      <c r="AJ429" s="5"/>
      <c r="AK429" s="237"/>
    </row>
    <row r="430" spans="1:37" ht="18.75" customHeight="1" x14ac:dyDescent="0.25">
      <c r="A430" s="312">
        <v>68</v>
      </c>
      <c r="B430" s="324" t="str">
        <f t="shared" si="29"/>
        <v/>
      </c>
      <c r="C430" s="392" t="str">
        <f>TEXT(IFERROR(INDEX('Overview - Section A'!$A$42:$A$49,MATCH(G430,'Overview - Section A'!$I$42:$I$49,0)),""),"d-mmm-yy") &amp;" to " &amp; TEXT(IFERROR(INDEX('Overview - Section A'!$E$42:$E$49,MATCH(G430,'Overview - Section A'!$I$42:$I$49,0)),""),"d-mmm-yy")</f>
        <v>1-Jan-19 to 31-Dec-19</v>
      </c>
      <c r="D430" s="405"/>
      <c r="E430" s="405"/>
      <c r="F430" s="402" t="str">
        <f t="shared" si="30"/>
        <v/>
      </c>
      <c r="G430" s="406" t="s">
        <v>299</v>
      </c>
      <c r="H430" s="406">
        <v>43830</v>
      </c>
      <c r="I430" s="407" t="b">
        <f t="shared" si="31"/>
        <v>1</v>
      </c>
      <c r="J430" s="407" t="b">
        <f t="shared" si="32"/>
        <v>0</v>
      </c>
      <c r="K430" s="407" t="str">
        <f t="shared" si="33"/>
        <v>a1Ng000000C0uTAEAZ</v>
      </c>
      <c r="L430" s="408" t="s">
        <v>1162</v>
      </c>
      <c r="M430" s="158"/>
      <c r="N430" s="79"/>
      <c r="AI430" s="5"/>
      <c r="AJ430" s="5"/>
      <c r="AK430" s="237"/>
    </row>
    <row r="431" spans="1:37" ht="18.75" customHeight="1" x14ac:dyDescent="0.25">
      <c r="A431" s="312">
        <v>68</v>
      </c>
      <c r="B431" s="324" t="str">
        <f t="shared" si="29"/>
        <v/>
      </c>
      <c r="C431" s="392" t="str">
        <f>TEXT(IFERROR(INDEX('Overview - Section A'!$A$42:$A$49,MATCH(G431,'Overview - Section A'!$I$42:$I$49,0)),""),"d-mmm-yy") &amp;" to " &amp; TEXT(IFERROR(INDEX('Overview - Section A'!$E$42:$E$49,MATCH(G431,'Overview - Section A'!$I$42:$I$49,0)),""),"d-mmm-yy")</f>
        <v>1-Jan-20 to 31-Dec-20</v>
      </c>
      <c r="D431" s="405"/>
      <c r="E431" s="405"/>
      <c r="F431" s="402" t="str">
        <f t="shared" si="30"/>
        <v/>
      </c>
      <c r="G431" s="406" t="s">
        <v>301</v>
      </c>
      <c r="H431" s="406">
        <v>44196</v>
      </c>
      <c r="I431" s="407" t="b">
        <f t="shared" si="31"/>
        <v>1</v>
      </c>
      <c r="J431" s="407" t="b">
        <f t="shared" si="32"/>
        <v>0</v>
      </c>
      <c r="K431" s="407" t="str">
        <f t="shared" si="33"/>
        <v>a1Ng000000C0uTAEAZ</v>
      </c>
      <c r="L431" s="408" t="s">
        <v>1163</v>
      </c>
      <c r="M431" s="158"/>
      <c r="N431" s="79"/>
      <c r="AI431" s="5"/>
      <c r="AJ431" s="5"/>
      <c r="AK431" s="237"/>
    </row>
    <row r="432" spans="1:37" ht="18.75" customHeight="1" x14ac:dyDescent="0.25">
      <c r="A432" s="312">
        <v>68</v>
      </c>
      <c r="B432" s="324" t="str">
        <f t="shared" si="29"/>
        <v/>
      </c>
      <c r="C432" s="392" t="str">
        <f>TEXT(IFERROR(INDEX('Overview - Section A'!$A$42:$A$49,MATCH(G432,'Overview - Section A'!$I$42:$I$49,0)),""),"d-mmm-yy") &amp;" to " &amp; TEXT(IFERROR(INDEX('Overview - Section A'!$E$42:$E$49,MATCH(G432,'Overview - Section A'!$I$42:$I$49,0)),""),"d-mmm-yy")</f>
        <v>1-Jan-21 to 31-Dec-21</v>
      </c>
      <c r="D432" s="405"/>
      <c r="E432" s="405"/>
      <c r="F432" s="402" t="str">
        <f t="shared" si="30"/>
        <v/>
      </c>
      <c r="G432" s="406" t="s">
        <v>303</v>
      </c>
      <c r="H432" s="406">
        <v>44561</v>
      </c>
      <c r="I432" s="407" t="b">
        <f t="shared" si="31"/>
        <v>1</v>
      </c>
      <c r="J432" s="407" t="b">
        <f t="shared" si="32"/>
        <v>0</v>
      </c>
      <c r="K432" s="407" t="str">
        <f t="shared" si="33"/>
        <v>a1Ng000000C0uTAEAZ</v>
      </c>
      <c r="L432" s="408" t="s">
        <v>1164</v>
      </c>
      <c r="M432" s="158"/>
      <c r="N432" s="79"/>
      <c r="AI432" s="5"/>
      <c r="AJ432" s="5"/>
      <c r="AK432" s="237"/>
    </row>
    <row r="433" spans="1:37" ht="18.75" customHeight="1" x14ac:dyDescent="0.25">
      <c r="A433" s="312">
        <v>68</v>
      </c>
      <c r="B433" s="324" t="str">
        <f t="shared" si="29"/>
        <v/>
      </c>
      <c r="C433" s="392" t="str">
        <f>TEXT(IFERROR(INDEX('Overview - Section A'!$A$42:$A$49,MATCH(G433,'Overview - Section A'!$I$42:$I$49,0)),""),"d-mmm-yy") &amp;" to " &amp; TEXT(IFERROR(INDEX('Overview - Section A'!$E$42:$E$49,MATCH(G433,'Overview - Section A'!$I$42:$I$49,0)),""),"d-mmm-yy")</f>
        <v>1-Jan-22 to 31-Dec-22</v>
      </c>
      <c r="D433" s="405"/>
      <c r="E433" s="405"/>
      <c r="F433" s="402" t="str">
        <f t="shared" si="30"/>
        <v/>
      </c>
      <c r="G433" s="406" t="s">
        <v>305</v>
      </c>
      <c r="H433" s="406">
        <v>44926</v>
      </c>
      <c r="I433" s="407" t="b">
        <f t="shared" si="31"/>
        <v>1</v>
      </c>
      <c r="J433" s="407" t="b">
        <f t="shared" si="32"/>
        <v>0</v>
      </c>
      <c r="K433" s="407" t="str">
        <f t="shared" si="33"/>
        <v>a1Ng000000C0uTAEAZ</v>
      </c>
      <c r="L433" s="408" t="s">
        <v>1165</v>
      </c>
      <c r="M433" s="158"/>
      <c r="N433" s="79"/>
      <c r="AI433" s="5"/>
      <c r="AJ433" s="5"/>
      <c r="AK433" s="237"/>
    </row>
    <row r="434" spans="1:37" ht="18.75" customHeight="1" x14ac:dyDescent="0.25">
      <c r="A434" s="312">
        <v>69</v>
      </c>
      <c r="B434" s="324" t="str">
        <f t="shared" si="29"/>
        <v/>
      </c>
      <c r="C434" s="392" t="str">
        <f>TEXT(IFERROR(INDEX('Overview - Section A'!$A$42:$A$49,MATCH(G434,'Overview - Section A'!$I$42:$I$49,0)),""),"d-mmm-yy") &amp;" to " &amp; TEXT(IFERROR(INDEX('Overview - Section A'!$E$42:$E$49,MATCH(G434,'Overview - Section A'!$I$42:$I$49,0)),""),"d-mmm-yy")</f>
        <v>1-Jan-18 to 31-Dec-18</v>
      </c>
      <c r="D434" s="405"/>
      <c r="E434" s="405"/>
      <c r="F434" s="402" t="str">
        <f t="shared" si="30"/>
        <v/>
      </c>
      <c r="G434" s="406" t="s">
        <v>297</v>
      </c>
      <c r="H434" s="406">
        <v>43465</v>
      </c>
      <c r="I434" s="407" t="b">
        <f t="shared" si="31"/>
        <v>1</v>
      </c>
      <c r="J434" s="407" t="b">
        <f t="shared" si="32"/>
        <v>0</v>
      </c>
      <c r="K434" s="407" t="str">
        <f t="shared" si="33"/>
        <v>a1Ng000000C0uTBEAZ</v>
      </c>
      <c r="L434" s="408" t="s">
        <v>1166</v>
      </c>
      <c r="M434" s="158"/>
      <c r="N434" s="79"/>
      <c r="AI434" s="5"/>
      <c r="AJ434" s="5"/>
      <c r="AK434" s="237"/>
    </row>
    <row r="435" spans="1:37" ht="18.75" customHeight="1" x14ac:dyDescent="0.25">
      <c r="A435" s="312">
        <v>69</v>
      </c>
      <c r="B435" s="324" t="str">
        <f t="shared" si="29"/>
        <v/>
      </c>
      <c r="C435" s="392" t="str">
        <f>TEXT(IFERROR(INDEX('Overview - Section A'!$A$42:$A$49,MATCH(G435,'Overview - Section A'!$I$42:$I$49,0)),""),"d-mmm-yy") &amp;" to " &amp; TEXT(IFERROR(INDEX('Overview - Section A'!$E$42:$E$49,MATCH(G435,'Overview - Section A'!$I$42:$I$49,0)),""),"d-mmm-yy")</f>
        <v>1-Jan-19 to 31-Dec-19</v>
      </c>
      <c r="D435" s="405"/>
      <c r="E435" s="405"/>
      <c r="F435" s="402" t="str">
        <f t="shared" si="30"/>
        <v/>
      </c>
      <c r="G435" s="406" t="s">
        <v>299</v>
      </c>
      <c r="H435" s="406">
        <v>43830</v>
      </c>
      <c r="I435" s="407" t="b">
        <f t="shared" si="31"/>
        <v>1</v>
      </c>
      <c r="J435" s="407" t="b">
        <f t="shared" si="32"/>
        <v>0</v>
      </c>
      <c r="K435" s="407" t="str">
        <f t="shared" si="33"/>
        <v>a1Ng000000C0uTBEAZ</v>
      </c>
      <c r="L435" s="408" t="s">
        <v>1167</v>
      </c>
      <c r="M435" s="158"/>
      <c r="N435" s="79"/>
      <c r="AI435" s="5"/>
      <c r="AJ435" s="5"/>
      <c r="AK435" s="237"/>
    </row>
    <row r="436" spans="1:37" ht="18.75" customHeight="1" x14ac:dyDescent="0.25">
      <c r="A436" s="312">
        <v>69</v>
      </c>
      <c r="B436" s="324" t="str">
        <f t="shared" si="29"/>
        <v/>
      </c>
      <c r="C436" s="392" t="str">
        <f>TEXT(IFERROR(INDEX('Overview - Section A'!$A$42:$A$49,MATCH(G436,'Overview - Section A'!$I$42:$I$49,0)),""),"d-mmm-yy") &amp;" to " &amp; TEXT(IFERROR(INDEX('Overview - Section A'!$E$42:$E$49,MATCH(G436,'Overview - Section A'!$I$42:$I$49,0)),""),"d-mmm-yy")</f>
        <v>1-Jan-20 to 31-Dec-20</v>
      </c>
      <c r="D436" s="405"/>
      <c r="E436" s="405"/>
      <c r="F436" s="402" t="str">
        <f t="shared" si="30"/>
        <v/>
      </c>
      <c r="G436" s="406" t="s">
        <v>301</v>
      </c>
      <c r="H436" s="406">
        <v>44196</v>
      </c>
      <c r="I436" s="407" t="b">
        <f t="shared" si="31"/>
        <v>1</v>
      </c>
      <c r="J436" s="407" t="b">
        <f t="shared" si="32"/>
        <v>0</v>
      </c>
      <c r="K436" s="407" t="str">
        <f t="shared" si="33"/>
        <v>a1Ng000000C0uTBEAZ</v>
      </c>
      <c r="L436" s="408" t="s">
        <v>1168</v>
      </c>
      <c r="M436" s="158"/>
      <c r="N436" s="79"/>
      <c r="AI436" s="5"/>
      <c r="AJ436" s="5"/>
      <c r="AK436" s="237"/>
    </row>
    <row r="437" spans="1:37" ht="18.75" customHeight="1" x14ac:dyDescent="0.25">
      <c r="A437" s="312">
        <v>69</v>
      </c>
      <c r="B437" s="324" t="str">
        <f t="shared" si="29"/>
        <v/>
      </c>
      <c r="C437" s="392" t="str">
        <f>TEXT(IFERROR(INDEX('Overview - Section A'!$A$42:$A$49,MATCH(G437,'Overview - Section A'!$I$42:$I$49,0)),""),"d-mmm-yy") &amp;" to " &amp; TEXT(IFERROR(INDEX('Overview - Section A'!$E$42:$E$49,MATCH(G437,'Overview - Section A'!$I$42:$I$49,0)),""),"d-mmm-yy")</f>
        <v>1-Jan-21 to 31-Dec-21</v>
      </c>
      <c r="D437" s="405"/>
      <c r="E437" s="405"/>
      <c r="F437" s="402" t="str">
        <f t="shared" si="30"/>
        <v/>
      </c>
      <c r="G437" s="406" t="s">
        <v>303</v>
      </c>
      <c r="H437" s="406">
        <v>44561</v>
      </c>
      <c r="I437" s="407" t="b">
        <f t="shared" si="31"/>
        <v>1</v>
      </c>
      <c r="J437" s="407" t="b">
        <f t="shared" si="32"/>
        <v>0</v>
      </c>
      <c r="K437" s="407" t="str">
        <f t="shared" si="33"/>
        <v>a1Ng000000C0uTBEAZ</v>
      </c>
      <c r="L437" s="408" t="s">
        <v>1169</v>
      </c>
      <c r="M437" s="158"/>
      <c r="N437" s="79"/>
      <c r="AI437" s="5"/>
      <c r="AJ437" s="5"/>
      <c r="AK437" s="237"/>
    </row>
    <row r="438" spans="1:37" ht="18.75" customHeight="1" x14ac:dyDescent="0.25">
      <c r="A438" s="312">
        <v>69</v>
      </c>
      <c r="B438" s="324" t="str">
        <f t="shared" si="29"/>
        <v/>
      </c>
      <c r="C438" s="392" t="str">
        <f>TEXT(IFERROR(INDEX('Overview - Section A'!$A$42:$A$49,MATCH(G438,'Overview - Section A'!$I$42:$I$49,0)),""),"d-mmm-yy") &amp;" to " &amp; TEXT(IFERROR(INDEX('Overview - Section A'!$E$42:$E$49,MATCH(G438,'Overview - Section A'!$I$42:$I$49,0)),""),"d-mmm-yy")</f>
        <v>1-Jan-22 to 31-Dec-22</v>
      </c>
      <c r="D438" s="405"/>
      <c r="E438" s="405"/>
      <c r="F438" s="402" t="str">
        <f t="shared" si="30"/>
        <v/>
      </c>
      <c r="G438" s="406" t="s">
        <v>305</v>
      </c>
      <c r="H438" s="406">
        <v>44926</v>
      </c>
      <c r="I438" s="407" t="b">
        <f t="shared" si="31"/>
        <v>1</v>
      </c>
      <c r="J438" s="407" t="b">
        <f t="shared" si="32"/>
        <v>0</v>
      </c>
      <c r="K438" s="407" t="str">
        <f t="shared" si="33"/>
        <v>a1Ng000000C0uTBEAZ</v>
      </c>
      <c r="L438" s="408" t="s">
        <v>1170</v>
      </c>
      <c r="M438" s="158"/>
      <c r="N438" s="79"/>
      <c r="AI438" s="5"/>
      <c r="AJ438" s="5"/>
      <c r="AK438" s="237"/>
    </row>
    <row r="439" spans="1:37" ht="18.75" customHeight="1" x14ac:dyDescent="0.25">
      <c r="A439" s="312">
        <v>70</v>
      </c>
      <c r="B439" s="324" t="str">
        <f t="shared" si="29"/>
        <v/>
      </c>
      <c r="C439" s="392" t="str">
        <f>TEXT(IFERROR(INDEX('Overview - Section A'!$A$42:$A$49,MATCH(G439,'Overview - Section A'!$I$42:$I$49,0)),""),"d-mmm-yy") &amp;" to " &amp; TEXT(IFERROR(INDEX('Overview - Section A'!$E$42:$E$49,MATCH(G439,'Overview - Section A'!$I$42:$I$49,0)),""),"d-mmm-yy")</f>
        <v>1-Jan-18 to 31-Dec-18</v>
      </c>
      <c r="D439" s="405"/>
      <c r="E439" s="405"/>
      <c r="F439" s="402" t="str">
        <f t="shared" si="30"/>
        <v/>
      </c>
      <c r="G439" s="406" t="s">
        <v>297</v>
      </c>
      <c r="H439" s="406">
        <v>43465</v>
      </c>
      <c r="I439" s="407" t="b">
        <f t="shared" si="31"/>
        <v>1</v>
      </c>
      <c r="J439" s="407" t="b">
        <f t="shared" si="32"/>
        <v>0</v>
      </c>
      <c r="K439" s="407" t="str">
        <f t="shared" si="33"/>
        <v>a1Ng000000C0uTCEAZ</v>
      </c>
      <c r="L439" s="408" t="s">
        <v>1171</v>
      </c>
      <c r="M439" s="158"/>
      <c r="N439" s="79"/>
      <c r="AI439" s="5"/>
      <c r="AJ439" s="5"/>
      <c r="AK439" s="237"/>
    </row>
    <row r="440" spans="1:37" ht="18.75" customHeight="1" x14ac:dyDescent="0.25">
      <c r="A440" s="312">
        <v>70</v>
      </c>
      <c r="B440" s="324" t="str">
        <f t="shared" si="29"/>
        <v/>
      </c>
      <c r="C440" s="392" t="str">
        <f>TEXT(IFERROR(INDEX('Overview - Section A'!$A$42:$A$49,MATCH(G440,'Overview - Section A'!$I$42:$I$49,0)),""),"d-mmm-yy") &amp;" to " &amp; TEXT(IFERROR(INDEX('Overview - Section A'!$E$42:$E$49,MATCH(G440,'Overview - Section A'!$I$42:$I$49,0)),""),"d-mmm-yy")</f>
        <v>1-Jan-19 to 31-Dec-19</v>
      </c>
      <c r="D440" s="405"/>
      <c r="E440" s="405"/>
      <c r="F440" s="402" t="str">
        <f t="shared" si="30"/>
        <v/>
      </c>
      <c r="G440" s="406" t="s">
        <v>299</v>
      </c>
      <c r="H440" s="406">
        <v>43830</v>
      </c>
      <c r="I440" s="407" t="b">
        <f t="shared" si="31"/>
        <v>1</v>
      </c>
      <c r="J440" s="407" t="b">
        <f t="shared" si="32"/>
        <v>0</v>
      </c>
      <c r="K440" s="407" t="str">
        <f t="shared" si="33"/>
        <v>a1Ng000000C0uTCEAZ</v>
      </c>
      <c r="L440" s="408" t="s">
        <v>1172</v>
      </c>
      <c r="M440" s="158"/>
      <c r="N440" s="79"/>
      <c r="AI440" s="5"/>
      <c r="AJ440" s="5"/>
      <c r="AK440" s="237"/>
    </row>
    <row r="441" spans="1:37" ht="18.75" customHeight="1" x14ac:dyDescent="0.25">
      <c r="A441" s="312">
        <v>70</v>
      </c>
      <c r="B441" s="324" t="str">
        <f t="shared" si="29"/>
        <v/>
      </c>
      <c r="C441" s="392" t="str">
        <f>TEXT(IFERROR(INDEX('Overview - Section A'!$A$42:$A$49,MATCH(G441,'Overview - Section A'!$I$42:$I$49,0)),""),"d-mmm-yy") &amp;" to " &amp; TEXT(IFERROR(INDEX('Overview - Section A'!$E$42:$E$49,MATCH(G441,'Overview - Section A'!$I$42:$I$49,0)),""),"d-mmm-yy")</f>
        <v>1-Jan-20 to 31-Dec-20</v>
      </c>
      <c r="D441" s="405"/>
      <c r="E441" s="405"/>
      <c r="F441" s="402" t="str">
        <f t="shared" si="30"/>
        <v/>
      </c>
      <c r="G441" s="406" t="s">
        <v>301</v>
      </c>
      <c r="H441" s="406">
        <v>44196</v>
      </c>
      <c r="I441" s="407" t="b">
        <f t="shared" si="31"/>
        <v>1</v>
      </c>
      <c r="J441" s="407" t="b">
        <f t="shared" si="32"/>
        <v>0</v>
      </c>
      <c r="K441" s="407" t="str">
        <f t="shared" si="33"/>
        <v>a1Ng000000C0uTCEAZ</v>
      </c>
      <c r="L441" s="408" t="s">
        <v>1173</v>
      </c>
      <c r="M441" s="158"/>
      <c r="N441" s="79"/>
      <c r="AI441" s="5"/>
      <c r="AJ441" s="5"/>
      <c r="AK441" s="237"/>
    </row>
    <row r="442" spans="1:37" ht="18.75" customHeight="1" x14ac:dyDescent="0.25">
      <c r="A442" s="312">
        <v>70</v>
      </c>
      <c r="B442" s="324" t="str">
        <f t="shared" si="29"/>
        <v/>
      </c>
      <c r="C442" s="392" t="str">
        <f>TEXT(IFERROR(INDEX('Overview - Section A'!$A$42:$A$49,MATCH(G442,'Overview - Section A'!$I$42:$I$49,0)),""),"d-mmm-yy") &amp;" to " &amp; TEXT(IFERROR(INDEX('Overview - Section A'!$E$42:$E$49,MATCH(G442,'Overview - Section A'!$I$42:$I$49,0)),""),"d-mmm-yy")</f>
        <v>1-Jan-21 to 31-Dec-21</v>
      </c>
      <c r="D442" s="405"/>
      <c r="E442" s="405"/>
      <c r="F442" s="402" t="str">
        <f t="shared" si="30"/>
        <v/>
      </c>
      <c r="G442" s="406" t="s">
        <v>303</v>
      </c>
      <c r="H442" s="406">
        <v>44561</v>
      </c>
      <c r="I442" s="407" t="b">
        <f t="shared" si="31"/>
        <v>1</v>
      </c>
      <c r="J442" s="407" t="b">
        <f t="shared" si="32"/>
        <v>0</v>
      </c>
      <c r="K442" s="407" t="str">
        <f t="shared" si="33"/>
        <v>a1Ng000000C0uTCEAZ</v>
      </c>
      <c r="L442" s="408" t="s">
        <v>1174</v>
      </c>
      <c r="M442" s="158"/>
      <c r="N442" s="79"/>
      <c r="AI442" s="5"/>
      <c r="AJ442" s="5"/>
      <c r="AK442" s="237"/>
    </row>
    <row r="443" spans="1:37" ht="18.75" customHeight="1" x14ac:dyDescent="0.25">
      <c r="A443" s="312">
        <v>70</v>
      </c>
      <c r="B443" s="324" t="str">
        <f t="shared" si="29"/>
        <v/>
      </c>
      <c r="C443" s="392" t="str">
        <f>TEXT(IFERROR(INDEX('Overview - Section A'!$A$42:$A$49,MATCH(G443,'Overview - Section A'!$I$42:$I$49,0)),""),"d-mmm-yy") &amp;" to " &amp; TEXT(IFERROR(INDEX('Overview - Section A'!$E$42:$E$49,MATCH(G443,'Overview - Section A'!$I$42:$I$49,0)),""),"d-mmm-yy")</f>
        <v>1-Jan-22 to 31-Dec-22</v>
      </c>
      <c r="D443" s="405"/>
      <c r="E443" s="405"/>
      <c r="F443" s="402" t="str">
        <f t="shared" si="30"/>
        <v/>
      </c>
      <c r="G443" s="406" t="s">
        <v>305</v>
      </c>
      <c r="H443" s="406">
        <v>44926</v>
      </c>
      <c r="I443" s="407" t="b">
        <f t="shared" si="31"/>
        <v>1</v>
      </c>
      <c r="J443" s="407" t="b">
        <f t="shared" si="32"/>
        <v>0</v>
      </c>
      <c r="K443" s="407" t="str">
        <f t="shared" si="33"/>
        <v>a1Ng000000C0uTCEAZ</v>
      </c>
      <c r="L443" s="408" t="s">
        <v>1175</v>
      </c>
      <c r="M443" s="158"/>
      <c r="N443" s="79"/>
      <c r="AI443" s="5"/>
      <c r="AJ443" s="5"/>
      <c r="AK443" s="237"/>
    </row>
    <row r="444" spans="1:37" ht="18.75" customHeight="1" x14ac:dyDescent="0.25">
      <c r="A444" s="312">
        <v>71</v>
      </c>
      <c r="B444" s="324" t="str">
        <f t="shared" si="29"/>
        <v/>
      </c>
      <c r="C444" s="392" t="str">
        <f>TEXT(IFERROR(INDEX('Overview - Section A'!$A$42:$A$49,MATCH(G444,'Overview - Section A'!$I$42:$I$49,0)),""),"d-mmm-yy") &amp;" to " &amp; TEXT(IFERROR(INDEX('Overview - Section A'!$E$42:$E$49,MATCH(G444,'Overview - Section A'!$I$42:$I$49,0)),""),"d-mmm-yy")</f>
        <v>1-Jan-18 to 31-Dec-18</v>
      </c>
      <c r="D444" s="405"/>
      <c r="E444" s="405"/>
      <c r="F444" s="402" t="str">
        <f t="shared" si="30"/>
        <v/>
      </c>
      <c r="G444" s="406" t="s">
        <v>297</v>
      </c>
      <c r="H444" s="406">
        <v>43465</v>
      </c>
      <c r="I444" s="407" t="b">
        <f t="shared" si="31"/>
        <v>1</v>
      </c>
      <c r="J444" s="407" t="b">
        <f t="shared" si="32"/>
        <v>0</v>
      </c>
      <c r="K444" s="407" t="str">
        <f t="shared" si="33"/>
        <v>a1Ng000000C0uTDEAZ</v>
      </c>
      <c r="L444" s="408" t="s">
        <v>1176</v>
      </c>
      <c r="M444" s="158"/>
      <c r="N444" s="79"/>
      <c r="AI444" s="5"/>
      <c r="AJ444" s="5"/>
      <c r="AK444" s="237"/>
    </row>
    <row r="445" spans="1:37" ht="18.75" customHeight="1" x14ac:dyDescent="0.25">
      <c r="A445" s="312">
        <v>71</v>
      </c>
      <c r="B445" s="324" t="str">
        <f t="shared" si="29"/>
        <v/>
      </c>
      <c r="C445" s="392" t="str">
        <f>TEXT(IFERROR(INDEX('Overview - Section A'!$A$42:$A$49,MATCH(G445,'Overview - Section A'!$I$42:$I$49,0)),""),"d-mmm-yy") &amp;" to " &amp; TEXT(IFERROR(INDEX('Overview - Section A'!$E$42:$E$49,MATCH(G445,'Overview - Section A'!$I$42:$I$49,0)),""),"d-mmm-yy")</f>
        <v>1-Jan-19 to 31-Dec-19</v>
      </c>
      <c r="D445" s="405"/>
      <c r="E445" s="405"/>
      <c r="F445" s="402" t="str">
        <f t="shared" si="30"/>
        <v/>
      </c>
      <c r="G445" s="406" t="s">
        <v>299</v>
      </c>
      <c r="H445" s="406">
        <v>43830</v>
      </c>
      <c r="I445" s="407" t="b">
        <f t="shared" si="31"/>
        <v>1</v>
      </c>
      <c r="J445" s="407" t="b">
        <f t="shared" si="32"/>
        <v>0</v>
      </c>
      <c r="K445" s="407" t="str">
        <f t="shared" si="33"/>
        <v>a1Ng000000C0uTDEAZ</v>
      </c>
      <c r="L445" s="408" t="s">
        <v>1177</v>
      </c>
      <c r="M445" s="158"/>
      <c r="N445" s="79"/>
      <c r="AI445" s="5"/>
      <c r="AJ445" s="5"/>
      <c r="AK445" s="237"/>
    </row>
    <row r="446" spans="1:37" ht="18.75" customHeight="1" x14ac:dyDescent="0.25">
      <c r="A446" s="312">
        <v>71</v>
      </c>
      <c r="B446" s="324" t="str">
        <f t="shared" si="29"/>
        <v/>
      </c>
      <c r="C446" s="392" t="str">
        <f>TEXT(IFERROR(INDEX('Overview - Section A'!$A$42:$A$49,MATCH(G446,'Overview - Section A'!$I$42:$I$49,0)),""),"d-mmm-yy") &amp;" to " &amp; TEXT(IFERROR(INDEX('Overview - Section A'!$E$42:$E$49,MATCH(G446,'Overview - Section A'!$I$42:$I$49,0)),""),"d-mmm-yy")</f>
        <v>1-Jan-20 to 31-Dec-20</v>
      </c>
      <c r="D446" s="405"/>
      <c r="E446" s="405"/>
      <c r="F446" s="402" t="str">
        <f t="shared" si="30"/>
        <v/>
      </c>
      <c r="G446" s="406" t="s">
        <v>301</v>
      </c>
      <c r="H446" s="406">
        <v>44196</v>
      </c>
      <c r="I446" s="407" t="b">
        <f t="shared" si="31"/>
        <v>1</v>
      </c>
      <c r="J446" s="407" t="b">
        <f t="shared" si="32"/>
        <v>0</v>
      </c>
      <c r="K446" s="407" t="str">
        <f t="shared" si="33"/>
        <v>a1Ng000000C0uTDEAZ</v>
      </c>
      <c r="L446" s="408" t="s">
        <v>1178</v>
      </c>
      <c r="M446" s="158"/>
      <c r="N446" s="79"/>
      <c r="AI446" s="5"/>
      <c r="AJ446" s="5"/>
      <c r="AK446" s="237"/>
    </row>
    <row r="447" spans="1:37" ht="18.75" customHeight="1" x14ac:dyDescent="0.25">
      <c r="A447" s="312">
        <v>71</v>
      </c>
      <c r="B447" s="324" t="str">
        <f t="shared" si="29"/>
        <v/>
      </c>
      <c r="C447" s="392" t="str">
        <f>TEXT(IFERROR(INDEX('Overview - Section A'!$A$42:$A$49,MATCH(G447,'Overview - Section A'!$I$42:$I$49,0)),""),"d-mmm-yy") &amp;" to " &amp; TEXT(IFERROR(INDEX('Overview - Section A'!$E$42:$E$49,MATCH(G447,'Overview - Section A'!$I$42:$I$49,0)),""),"d-mmm-yy")</f>
        <v>1-Jan-21 to 31-Dec-21</v>
      </c>
      <c r="D447" s="405"/>
      <c r="E447" s="405"/>
      <c r="F447" s="402" t="str">
        <f t="shared" si="30"/>
        <v/>
      </c>
      <c r="G447" s="406" t="s">
        <v>303</v>
      </c>
      <c r="H447" s="406">
        <v>44561</v>
      </c>
      <c r="I447" s="407" t="b">
        <f t="shared" si="31"/>
        <v>1</v>
      </c>
      <c r="J447" s="407" t="b">
        <f t="shared" si="32"/>
        <v>0</v>
      </c>
      <c r="K447" s="407" t="str">
        <f t="shared" si="33"/>
        <v>a1Ng000000C0uTDEAZ</v>
      </c>
      <c r="L447" s="408" t="s">
        <v>1179</v>
      </c>
      <c r="M447" s="158"/>
      <c r="N447" s="79"/>
      <c r="AI447" s="5"/>
      <c r="AJ447" s="5"/>
      <c r="AK447" s="237"/>
    </row>
    <row r="448" spans="1:37" ht="18.75" customHeight="1" x14ac:dyDescent="0.25">
      <c r="A448" s="312">
        <v>71</v>
      </c>
      <c r="B448" s="324" t="str">
        <f t="shared" si="29"/>
        <v/>
      </c>
      <c r="C448" s="392" t="str">
        <f>TEXT(IFERROR(INDEX('Overview - Section A'!$A$42:$A$49,MATCH(G448,'Overview - Section A'!$I$42:$I$49,0)),""),"d-mmm-yy") &amp;" to " &amp; TEXT(IFERROR(INDEX('Overview - Section A'!$E$42:$E$49,MATCH(G448,'Overview - Section A'!$I$42:$I$49,0)),""),"d-mmm-yy")</f>
        <v>1-Jan-22 to 31-Dec-22</v>
      </c>
      <c r="D448" s="405"/>
      <c r="E448" s="405"/>
      <c r="F448" s="402" t="str">
        <f t="shared" si="30"/>
        <v/>
      </c>
      <c r="G448" s="406" t="s">
        <v>305</v>
      </c>
      <c r="H448" s="406">
        <v>44926</v>
      </c>
      <c r="I448" s="407" t="b">
        <f t="shared" si="31"/>
        <v>1</v>
      </c>
      <c r="J448" s="407" t="b">
        <f t="shared" si="32"/>
        <v>0</v>
      </c>
      <c r="K448" s="407" t="str">
        <f t="shared" si="33"/>
        <v>a1Ng000000C0uTDEAZ</v>
      </c>
      <c r="L448" s="408" t="s">
        <v>1180</v>
      </c>
      <c r="M448" s="158"/>
      <c r="N448" s="79"/>
      <c r="AI448" s="5"/>
      <c r="AJ448" s="5"/>
      <c r="AK448" s="237"/>
    </row>
    <row r="449" spans="1:37" ht="18.75" customHeight="1" x14ac:dyDescent="0.25">
      <c r="A449" s="312">
        <v>72</v>
      </c>
      <c r="B449" s="324" t="str">
        <f t="shared" si="29"/>
        <v/>
      </c>
      <c r="C449" s="392" t="str">
        <f>TEXT(IFERROR(INDEX('Overview - Section A'!$A$42:$A$49,MATCH(G449,'Overview - Section A'!$I$42:$I$49,0)),""),"d-mmm-yy") &amp;" to " &amp; TEXT(IFERROR(INDEX('Overview - Section A'!$E$42:$E$49,MATCH(G449,'Overview - Section A'!$I$42:$I$49,0)),""),"d-mmm-yy")</f>
        <v>1-Jan-18 to 31-Dec-18</v>
      </c>
      <c r="D449" s="405"/>
      <c r="E449" s="405"/>
      <c r="F449" s="402" t="str">
        <f t="shared" si="30"/>
        <v/>
      </c>
      <c r="G449" s="406" t="s">
        <v>297</v>
      </c>
      <c r="H449" s="406">
        <v>43465</v>
      </c>
      <c r="I449" s="407" t="b">
        <f t="shared" si="31"/>
        <v>1</v>
      </c>
      <c r="J449" s="407" t="b">
        <f t="shared" si="32"/>
        <v>0</v>
      </c>
      <c r="K449" s="407" t="str">
        <f t="shared" si="33"/>
        <v>a1Ng000000C0uTEEAZ</v>
      </c>
      <c r="L449" s="408" t="s">
        <v>1181</v>
      </c>
      <c r="M449" s="158"/>
      <c r="N449" s="79"/>
      <c r="AI449" s="5"/>
      <c r="AJ449" s="5"/>
      <c r="AK449" s="237"/>
    </row>
    <row r="450" spans="1:37" ht="18.75" customHeight="1" x14ac:dyDescent="0.25">
      <c r="A450" s="312">
        <v>72</v>
      </c>
      <c r="B450" s="324" t="str">
        <f t="shared" si="29"/>
        <v/>
      </c>
      <c r="C450" s="392" t="str">
        <f>TEXT(IFERROR(INDEX('Overview - Section A'!$A$42:$A$49,MATCH(G450,'Overview - Section A'!$I$42:$I$49,0)),""),"d-mmm-yy") &amp;" to " &amp; TEXT(IFERROR(INDEX('Overview - Section A'!$E$42:$E$49,MATCH(G450,'Overview - Section A'!$I$42:$I$49,0)),""),"d-mmm-yy")</f>
        <v>1-Jan-19 to 31-Dec-19</v>
      </c>
      <c r="D450" s="405"/>
      <c r="E450" s="405"/>
      <c r="F450" s="402" t="str">
        <f t="shared" si="30"/>
        <v/>
      </c>
      <c r="G450" s="406" t="s">
        <v>299</v>
      </c>
      <c r="H450" s="406">
        <v>43830</v>
      </c>
      <c r="I450" s="407" t="b">
        <f t="shared" si="31"/>
        <v>1</v>
      </c>
      <c r="J450" s="407" t="b">
        <f t="shared" si="32"/>
        <v>0</v>
      </c>
      <c r="K450" s="407" t="str">
        <f t="shared" si="33"/>
        <v>a1Ng000000C0uTEEAZ</v>
      </c>
      <c r="L450" s="408" t="s">
        <v>1182</v>
      </c>
      <c r="M450" s="158"/>
      <c r="N450" s="79"/>
      <c r="AI450" s="5"/>
      <c r="AJ450" s="5"/>
      <c r="AK450" s="237"/>
    </row>
    <row r="451" spans="1:37" ht="18.75" customHeight="1" x14ac:dyDescent="0.25">
      <c r="A451" s="312">
        <v>72</v>
      </c>
      <c r="B451" s="324" t="str">
        <f t="shared" si="29"/>
        <v/>
      </c>
      <c r="C451" s="392" t="str">
        <f>TEXT(IFERROR(INDEX('Overview - Section A'!$A$42:$A$49,MATCH(G451,'Overview - Section A'!$I$42:$I$49,0)),""),"d-mmm-yy") &amp;" to " &amp; TEXT(IFERROR(INDEX('Overview - Section A'!$E$42:$E$49,MATCH(G451,'Overview - Section A'!$I$42:$I$49,0)),""),"d-mmm-yy")</f>
        <v>1-Jan-20 to 31-Dec-20</v>
      </c>
      <c r="D451" s="405"/>
      <c r="E451" s="405"/>
      <c r="F451" s="402" t="str">
        <f t="shared" si="30"/>
        <v/>
      </c>
      <c r="G451" s="406" t="s">
        <v>301</v>
      </c>
      <c r="H451" s="406">
        <v>44196</v>
      </c>
      <c r="I451" s="407" t="b">
        <f t="shared" si="31"/>
        <v>1</v>
      </c>
      <c r="J451" s="407" t="b">
        <f t="shared" si="32"/>
        <v>0</v>
      </c>
      <c r="K451" s="407" t="str">
        <f t="shared" si="33"/>
        <v>a1Ng000000C0uTEEAZ</v>
      </c>
      <c r="L451" s="408" t="s">
        <v>1183</v>
      </c>
      <c r="M451" s="158"/>
      <c r="N451" s="79"/>
      <c r="AI451" s="5"/>
      <c r="AJ451" s="5"/>
      <c r="AK451" s="237"/>
    </row>
    <row r="452" spans="1:37" ht="18.75" customHeight="1" x14ac:dyDescent="0.25">
      <c r="A452" s="312">
        <v>72</v>
      </c>
      <c r="B452" s="324" t="str">
        <f t="shared" si="29"/>
        <v/>
      </c>
      <c r="C452" s="392" t="str">
        <f>TEXT(IFERROR(INDEX('Overview - Section A'!$A$42:$A$49,MATCH(G452,'Overview - Section A'!$I$42:$I$49,0)),""),"d-mmm-yy") &amp;" to " &amp; TEXT(IFERROR(INDEX('Overview - Section A'!$E$42:$E$49,MATCH(G452,'Overview - Section A'!$I$42:$I$49,0)),""),"d-mmm-yy")</f>
        <v>1-Jan-21 to 31-Dec-21</v>
      </c>
      <c r="D452" s="405"/>
      <c r="E452" s="405"/>
      <c r="F452" s="402" t="str">
        <f t="shared" si="30"/>
        <v/>
      </c>
      <c r="G452" s="406" t="s">
        <v>303</v>
      </c>
      <c r="H452" s="406">
        <v>44561</v>
      </c>
      <c r="I452" s="407" t="b">
        <f t="shared" si="31"/>
        <v>1</v>
      </c>
      <c r="J452" s="407" t="b">
        <f t="shared" si="32"/>
        <v>0</v>
      </c>
      <c r="K452" s="407" t="str">
        <f t="shared" si="33"/>
        <v>a1Ng000000C0uTEEAZ</v>
      </c>
      <c r="L452" s="408" t="s">
        <v>1184</v>
      </c>
      <c r="M452" s="158"/>
      <c r="N452" s="79"/>
      <c r="AI452" s="5"/>
      <c r="AJ452" s="5"/>
      <c r="AK452" s="237"/>
    </row>
    <row r="453" spans="1:37" ht="18.75" customHeight="1" x14ac:dyDescent="0.25">
      <c r="A453" s="312">
        <v>72</v>
      </c>
      <c r="B453" s="324" t="str">
        <f t="shared" si="29"/>
        <v/>
      </c>
      <c r="C453" s="392" t="str">
        <f>TEXT(IFERROR(INDEX('Overview - Section A'!$A$42:$A$49,MATCH(G453,'Overview - Section A'!$I$42:$I$49,0)),""),"d-mmm-yy") &amp;" to " &amp; TEXT(IFERROR(INDEX('Overview - Section A'!$E$42:$E$49,MATCH(G453,'Overview - Section A'!$I$42:$I$49,0)),""),"d-mmm-yy")</f>
        <v>1-Jan-22 to 31-Dec-22</v>
      </c>
      <c r="D453" s="405"/>
      <c r="E453" s="405"/>
      <c r="F453" s="402" t="str">
        <f t="shared" si="30"/>
        <v/>
      </c>
      <c r="G453" s="406" t="s">
        <v>305</v>
      </c>
      <c r="H453" s="406">
        <v>44926</v>
      </c>
      <c r="I453" s="407" t="b">
        <f t="shared" si="31"/>
        <v>1</v>
      </c>
      <c r="J453" s="407" t="b">
        <f t="shared" si="32"/>
        <v>0</v>
      </c>
      <c r="K453" s="407" t="str">
        <f t="shared" si="33"/>
        <v>a1Ng000000C0uTEEAZ</v>
      </c>
      <c r="L453" s="408" t="s">
        <v>1185</v>
      </c>
      <c r="M453" s="158"/>
      <c r="N453" s="79"/>
      <c r="AI453" s="5"/>
      <c r="AJ453" s="5"/>
      <c r="AK453" s="237"/>
    </row>
    <row r="454" spans="1:37" ht="18.75" customHeight="1" x14ac:dyDescent="0.25">
      <c r="A454" s="312">
        <v>73</v>
      </c>
      <c r="B454" s="324" t="str">
        <f t="shared" si="29"/>
        <v/>
      </c>
      <c r="C454" s="392" t="str">
        <f>TEXT(IFERROR(INDEX('Overview - Section A'!$A$42:$A$49,MATCH(G454,'Overview - Section A'!$I$42:$I$49,0)),""),"d-mmm-yy") &amp;" to " &amp; TEXT(IFERROR(INDEX('Overview - Section A'!$E$42:$E$49,MATCH(G454,'Overview - Section A'!$I$42:$I$49,0)),""),"d-mmm-yy")</f>
        <v>1-Jan-18 to 31-Dec-18</v>
      </c>
      <c r="D454" s="405"/>
      <c r="E454" s="405"/>
      <c r="F454" s="402" t="str">
        <f t="shared" si="30"/>
        <v/>
      </c>
      <c r="G454" s="406" t="s">
        <v>297</v>
      </c>
      <c r="H454" s="406">
        <v>43465</v>
      </c>
      <c r="I454" s="407" t="b">
        <f t="shared" si="31"/>
        <v>1</v>
      </c>
      <c r="J454" s="407" t="b">
        <f t="shared" si="32"/>
        <v>0</v>
      </c>
      <c r="K454" s="407" t="str">
        <f t="shared" si="33"/>
        <v>a1Ng000000C0uTFEAZ</v>
      </c>
      <c r="L454" s="408" t="s">
        <v>1186</v>
      </c>
      <c r="M454" s="158"/>
      <c r="N454" s="79"/>
      <c r="AI454" s="5"/>
      <c r="AJ454" s="5"/>
      <c r="AK454" s="237"/>
    </row>
    <row r="455" spans="1:37" ht="18.75" customHeight="1" x14ac:dyDescent="0.25">
      <c r="A455" s="312">
        <v>73</v>
      </c>
      <c r="B455" s="324" t="str">
        <f t="shared" si="29"/>
        <v/>
      </c>
      <c r="C455" s="392" t="str">
        <f>TEXT(IFERROR(INDEX('Overview - Section A'!$A$42:$A$49,MATCH(G455,'Overview - Section A'!$I$42:$I$49,0)),""),"d-mmm-yy") &amp;" to " &amp; TEXT(IFERROR(INDEX('Overview - Section A'!$E$42:$E$49,MATCH(G455,'Overview - Section A'!$I$42:$I$49,0)),""),"d-mmm-yy")</f>
        <v>1-Jan-19 to 31-Dec-19</v>
      </c>
      <c r="D455" s="405"/>
      <c r="E455" s="405"/>
      <c r="F455" s="402" t="str">
        <f t="shared" si="30"/>
        <v/>
      </c>
      <c r="G455" s="406" t="s">
        <v>299</v>
      </c>
      <c r="H455" s="406">
        <v>43830</v>
      </c>
      <c r="I455" s="407" t="b">
        <f t="shared" si="31"/>
        <v>1</v>
      </c>
      <c r="J455" s="407" t="b">
        <f t="shared" si="32"/>
        <v>0</v>
      </c>
      <c r="K455" s="407" t="str">
        <f t="shared" si="33"/>
        <v>a1Ng000000C0uTFEAZ</v>
      </c>
      <c r="L455" s="408" t="s">
        <v>1187</v>
      </c>
      <c r="M455" s="158"/>
      <c r="N455" s="79"/>
      <c r="AI455" s="5"/>
      <c r="AJ455" s="5"/>
      <c r="AK455" s="237"/>
    </row>
    <row r="456" spans="1:37" ht="18.75" customHeight="1" x14ac:dyDescent="0.25">
      <c r="A456" s="312">
        <v>73</v>
      </c>
      <c r="B456" s="324" t="str">
        <f t="shared" si="29"/>
        <v/>
      </c>
      <c r="C456" s="392" t="str">
        <f>TEXT(IFERROR(INDEX('Overview - Section A'!$A$42:$A$49,MATCH(G456,'Overview - Section A'!$I$42:$I$49,0)),""),"d-mmm-yy") &amp;" to " &amp; TEXT(IFERROR(INDEX('Overview - Section A'!$E$42:$E$49,MATCH(G456,'Overview - Section A'!$I$42:$I$49,0)),""),"d-mmm-yy")</f>
        <v>1-Jan-20 to 31-Dec-20</v>
      </c>
      <c r="D456" s="405"/>
      <c r="E456" s="405"/>
      <c r="F456" s="402" t="str">
        <f t="shared" si="30"/>
        <v/>
      </c>
      <c r="G456" s="406" t="s">
        <v>301</v>
      </c>
      <c r="H456" s="406">
        <v>44196</v>
      </c>
      <c r="I456" s="407" t="b">
        <f t="shared" si="31"/>
        <v>1</v>
      </c>
      <c r="J456" s="407" t="b">
        <f t="shared" si="32"/>
        <v>0</v>
      </c>
      <c r="K456" s="407" t="str">
        <f t="shared" si="33"/>
        <v>a1Ng000000C0uTFEAZ</v>
      </c>
      <c r="L456" s="408" t="s">
        <v>1188</v>
      </c>
      <c r="M456" s="158"/>
      <c r="N456" s="79"/>
      <c r="AI456" s="5"/>
      <c r="AJ456" s="5"/>
      <c r="AK456" s="237"/>
    </row>
    <row r="457" spans="1:37" ht="18.75" customHeight="1" x14ac:dyDescent="0.25">
      <c r="A457" s="312">
        <v>73</v>
      </c>
      <c r="B457" s="324" t="str">
        <f t="shared" si="29"/>
        <v/>
      </c>
      <c r="C457" s="392" t="str">
        <f>TEXT(IFERROR(INDEX('Overview - Section A'!$A$42:$A$49,MATCH(G457,'Overview - Section A'!$I$42:$I$49,0)),""),"d-mmm-yy") &amp;" to " &amp; TEXT(IFERROR(INDEX('Overview - Section A'!$E$42:$E$49,MATCH(G457,'Overview - Section A'!$I$42:$I$49,0)),""),"d-mmm-yy")</f>
        <v>1-Jan-21 to 31-Dec-21</v>
      </c>
      <c r="D457" s="405"/>
      <c r="E457" s="405"/>
      <c r="F457" s="402" t="str">
        <f t="shared" si="30"/>
        <v/>
      </c>
      <c r="G457" s="406" t="s">
        <v>303</v>
      </c>
      <c r="H457" s="406">
        <v>44561</v>
      </c>
      <c r="I457" s="407" t="b">
        <f t="shared" si="31"/>
        <v>1</v>
      </c>
      <c r="J457" s="407" t="b">
        <f t="shared" si="32"/>
        <v>0</v>
      </c>
      <c r="K457" s="407" t="str">
        <f t="shared" si="33"/>
        <v>a1Ng000000C0uTFEAZ</v>
      </c>
      <c r="L457" s="408" t="s">
        <v>1189</v>
      </c>
      <c r="M457" s="158"/>
      <c r="N457" s="79"/>
      <c r="AI457" s="5"/>
      <c r="AJ457" s="5"/>
      <c r="AK457" s="237"/>
    </row>
    <row r="458" spans="1:37" ht="18.75" customHeight="1" x14ac:dyDescent="0.25">
      <c r="A458" s="312">
        <v>73</v>
      </c>
      <c r="B458" s="324" t="str">
        <f t="shared" si="29"/>
        <v/>
      </c>
      <c r="C458" s="392" t="str">
        <f>TEXT(IFERROR(INDEX('Overview - Section A'!$A$42:$A$49,MATCH(G458,'Overview - Section A'!$I$42:$I$49,0)),""),"d-mmm-yy") &amp;" to " &amp; TEXT(IFERROR(INDEX('Overview - Section A'!$E$42:$E$49,MATCH(G458,'Overview - Section A'!$I$42:$I$49,0)),""),"d-mmm-yy")</f>
        <v>1-Jan-22 to 31-Dec-22</v>
      </c>
      <c r="D458" s="405"/>
      <c r="E458" s="405"/>
      <c r="F458" s="402" t="str">
        <f t="shared" si="30"/>
        <v/>
      </c>
      <c r="G458" s="406" t="s">
        <v>305</v>
      </c>
      <c r="H458" s="406">
        <v>44926</v>
      </c>
      <c r="I458" s="407" t="b">
        <f t="shared" si="31"/>
        <v>1</v>
      </c>
      <c r="J458" s="407" t="b">
        <f t="shared" si="32"/>
        <v>0</v>
      </c>
      <c r="K458" s="407" t="str">
        <f t="shared" si="33"/>
        <v>a1Ng000000C0uTFEAZ</v>
      </c>
      <c r="L458" s="408" t="s">
        <v>1190</v>
      </c>
      <c r="M458" s="158"/>
      <c r="N458" s="79"/>
      <c r="AI458" s="5"/>
      <c r="AJ458" s="5"/>
      <c r="AK458" s="237"/>
    </row>
    <row r="459" spans="1:37" ht="18.75" customHeight="1" x14ac:dyDescent="0.25">
      <c r="A459" s="312">
        <v>74</v>
      </c>
      <c r="B459" s="324" t="str">
        <f t="shared" si="29"/>
        <v/>
      </c>
      <c r="C459" s="392" t="str">
        <f>TEXT(IFERROR(INDEX('Overview - Section A'!$A$42:$A$49,MATCH(G459,'Overview - Section A'!$I$42:$I$49,0)),""),"d-mmm-yy") &amp;" to " &amp; TEXT(IFERROR(INDEX('Overview - Section A'!$E$42:$E$49,MATCH(G459,'Overview - Section A'!$I$42:$I$49,0)),""),"d-mmm-yy")</f>
        <v>1-Jan-18 to 31-Dec-18</v>
      </c>
      <c r="D459" s="405"/>
      <c r="E459" s="405"/>
      <c r="F459" s="402" t="str">
        <f t="shared" si="30"/>
        <v/>
      </c>
      <c r="G459" s="406" t="s">
        <v>297</v>
      </c>
      <c r="H459" s="406">
        <v>43465</v>
      </c>
      <c r="I459" s="407" t="b">
        <f t="shared" si="31"/>
        <v>1</v>
      </c>
      <c r="J459" s="407" t="b">
        <f t="shared" si="32"/>
        <v>0</v>
      </c>
      <c r="K459" s="407" t="str">
        <f t="shared" si="33"/>
        <v>a1Ng000000C0uTGEAZ</v>
      </c>
      <c r="L459" s="408" t="s">
        <v>1191</v>
      </c>
      <c r="M459" s="158"/>
      <c r="N459" s="79"/>
      <c r="AI459" s="5"/>
      <c r="AJ459" s="5"/>
      <c r="AK459" s="237"/>
    </row>
    <row r="460" spans="1:37" ht="18.75" customHeight="1" x14ac:dyDescent="0.25">
      <c r="A460" s="312">
        <v>74</v>
      </c>
      <c r="B460" s="324" t="str">
        <f t="shared" si="29"/>
        <v/>
      </c>
      <c r="C460" s="392" t="str">
        <f>TEXT(IFERROR(INDEX('Overview - Section A'!$A$42:$A$49,MATCH(G460,'Overview - Section A'!$I$42:$I$49,0)),""),"d-mmm-yy") &amp;" to " &amp; TEXT(IFERROR(INDEX('Overview - Section A'!$E$42:$E$49,MATCH(G460,'Overview - Section A'!$I$42:$I$49,0)),""),"d-mmm-yy")</f>
        <v>1-Jan-19 to 31-Dec-19</v>
      </c>
      <c r="D460" s="405"/>
      <c r="E460" s="405"/>
      <c r="F460" s="402" t="str">
        <f t="shared" si="30"/>
        <v/>
      </c>
      <c r="G460" s="406" t="s">
        <v>299</v>
      </c>
      <c r="H460" s="406">
        <v>43830</v>
      </c>
      <c r="I460" s="407" t="b">
        <f t="shared" si="31"/>
        <v>1</v>
      </c>
      <c r="J460" s="407" t="b">
        <f t="shared" si="32"/>
        <v>0</v>
      </c>
      <c r="K460" s="407" t="str">
        <f t="shared" si="33"/>
        <v>a1Ng000000C0uTGEAZ</v>
      </c>
      <c r="L460" s="408" t="s">
        <v>1192</v>
      </c>
      <c r="M460" s="158"/>
      <c r="N460" s="79"/>
      <c r="AI460" s="5"/>
      <c r="AJ460" s="5"/>
      <c r="AK460" s="237"/>
    </row>
    <row r="461" spans="1:37" ht="18.75" customHeight="1" x14ac:dyDescent="0.25">
      <c r="A461" s="312">
        <v>74</v>
      </c>
      <c r="B461" s="324" t="str">
        <f t="shared" si="29"/>
        <v/>
      </c>
      <c r="C461" s="392" t="str">
        <f>TEXT(IFERROR(INDEX('Overview - Section A'!$A$42:$A$49,MATCH(G461,'Overview - Section A'!$I$42:$I$49,0)),""),"d-mmm-yy") &amp;" to " &amp; TEXT(IFERROR(INDEX('Overview - Section A'!$E$42:$E$49,MATCH(G461,'Overview - Section A'!$I$42:$I$49,0)),""),"d-mmm-yy")</f>
        <v>1-Jan-20 to 31-Dec-20</v>
      </c>
      <c r="D461" s="405"/>
      <c r="E461" s="405"/>
      <c r="F461" s="402" t="str">
        <f t="shared" si="30"/>
        <v/>
      </c>
      <c r="G461" s="406" t="s">
        <v>301</v>
      </c>
      <c r="H461" s="406">
        <v>44196</v>
      </c>
      <c r="I461" s="407" t="b">
        <f t="shared" si="31"/>
        <v>1</v>
      </c>
      <c r="J461" s="407" t="b">
        <f t="shared" si="32"/>
        <v>0</v>
      </c>
      <c r="K461" s="407" t="str">
        <f t="shared" si="33"/>
        <v>a1Ng000000C0uTGEAZ</v>
      </c>
      <c r="L461" s="408" t="s">
        <v>1193</v>
      </c>
      <c r="M461" s="158"/>
      <c r="N461" s="79"/>
      <c r="AI461" s="5"/>
      <c r="AJ461" s="5"/>
      <c r="AK461" s="237"/>
    </row>
    <row r="462" spans="1:37" ht="18.75" customHeight="1" x14ac:dyDescent="0.25">
      <c r="A462" s="312">
        <v>74</v>
      </c>
      <c r="B462" s="324" t="str">
        <f t="shared" si="29"/>
        <v/>
      </c>
      <c r="C462" s="392" t="str">
        <f>TEXT(IFERROR(INDEX('Overview - Section A'!$A$42:$A$49,MATCH(G462,'Overview - Section A'!$I$42:$I$49,0)),""),"d-mmm-yy") &amp;" to " &amp; TEXT(IFERROR(INDEX('Overview - Section A'!$E$42:$E$49,MATCH(G462,'Overview - Section A'!$I$42:$I$49,0)),""),"d-mmm-yy")</f>
        <v>1-Jan-21 to 31-Dec-21</v>
      </c>
      <c r="D462" s="405"/>
      <c r="E462" s="405"/>
      <c r="F462" s="402" t="str">
        <f t="shared" si="30"/>
        <v/>
      </c>
      <c r="G462" s="406" t="s">
        <v>303</v>
      </c>
      <c r="H462" s="406">
        <v>44561</v>
      </c>
      <c r="I462" s="407" t="b">
        <f t="shared" si="31"/>
        <v>1</v>
      </c>
      <c r="J462" s="407" t="b">
        <f t="shared" si="32"/>
        <v>0</v>
      </c>
      <c r="K462" s="407" t="str">
        <f t="shared" si="33"/>
        <v>a1Ng000000C0uTGEAZ</v>
      </c>
      <c r="L462" s="408" t="s">
        <v>1194</v>
      </c>
      <c r="M462" s="158"/>
      <c r="N462" s="79"/>
      <c r="AI462" s="5"/>
      <c r="AJ462" s="5"/>
      <c r="AK462" s="237"/>
    </row>
    <row r="463" spans="1:37" ht="18.75" customHeight="1" x14ac:dyDescent="0.25">
      <c r="A463" s="312">
        <v>74</v>
      </c>
      <c r="B463" s="324" t="str">
        <f t="shared" si="29"/>
        <v/>
      </c>
      <c r="C463" s="392" t="str">
        <f>TEXT(IFERROR(INDEX('Overview - Section A'!$A$42:$A$49,MATCH(G463,'Overview - Section A'!$I$42:$I$49,0)),""),"d-mmm-yy") &amp;" to " &amp; TEXT(IFERROR(INDEX('Overview - Section A'!$E$42:$E$49,MATCH(G463,'Overview - Section A'!$I$42:$I$49,0)),""),"d-mmm-yy")</f>
        <v>1-Jan-22 to 31-Dec-22</v>
      </c>
      <c r="D463" s="405"/>
      <c r="E463" s="405"/>
      <c r="F463" s="402" t="str">
        <f t="shared" si="30"/>
        <v/>
      </c>
      <c r="G463" s="406" t="s">
        <v>305</v>
      </c>
      <c r="H463" s="406">
        <v>44926</v>
      </c>
      <c r="I463" s="407" t="b">
        <f t="shared" si="31"/>
        <v>1</v>
      </c>
      <c r="J463" s="407" t="b">
        <f t="shared" si="32"/>
        <v>0</v>
      </c>
      <c r="K463" s="407" t="str">
        <f t="shared" si="33"/>
        <v>a1Ng000000C0uTGEAZ</v>
      </c>
      <c r="L463" s="408" t="s">
        <v>1195</v>
      </c>
      <c r="M463" s="158"/>
      <c r="N463" s="79"/>
      <c r="AI463" s="5"/>
      <c r="AJ463" s="5"/>
      <c r="AK463" s="237"/>
    </row>
    <row r="464" spans="1:37" ht="18.75" customHeight="1" x14ac:dyDescent="0.25">
      <c r="A464" s="312">
        <v>75</v>
      </c>
      <c r="B464" s="324" t="str">
        <f t="shared" si="29"/>
        <v/>
      </c>
      <c r="C464" s="392" t="str">
        <f>TEXT(IFERROR(INDEX('Overview - Section A'!$A$42:$A$49,MATCH(G464,'Overview - Section A'!$I$42:$I$49,0)),""),"d-mmm-yy") &amp;" to " &amp; TEXT(IFERROR(INDEX('Overview - Section A'!$E$42:$E$49,MATCH(G464,'Overview - Section A'!$I$42:$I$49,0)),""),"d-mmm-yy")</f>
        <v>1-Jan-18 to 31-Dec-18</v>
      </c>
      <c r="D464" s="405"/>
      <c r="E464" s="405"/>
      <c r="F464" s="402" t="str">
        <f t="shared" si="30"/>
        <v/>
      </c>
      <c r="G464" s="406" t="s">
        <v>297</v>
      </c>
      <c r="H464" s="406">
        <v>43465</v>
      </c>
      <c r="I464" s="407" t="b">
        <f t="shared" si="31"/>
        <v>1</v>
      </c>
      <c r="J464" s="407" t="b">
        <f t="shared" si="32"/>
        <v>0</v>
      </c>
      <c r="K464" s="407" t="str">
        <f t="shared" si="33"/>
        <v>a1Ng000000C0uTHEAZ</v>
      </c>
      <c r="L464" s="408" t="s">
        <v>1196</v>
      </c>
      <c r="M464" s="158"/>
      <c r="N464" s="79"/>
      <c r="AI464" s="5"/>
      <c r="AJ464" s="5"/>
      <c r="AK464" s="237"/>
    </row>
    <row r="465" spans="1:37" ht="18.75" customHeight="1" x14ac:dyDescent="0.25">
      <c r="A465" s="312">
        <v>75</v>
      </c>
      <c r="B465" s="324" t="str">
        <f t="shared" si="29"/>
        <v/>
      </c>
      <c r="C465" s="392" t="str">
        <f>TEXT(IFERROR(INDEX('Overview - Section A'!$A$42:$A$49,MATCH(G465,'Overview - Section A'!$I$42:$I$49,0)),""),"d-mmm-yy") &amp;" to " &amp; TEXT(IFERROR(INDEX('Overview - Section A'!$E$42:$E$49,MATCH(G465,'Overview - Section A'!$I$42:$I$49,0)),""),"d-mmm-yy")</f>
        <v>1-Jan-19 to 31-Dec-19</v>
      </c>
      <c r="D465" s="405"/>
      <c r="E465" s="405"/>
      <c r="F465" s="402" t="str">
        <f t="shared" si="30"/>
        <v/>
      </c>
      <c r="G465" s="406" t="s">
        <v>299</v>
      </c>
      <c r="H465" s="406">
        <v>43830</v>
      </c>
      <c r="I465" s="407" t="b">
        <f t="shared" si="31"/>
        <v>1</v>
      </c>
      <c r="J465" s="407" t="b">
        <f t="shared" si="32"/>
        <v>0</v>
      </c>
      <c r="K465" s="407" t="str">
        <f t="shared" si="33"/>
        <v>a1Ng000000C0uTHEAZ</v>
      </c>
      <c r="L465" s="408" t="s">
        <v>1197</v>
      </c>
      <c r="M465" s="158"/>
      <c r="N465" s="79"/>
      <c r="AI465" s="5"/>
      <c r="AJ465" s="5"/>
      <c r="AK465" s="237"/>
    </row>
    <row r="466" spans="1:37" ht="18.75" customHeight="1" x14ac:dyDescent="0.25">
      <c r="A466" s="312">
        <v>75</v>
      </c>
      <c r="B466" s="324" t="str">
        <f t="shared" si="29"/>
        <v/>
      </c>
      <c r="C466" s="392" t="str">
        <f>TEXT(IFERROR(INDEX('Overview - Section A'!$A$42:$A$49,MATCH(G466,'Overview - Section A'!$I$42:$I$49,0)),""),"d-mmm-yy") &amp;" to " &amp; TEXT(IFERROR(INDEX('Overview - Section A'!$E$42:$E$49,MATCH(G466,'Overview - Section A'!$I$42:$I$49,0)),""),"d-mmm-yy")</f>
        <v>1-Jan-20 to 31-Dec-20</v>
      </c>
      <c r="D466" s="405"/>
      <c r="E466" s="405"/>
      <c r="F466" s="402" t="str">
        <f t="shared" si="30"/>
        <v/>
      </c>
      <c r="G466" s="406" t="s">
        <v>301</v>
      </c>
      <c r="H466" s="406">
        <v>44196</v>
      </c>
      <c r="I466" s="407" t="b">
        <f t="shared" si="31"/>
        <v>1</v>
      </c>
      <c r="J466" s="407" t="b">
        <f t="shared" si="32"/>
        <v>0</v>
      </c>
      <c r="K466" s="407" t="str">
        <f t="shared" si="33"/>
        <v>a1Ng000000C0uTHEAZ</v>
      </c>
      <c r="L466" s="408" t="s">
        <v>1198</v>
      </c>
      <c r="M466" s="158"/>
      <c r="N466" s="79"/>
      <c r="AI466" s="5"/>
      <c r="AJ466" s="5"/>
      <c r="AK466" s="237"/>
    </row>
    <row r="467" spans="1:37" ht="18.75" customHeight="1" x14ac:dyDescent="0.25">
      <c r="A467" s="312">
        <v>75</v>
      </c>
      <c r="B467" s="324" t="str">
        <f t="shared" si="29"/>
        <v/>
      </c>
      <c r="C467" s="392" t="str">
        <f>TEXT(IFERROR(INDEX('Overview - Section A'!$A$42:$A$49,MATCH(G467,'Overview - Section A'!$I$42:$I$49,0)),""),"d-mmm-yy") &amp;" to " &amp; TEXT(IFERROR(INDEX('Overview - Section A'!$E$42:$E$49,MATCH(G467,'Overview - Section A'!$I$42:$I$49,0)),""),"d-mmm-yy")</f>
        <v>1-Jan-21 to 31-Dec-21</v>
      </c>
      <c r="D467" s="405"/>
      <c r="E467" s="405"/>
      <c r="F467" s="402" t="str">
        <f t="shared" si="30"/>
        <v/>
      </c>
      <c r="G467" s="406" t="s">
        <v>303</v>
      </c>
      <c r="H467" s="406">
        <v>44561</v>
      </c>
      <c r="I467" s="407" t="b">
        <f t="shared" si="31"/>
        <v>1</v>
      </c>
      <c r="J467" s="407" t="b">
        <f t="shared" si="32"/>
        <v>0</v>
      </c>
      <c r="K467" s="407" t="str">
        <f t="shared" si="33"/>
        <v>a1Ng000000C0uTHEAZ</v>
      </c>
      <c r="L467" s="408" t="s">
        <v>1199</v>
      </c>
      <c r="M467" s="158"/>
      <c r="N467" s="79"/>
      <c r="AI467" s="5"/>
      <c r="AJ467" s="5"/>
      <c r="AK467" s="237"/>
    </row>
    <row r="468" spans="1:37" ht="18.75" customHeight="1" x14ac:dyDescent="0.25">
      <c r="A468" s="312">
        <v>75</v>
      </c>
      <c r="B468" s="324" t="str">
        <f t="shared" si="29"/>
        <v/>
      </c>
      <c r="C468" s="392" t="str">
        <f>TEXT(IFERROR(INDEX('Overview - Section A'!$A$42:$A$49,MATCH(G468,'Overview - Section A'!$I$42:$I$49,0)),""),"d-mmm-yy") &amp;" to " &amp; TEXT(IFERROR(INDEX('Overview - Section A'!$E$42:$E$49,MATCH(G468,'Overview - Section A'!$I$42:$I$49,0)),""),"d-mmm-yy")</f>
        <v>1-Jan-22 to 31-Dec-22</v>
      </c>
      <c r="D468" s="405"/>
      <c r="E468" s="405"/>
      <c r="F468" s="402" t="str">
        <f t="shared" si="30"/>
        <v/>
      </c>
      <c r="G468" s="406" t="s">
        <v>305</v>
      </c>
      <c r="H468" s="406">
        <v>44926</v>
      </c>
      <c r="I468" s="407" t="b">
        <f t="shared" si="31"/>
        <v>1</v>
      </c>
      <c r="J468" s="407" t="b">
        <f t="shared" si="32"/>
        <v>0</v>
      </c>
      <c r="K468" s="407" t="str">
        <f t="shared" si="33"/>
        <v>a1Ng000000C0uTHEAZ</v>
      </c>
      <c r="L468" s="408" t="s">
        <v>1200</v>
      </c>
      <c r="M468" s="158"/>
      <c r="N468" s="79"/>
      <c r="AI468" s="5"/>
      <c r="AJ468" s="5"/>
      <c r="AK468" s="237"/>
    </row>
    <row r="469" spans="1:37" ht="18.75" customHeight="1" x14ac:dyDescent="0.25">
      <c r="A469" s="312">
        <v>76</v>
      </c>
      <c r="B469" s="324" t="str">
        <f t="shared" si="29"/>
        <v/>
      </c>
      <c r="C469" s="392" t="str">
        <f>TEXT(IFERROR(INDEX('Overview - Section A'!$A$42:$A$49,MATCH(G469,'Overview - Section A'!$I$42:$I$49,0)),""),"d-mmm-yy") &amp;" to " &amp; TEXT(IFERROR(INDEX('Overview - Section A'!$E$42:$E$49,MATCH(G469,'Overview - Section A'!$I$42:$I$49,0)),""),"d-mmm-yy")</f>
        <v>1-Jan-18 to 31-Dec-18</v>
      </c>
      <c r="D469" s="405"/>
      <c r="E469" s="405"/>
      <c r="F469" s="402" t="str">
        <f t="shared" si="30"/>
        <v/>
      </c>
      <c r="G469" s="406" t="s">
        <v>297</v>
      </c>
      <c r="H469" s="406">
        <v>43465</v>
      </c>
      <c r="I469" s="407" t="b">
        <f t="shared" si="31"/>
        <v>1</v>
      </c>
      <c r="J469" s="407" t="b">
        <f t="shared" si="32"/>
        <v>0</v>
      </c>
      <c r="K469" s="407" t="str">
        <f t="shared" si="33"/>
        <v>a1Ng000000C0uTIEAZ</v>
      </c>
      <c r="L469" s="408" t="s">
        <v>1201</v>
      </c>
      <c r="M469" s="158"/>
      <c r="N469" s="79"/>
      <c r="AI469" s="5"/>
      <c r="AJ469" s="5"/>
      <c r="AK469" s="237"/>
    </row>
    <row r="470" spans="1:37" ht="18.75" customHeight="1" x14ac:dyDescent="0.25">
      <c r="A470" s="312">
        <v>76</v>
      </c>
      <c r="B470" s="324" t="str">
        <f t="shared" si="29"/>
        <v/>
      </c>
      <c r="C470" s="392" t="str">
        <f>TEXT(IFERROR(INDEX('Overview - Section A'!$A$42:$A$49,MATCH(G470,'Overview - Section A'!$I$42:$I$49,0)),""),"d-mmm-yy") &amp;" to " &amp; TEXT(IFERROR(INDEX('Overview - Section A'!$E$42:$E$49,MATCH(G470,'Overview - Section A'!$I$42:$I$49,0)),""),"d-mmm-yy")</f>
        <v>1-Jan-19 to 31-Dec-19</v>
      </c>
      <c r="D470" s="405"/>
      <c r="E470" s="405"/>
      <c r="F470" s="402" t="str">
        <f t="shared" si="30"/>
        <v/>
      </c>
      <c r="G470" s="406" t="s">
        <v>299</v>
      </c>
      <c r="H470" s="406">
        <v>43830</v>
      </c>
      <c r="I470" s="407" t="b">
        <f t="shared" si="31"/>
        <v>1</v>
      </c>
      <c r="J470" s="407" t="b">
        <f t="shared" si="32"/>
        <v>0</v>
      </c>
      <c r="K470" s="407" t="str">
        <f t="shared" si="33"/>
        <v>a1Ng000000C0uTIEAZ</v>
      </c>
      <c r="L470" s="408" t="s">
        <v>1202</v>
      </c>
      <c r="M470" s="158"/>
      <c r="N470" s="79"/>
      <c r="AI470" s="5"/>
      <c r="AJ470" s="5"/>
      <c r="AK470" s="237"/>
    </row>
    <row r="471" spans="1:37" ht="18.75" customHeight="1" x14ac:dyDescent="0.25">
      <c r="A471" s="312">
        <v>76</v>
      </c>
      <c r="B471" s="324" t="str">
        <f t="shared" si="29"/>
        <v/>
      </c>
      <c r="C471" s="392" t="str">
        <f>TEXT(IFERROR(INDEX('Overview - Section A'!$A$42:$A$49,MATCH(G471,'Overview - Section A'!$I$42:$I$49,0)),""),"d-mmm-yy") &amp;" to " &amp; TEXT(IFERROR(INDEX('Overview - Section A'!$E$42:$E$49,MATCH(G471,'Overview - Section A'!$I$42:$I$49,0)),""),"d-mmm-yy")</f>
        <v>1-Jan-20 to 31-Dec-20</v>
      </c>
      <c r="D471" s="405"/>
      <c r="E471" s="405"/>
      <c r="F471" s="402" t="str">
        <f t="shared" si="30"/>
        <v/>
      </c>
      <c r="G471" s="406" t="s">
        <v>301</v>
      </c>
      <c r="H471" s="406">
        <v>44196</v>
      </c>
      <c r="I471" s="407" t="b">
        <f t="shared" si="31"/>
        <v>1</v>
      </c>
      <c r="J471" s="407" t="b">
        <f t="shared" si="32"/>
        <v>0</v>
      </c>
      <c r="K471" s="407" t="str">
        <f t="shared" si="33"/>
        <v>a1Ng000000C0uTIEAZ</v>
      </c>
      <c r="L471" s="408" t="s">
        <v>1203</v>
      </c>
      <c r="M471" s="158"/>
      <c r="N471" s="79"/>
      <c r="AI471" s="5"/>
      <c r="AJ471" s="5"/>
      <c r="AK471" s="237"/>
    </row>
    <row r="472" spans="1:37" ht="18.75" customHeight="1" x14ac:dyDescent="0.25">
      <c r="A472" s="312">
        <v>76</v>
      </c>
      <c r="B472" s="324" t="str">
        <f t="shared" si="29"/>
        <v/>
      </c>
      <c r="C472" s="392" t="str">
        <f>TEXT(IFERROR(INDEX('Overview - Section A'!$A$42:$A$49,MATCH(G472,'Overview - Section A'!$I$42:$I$49,0)),""),"d-mmm-yy") &amp;" to " &amp; TEXT(IFERROR(INDEX('Overview - Section A'!$E$42:$E$49,MATCH(G472,'Overview - Section A'!$I$42:$I$49,0)),""),"d-mmm-yy")</f>
        <v>1-Jan-21 to 31-Dec-21</v>
      </c>
      <c r="D472" s="405"/>
      <c r="E472" s="405"/>
      <c r="F472" s="402" t="str">
        <f t="shared" si="30"/>
        <v/>
      </c>
      <c r="G472" s="406" t="s">
        <v>303</v>
      </c>
      <c r="H472" s="406">
        <v>44561</v>
      </c>
      <c r="I472" s="407" t="b">
        <f t="shared" si="31"/>
        <v>1</v>
      </c>
      <c r="J472" s="407" t="b">
        <f t="shared" si="32"/>
        <v>0</v>
      </c>
      <c r="K472" s="407" t="str">
        <f t="shared" si="33"/>
        <v>a1Ng000000C0uTIEAZ</v>
      </c>
      <c r="L472" s="408" t="s">
        <v>1204</v>
      </c>
      <c r="M472" s="158"/>
      <c r="N472" s="79"/>
      <c r="AI472" s="5"/>
      <c r="AJ472" s="5"/>
      <c r="AK472" s="237"/>
    </row>
    <row r="473" spans="1:37" ht="18.75" customHeight="1" x14ac:dyDescent="0.25">
      <c r="A473" s="312">
        <v>76</v>
      </c>
      <c r="B473" s="324" t="str">
        <f t="shared" si="29"/>
        <v/>
      </c>
      <c r="C473" s="392" t="str">
        <f>TEXT(IFERROR(INDEX('Overview - Section A'!$A$42:$A$49,MATCH(G473,'Overview - Section A'!$I$42:$I$49,0)),""),"d-mmm-yy") &amp;" to " &amp; TEXT(IFERROR(INDEX('Overview - Section A'!$E$42:$E$49,MATCH(G473,'Overview - Section A'!$I$42:$I$49,0)),""),"d-mmm-yy")</f>
        <v>1-Jan-22 to 31-Dec-22</v>
      </c>
      <c r="D473" s="405"/>
      <c r="E473" s="405"/>
      <c r="F473" s="402" t="str">
        <f t="shared" si="30"/>
        <v/>
      </c>
      <c r="G473" s="406" t="s">
        <v>305</v>
      </c>
      <c r="H473" s="406">
        <v>44926</v>
      </c>
      <c r="I473" s="407" t="b">
        <f t="shared" si="31"/>
        <v>1</v>
      </c>
      <c r="J473" s="407" t="b">
        <f t="shared" si="32"/>
        <v>0</v>
      </c>
      <c r="K473" s="407" t="str">
        <f t="shared" si="33"/>
        <v>a1Ng000000C0uTIEAZ</v>
      </c>
      <c r="L473" s="408" t="s">
        <v>1205</v>
      </c>
      <c r="M473" s="158"/>
      <c r="N473" s="79"/>
      <c r="AI473" s="5"/>
      <c r="AJ473" s="5"/>
      <c r="AK473" s="237"/>
    </row>
    <row r="474" spans="1:37" ht="18.75" customHeight="1" x14ac:dyDescent="0.25">
      <c r="A474" s="312">
        <v>77</v>
      </c>
      <c r="B474" s="324" t="str">
        <f t="shared" si="29"/>
        <v/>
      </c>
      <c r="C474" s="392" t="str">
        <f>TEXT(IFERROR(INDEX('Overview - Section A'!$A$42:$A$49,MATCH(G474,'Overview - Section A'!$I$42:$I$49,0)),""),"d-mmm-yy") &amp;" to " &amp; TEXT(IFERROR(INDEX('Overview - Section A'!$E$42:$E$49,MATCH(G474,'Overview - Section A'!$I$42:$I$49,0)),""),"d-mmm-yy")</f>
        <v>1-Jan-18 to 31-Dec-18</v>
      </c>
      <c r="D474" s="405"/>
      <c r="E474" s="405"/>
      <c r="F474" s="402" t="str">
        <f t="shared" si="30"/>
        <v/>
      </c>
      <c r="G474" s="406" t="s">
        <v>297</v>
      </c>
      <c r="H474" s="406">
        <v>43465</v>
      </c>
      <c r="I474" s="407" t="b">
        <f t="shared" si="31"/>
        <v>1</v>
      </c>
      <c r="J474" s="407" t="b">
        <f t="shared" si="32"/>
        <v>0</v>
      </c>
      <c r="K474" s="407" t="str">
        <f t="shared" si="33"/>
        <v>a1Ng000000C0uTJEAZ</v>
      </c>
      <c r="L474" s="408" t="s">
        <v>1206</v>
      </c>
      <c r="M474" s="158"/>
      <c r="N474" s="79"/>
      <c r="AI474" s="5"/>
      <c r="AJ474" s="5"/>
      <c r="AK474" s="237"/>
    </row>
    <row r="475" spans="1:37" ht="18.75" customHeight="1" x14ac:dyDescent="0.25">
      <c r="A475" s="312">
        <v>77</v>
      </c>
      <c r="B475" s="324" t="str">
        <f t="shared" si="29"/>
        <v/>
      </c>
      <c r="C475" s="392" t="str">
        <f>TEXT(IFERROR(INDEX('Overview - Section A'!$A$42:$A$49,MATCH(G475,'Overview - Section A'!$I$42:$I$49,0)),""),"d-mmm-yy") &amp;" to " &amp; TEXT(IFERROR(INDEX('Overview - Section A'!$E$42:$E$49,MATCH(G475,'Overview - Section A'!$I$42:$I$49,0)),""),"d-mmm-yy")</f>
        <v>1-Jan-19 to 31-Dec-19</v>
      </c>
      <c r="D475" s="405"/>
      <c r="E475" s="405"/>
      <c r="F475" s="402" t="str">
        <f t="shared" si="30"/>
        <v/>
      </c>
      <c r="G475" s="406" t="s">
        <v>299</v>
      </c>
      <c r="H475" s="406">
        <v>43830</v>
      </c>
      <c r="I475" s="407" t="b">
        <f t="shared" si="31"/>
        <v>1</v>
      </c>
      <c r="J475" s="407" t="b">
        <f t="shared" si="32"/>
        <v>0</v>
      </c>
      <c r="K475" s="407" t="str">
        <f t="shared" si="33"/>
        <v>a1Ng000000C0uTJEAZ</v>
      </c>
      <c r="L475" s="408" t="s">
        <v>1207</v>
      </c>
      <c r="M475" s="158"/>
      <c r="N475" s="79"/>
      <c r="AI475" s="5"/>
      <c r="AJ475" s="5"/>
      <c r="AK475" s="237"/>
    </row>
    <row r="476" spans="1:37" ht="18.75" customHeight="1" x14ac:dyDescent="0.25">
      <c r="A476" s="312">
        <v>77</v>
      </c>
      <c r="B476" s="324" t="str">
        <f t="shared" si="29"/>
        <v/>
      </c>
      <c r="C476" s="392" t="str">
        <f>TEXT(IFERROR(INDEX('Overview - Section A'!$A$42:$A$49,MATCH(G476,'Overview - Section A'!$I$42:$I$49,0)),""),"d-mmm-yy") &amp;" to " &amp; TEXT(IFERROR(INDEX('Overview - Section A'!$E$42:$E$49,MATCH(G476,'Overview - Section A'!$I$42:$I$49,0)),""),"d-mmm-yy")</f>
        <v>1-Jan-20 to 31-Dec-20</v>
      </c>
      <c r="D476" s="405"/>
      <c r="E476" s="405"/>
      <c r="F476" s="402" t="str">
        <f t="shared" si="30"/>
        <v/>
      </c>
      <c r="G476" s="406" t="s">
        <v>301</v>
      </c>
      <c r="H476" s="406">
        <v>44196</v>
      </c>
      <c r="I476" s="407" t="b">
        <f t="shared" si="31"/>
        <v>1</v>
      </c>
      <c r="J476" s="407" t="b">
        <f t="shared" si="32"/>
        <v>0</v>
      </c>
      <c r="K476" s="407" t="str">
        <f t="shared" si="33"/>
        <v>a1Ng000000C0uTJEAZ</v>
      </c>
      <c r="L476" s="408" t="s">
        <v>1208</v>
      </c>
      <c r="M476" s="158"/>
      <c r="N476" s="79"/>
      <c r="AI476" s="5"/>
      <c r="AJ476" s="5"/>
      <c r="AK476" s="237"/>
    </row>
    <row r="477" spans="1:37" ht="18.75" customHeight="1" x14ac:dyDescent="0.25">
      <c r="A477" s="312">
        <v>77</v>
      </c>
      <c r="B477" s="324" t="str">
        <f t="shared" si="29"/>
        <v/>
      </c>
      <c r="C477" s="392" t="str">
        <f>TEXT(IFERROR(INDEX('Overview - Section A'!$A$42:$A$49,MATCH(G477,'Overview - Section A'!$I$42:$I$49,0)),""),"d-mmm-yy") &amp;" to " &amp; TEXT(IFERROR(INDEX('Overview - Section A'!$E$42:$E$49,MATCH(G477,'Overview - Section A'!$I$42:$I$49,0)),""),"d-mmm-yy")</f>
        <v>1-Jan-21 to 31-Dec-21</v>
      </c>
      <c r="D477" s="405"/>
      <c r="E477" s="405"/>
      <c r="F477" s="402" t="str">
        <f t="shared" si="30"/>
        <v/>
      </c>
      <c r="G477" s="406" t="s">
        <v>303</v>
      </c>
      <c r="H477" s="406">
        <v>44561</v>
      </c>
      <c r="I477" s="407" t="b">
        <f t="shared" si="31"/>
        <v>1</v>
      </c>
      <c r="J477" s="407" t="b">
        <f t="shared" si="32"/>
        <v>0</v>
      </c>
      <c r="K477" s="407" t="str">
        <f t="shared" si="33"/>
        <v>a1Ng000000C0uTJEAZ</v>
      </c>
      <c r="L477" s="408" t="s">
        <v>1209</v>
      </c>
      <c r="M477" s="158"/>
      <c r="N477" s="79"/>
      <c r="AI477" s="5"/>
      <c r="AJ477" s="5"/>
      <c r="AK477" s="237"/>
    </row>
    <row r="478" spans="1:37" ht="18.75" customHeight="1" x14ac:dyDescent="0.25">
      <c r="A478" s="312">
        <v>77</v>
      </c>
      <c r="B478" s="324" t="str">
        <f t="shared" ref="B478:B493" si="34">IF(A478=A477,"",IF(VLOOKUP(A478,$A$8:$D$90,4,FALSE)=0,"",VLOOKUP(A478,$A$8:$D$90,4,FALSE)))</f>
        <v/>
      </c>
      <c r="C478" s="392" t="str">
        <f>TEXT(IFERROR(INDEX('Overview - Section A'!$A$42:$A$49,MATCH(G478,'Overview - Section A'!$I$42:$I$49,0)),""),"d-mmm-yy") &amp;" to " &amp; TEXT(IFERROR(INDEX('Overview - Section A'!$E$42:$E$49,MATCH(G478,'Overview - Section A'!$I$42:$I$49,0)),""),"d-mmm-yy")</f>
        <v>1-Jan-22 to 31-Dec-22</v>
      </c>
      <c r="D478" s="405"/>
      <c r="E478" s="405"/>
      <c r="F478" s="402" t="str">
        <f t="shared" ref="F478:F493" si="35">IF(VLOOKUP(A478,$A$8:$D$90,4,FALSE)=0,"",VLOOKUP(A478,$A$8:$D$90,4,FALSE))</f>
        <v/>
      </c>
      <c r="G478" s="406" t="s">
        <v>305</v>
      </c>
      <c r="H478" s="406">
        <v>44926</v>
      </c>
      <c r="I478" s="407" t="b">
        <f t="shared" ref="I478:I493" si="36">IFERROR(TRUE,FALSE)</f>
        <v>1</v>
      </c>
      <c r="J478" s="407" t="b">
        <f t="shared" ref="J478:J493" si="37">IFERROR(IF(F478&lt;&gt;"",TRUE,FALSE),FALSE)</f>
        <v>0</v>
      </c>
      <c r="K478" s="407" t="str">
        <f t="shared" ref="K478:K493" si="38">IFERROR(VLOOKUP(A478,$A$8:$T$90,20,FALSE),"")</f>
        <v>a1Ng000000C0uTJEAZ</v>
      </c>
      <c r="L478" s="408" t="s">
        <v>1210</v>
      </c>
      <c r="M478" s="158"/>
      <c r="N478" s="79"/>
      <c r="AI478" s="5"/>
      <c r="AJ478" s="5"/>
      <c r="AK478" s="237"/>
    </row>
    <row r="479" spans="1:37" ht="18.75" customHeight="1" x14ac:dyDescent="0.25">
      <c r="A479" s="312">
        <v>78</v>
      </c>
      <c r="B479" s="324" t="str">
        <f t="shared" si="34"/>
        <v/>
      </c>
      <c r="C479" s="392" t="str">
        <f>TEXT(IFERROR(INDEX('Overview - Section A'!$A$42:$A$49,MATCH(G479,'Overview - Section A'!$I$42:$I$49,0)),""),"d-mmm-yy") &amp;" to " &amp; TEXT(IFERROR(INDEX('Overview - Section A'!$E$42:$E$49,MATCH(G479,'Overview - Section A'!$I$42:$I$49,0)),""),"d-mmm-yy")</f>
        <v>1-Jan-18 to 31-Dec-18</v>
      </c>
      <c r="D479" s="405"/>
      <c r="E479" s="405"/>
      <c r="F479" s="402" t="str">
        <f t="shared" si="35"/>
        <v/>
      </c>
      <c r="G479" s="406" t="s">
        <v>297</v>
      </c>
      <c r="H479" s="406">
        <v>43465</v>
      </c>
      <c r="I479" s="407" t="b">
        <f t="shared" si="36"/>
        <v>1</v>
      </c>
      <c r="J479" s="407" t="b">
        <f t="shared" si="37"/>
        <v>0</v>
      </c>
      <c r="K479" s="407" t="str">
        <f t="shared" si="38"/>
        <v>a1Ng000000C0uTKEAZ</v>
      </c>
      <c r="L479" s="408" t="s">
        <v>1211</v>
      </c>
      <c r="M479" s="158"/>
      <c r="N479" s="79"/>
      <c r="AI479" s="5"/>
      <c r="AJ479" s="5"/>
      <c r="AK479" s="237"/>
    </row>
    <row r="480" spans="1:37" ht="18.75" customHeight="1" x14ac:dyDescent="0.25">
      <c r="A480" s="312">
        <v>78</v>
      </c>
      <c r="B480" s="324" t="str">
        <f t="shared" si="34"/>
        <v/>
      </c>
      <c r="C480" s="392" t="str">
        <f>TEXT(IFERROR(INDEX('Overview - Section A'!$A$42:$A$49,MATCH(G480,'Overview - Section A'!$I$42:$I$49,0)),""),"d-mmm-yy") &amp;" to " &amp; TEXT(IFERROR(INDEX('Overview - Section A'!$E$42:$E$49,MATCH(G480,'Overview - Section A'!$I$42:$I$49,0)),""),"d-mmm-yy")</f>
        <v>1-Jan-19 to 31-Dec-19</v>
      </c>
      <c r="D480" s="405"/>
      <c r="E480" s="405"/>
      <c r="F480" s="402" t="str">
        <f t="shared" si="35"/>
        <v/>
      </c>
      <c r="G480" s="406" t="s">
        <v>299</v>
      </c>
      <c r="H480" s="406">
        <v>43830</v>
      </c>
      <c r="I480" s="407" t="b">
        <f t="shared" si="36"/>
        <v>1</v>
      </c>
      <c r="J480" s="407" t="b">
        <f t="shared" si="37"/>
        <v>0</v>
      </c>
      <c r="K480" s="407" t="str">
        <f t="shared" si="38"/>
        <v>a1Ng000000C0uTKEAZ</v>
      </c>
      <c r="L480" s="408" t="s">
        <v>1212</v>
      </c>
      <c r="M480" s="158"/>
      <c r="N480" s="79"/>
      <c r="AI480" s="5"/>
      <c r="AJ480" s="5"/>
      <c r="AK480" s="237"/>
    </row>
    <row r="481" spans="1:37" ht="18.75" customHeight="1" x14ac:dyDescent="0.25">
      <c r="A481" s="312">
        <v>78</v>
      </c>
      <c r="B481" s="324" t="str">
        <f t="shared" si="34"/>
        <v/>
      </c>
      <c r="C481" s="392" t="str">
        <f>TEXT(IFERROR(INDEX('Overview - Section A'!$A$42:$A$49,MATCH(G481,'Overview - Section A'!$I$42:$I$49,0)),""),"d-mmm-yy") &amp;" to " &amp; TEXT(IFERROR(INDEX('Overview - Section A'!$E$42:$E$49,MATCH(G481,'Overview - Section A'!$I$42:$I$49,0)),""),"d-mmm-yy")</f>
        <v>1-Jan-20 to 31-Dec-20</v>
      </c>
      <c r="D481" s="405"/>
      <c r="E481" s="405"/>
      <c r="F481" s="402" t="str">
        <f t="shared" si="35"/>
        <v/>
      </c>
      <c r="G481" s="406" t="s">
        <v>301</v>
      </c>
      <c r="H481" s="406">
        <v>44196</v>
      </c>
      <c r="I481" s="407" t="b">
        <f t="shared" si="36"/>
        <v>1</v>
      </c>
      <c r="J481" s="407" t="b">
        <f t="shared" si="37"/>
        <v>0</v>
      </c>
      <c r="K481" s="407" t="str">
        <f t="shared" si="38"/>
        <v>a1Ng000000C0uTKEAZ</v>
      </c>
      <c r="L481" s="408" t="s">
        <v>1213</v>
      </c>
      <c r="M481" s="158"/>
      <c r="N481" s="79"/>
      <c r="AI481" s="5"/>
      <c r="AJ481" s="5"/>
      <c r="AK481" s="237"/>
    </row>
    <row r="482" spans="1:37" ht="18.75" customHeight="1" x14ac:dyDescent="0.25">
      <c r="A482" s="312">
        <v>78</v>
      </c>
      <c r="B482" s="324" t="str">
        <f t="shared" si="34"/>
        <v/>
      </c>
      <c r="C482" s="392" t="str">
        <f>TEXT(IFERROR(INDEX('Overview - Section A'!$A$42:$A$49,MATCH(G482,'Overview - Section A'!$I$42:$I$49,0)),""),"d-mmm-yy") &amp;" to " &amp; TEXT(IFERROR(INDEX('Overview - Section A'!$E$42:$E$49,MATCH(G482,'Overview - Section A'!$I$42:$I$49,0)),""),"d-mmm-yy")</f>
        <v>1-Jan-21 to 31-Dec-21</v>
      </c>
      <c r="D482" s="405"/>
      <c r="E482" s="405"/>
      <c r="F482" s="402" t="str">
        <f t="shared" si="35"/>
        <v/>
      </c>
      <c r="G482" s="406" t="s">
        <v>303</v>
      </c>
      <c r="H482" s="406">
        <v>44561</v>
      </c>
      <c r="I482" s="407" t="b">
        <f t="shared" si="36"/>
        <v>1</v>
      </c>
      <c r="J482" s="407" t="b">
        <f t="shared" si="37"/>
        <v>0</v>
      </c>
      <c r="K482" s="407" t="str">
        <f t="shared" si="38"/>
        <v>a1Ng000000C0uTKEAZ</v>
      </c>
      <c r="L482" s="408" t="s">
        <v>1214</v>
      </c>
      <c r="M482" s="158"/>
      <c r="N482" s="79"/>
      <c r="AI482" s="5"/>
      <c r="AJ482" s="5"/>
      <c r="AK482" s="237"/>
    </row>
    <row r="483" spans="1:37" ht="18.75" customHeight="1" x14ac:dyDescent="0.25">
      <c r="A483" s="312">
        <v>78</v>
      </c>
      <c r="B483" s="324" t="str">
        <f t="shared" si="34"/>
        <v/>
      </c>
      <c r="C483" s="392" t="str">
        <f>TEXT(IFERROR(INDEX('Overview - Section A'!$A$42:$A$49,MATCH(G483,'Overview - Section A'!$I$42:$I$49,0)),""),"d-mmm-yy") &amp;" to " &amp; TEXT(IFERROR(INDEX('Overview - Section A'!$E$42:$E$49,MATCH(G483,'Overview - Section A'!$I$42:$I$49,0)),""),"d-mmm-yy")</f>
        <v>1-Jan-22 to 31-Dec-22</v>
      </c>
      <c r="D483" s="405"/>
      <c r="E483" s="405"/>
      <c r="F483" s="402" t="str">
        <f t="shared" si="35"/>
        <v/>
      </c>
      <c r="G483" s="406" t="s">
        <v>305</v>
      </c>
      <c r="H483" s="406">
        <v>44926</v>
      </c>
      <c r="I483" s="407" t="b">
        <f t="shared" si="36"/>
        <v>1</v>
      </c>
      <c r="J483" s="407" t="b">
        <f t="shared" si="37"/>
        <v>0</v>
      </c>
      <c r="K483" s="407" t="str">
        <f t="shared" si="38"/>
        <v>a1Ng000000C0uTKEAZ</v>
      </c>
      <c r="L483" s="408" t="s">
        <v>1215</v>
      </c>
      <c r="M483" s="158"/>
      <c r="N483" s="79"/>
      <c r="AI483" s="5"/>
      <c r="AJ483" s="5"/>
      <c r="AK483" s="237"/>
    </row>
    <row r="484" spans="1:37" ht="18.75" customHeight="1" x14ac:dyDescent="0.25">
      <c r="A484" s="312">
        <v>79</v>
      </c>
      <c r="B484" s="324" t="str">
        <f t="shared" si="34"/>
        <v/>
      </c>
      <c r="C484" s="392" t="str">
        <f>TEXT(IFERROR(INDEX('Overview - Section A'!$A$42:$A$49,MATCH(G484,'Overview - Section A'!$I$42:$I$49,0)),""),"d-mmm-yy") &amp;" to " &amp; TEXT(IFERROR(INDEX('Overview - Section A'!$E$42:$E$49,MATCH(G484,'Overview - Section A'!$I$42:$I$49,0)),""),"d-mmm-yy")</f>
        <v>1-Jan-18 to 31-Dec-18</v>
      </c>
      <c r="D484" s="405"/>
      <c r="E484" s="405"/>
      <c r="F484" s="402" t="str">
        <f t="shared" si="35"/>
        <v/>
      </c>
      <c r="G484" s="406" t="s">
        <v>297</v>
      </c>
      <c r="H484" s="406">
        <v>43465</v>
      </c>
      <c r="I484" s="407" t="b">
        <f t="shared" si="36"/>
        <v>1</v>
      </c>
      <c r="J484" s="407" t="b">
        <f t="shared" si="37"/>
        <v>0</v>
      </c>
      <c r="K484" s="407" t="str">
        <f t="shared" si="38"/>
        <v>a1Ng000000C0uTLEAZ</v>
      </c>
      <c r="L484" s="408" t="s">
        <v>1216</v>
      </c>
      <c r="M484" s="158"/>
      <c r="N484" s="79"/>
      <c r="AI484" s="5"/>
      <c r="AJ484" s="5"/>
      <c r="AK484" s="237"/>
    </row>
    <row r="485" spans="1:37" ht="18.75" customHeight="1" x14ac:dyDescent="0.25">
      <c r="A485" s="312">
        <v>79</v>
      </c>
      <c r="B485" s="324" t="str">
        <f t="shared" si="34"/>
        <v/>
      </c>
      <c r="C485" s="392" t="str">
        <f>TEXT(IFERROR(INDEX('Overview - Section A'!$A$42:$A$49,MATCH(G485,'Overview - Section A'!$I$42:$I$49,0)),""),"d-mmm-yy") &amp;" to " &amp; TEXT(IFERROR(INDEX('Overview - Section A'!$E$42:$E$49,MATCH(G485,'Overview - Section A'!$I$42:$I$49,0)),""),"d-mmm-yy")</f>
        <v>1-Jan-19 to 31-Dec-19</v>
      </c>
      <c r="D485" s="405"/>
      <c r="E485" s="405"/>
      <c r="F485" s="402" t="str">
        <f t="shared" si="35"/>
        <v/>
      </c>
      <c r="G485" s="406" t="s">
        <v>299</v>
      </c>
      <c r="H485" s="406">
        <v>43830</v>
      </c>
      <c r="I485" s="407" t="b">
        <f t="shared" si="36"/>
        <v>1</v>
      </c>
      <c r="J485" s="407" t="b">
        <f t="shared" si="37"/>
        <v>0</v>
      </c>
      <c r="K485" s="407" t="str">
        <f t="shared" si="38"/>
        <v>a1Ng000000C0uTLEAZ</v>
      </c>
      <c r="L485" s="408" t="s">
        <v>1217</v>
      </c>
      <c r="M485" s="158"/>
      <c r="N485" s="79"/>
      <c r="AI485" s="5"/>
      <c r="AJ485" s="5"/>
      <c r="AK485" s="237"/>
    </row>
    <row r="486" spans="1:37" ht="18.75" customHeight="1" x14ac:dyDescent="0.25">
      <c r="A486" s="312">
        <v>79</v>
      </c>
      <c r="B486" s="324" t="str">
        <f t="shared" si="34"/>
        <v/>
      </c>
      <c r="C486" s="392" t="str">
        <f>TEXT(IFERROR(INDEX('Overview - Section A'!$A$42:$A$49,MATCH(G486,'Overview - Section A'!$I$42:$I$49,0)),""),"d-mmm-yy") &amp;" to " &amp; TEXT(IFERROR(INDEX('Overview - Section A'!$E$42:$E$49,MATCH(G486,'Overview - Section A'!$I$42:$I$49,0)),""),"d-mmm-yy")</f>
        <v>1-Jan-20 to 31-Dec-20</v>
      </c>
      <c r="D486" s="405"/>
      <c r="E486" s="405"/>
      <c r="F486" s="402" t="str">
        <f t="shared" si="35"/>
        <v/>
      </c>
      <c r="G486" s="406" t="s">
        <v>301</v>
      </c>
      <c r="H486" s="406">
        <v>44196</v>
      </c>
      <c r="I486" s="407" t="b">
        <f t="shared" si="36"/>
        <v>1</v>
      </c>
      <c r="J486" s="407" t="b">
        <f t="shared" si="37"/>
        <v>0</v>
      </c>
      <c r="K486" s="407" t="str">
        <f t="shared" si="38"/>
        <v>a1Ng000000C0uTLEAZ</v>
      </c>
      <c r="L486" s="408" t="s">
        <v>1218</v>
      </c>
      <c r="M486" s="158"/>
      <c r="N486" s="79"/>
      <c r="AI486" s="5"/>
      <c r="AJ486" s="5"/>
      <c r="AK486" s="237"/>
    </row>
    <row r="487" spans="1:37" ht="18.75" customHeight="1" x14ac:dyDescent="0.25">
      <c r="A487" s="312">
        <v>79</v>
      </c>
      <c r="B487" s="324" t="str">
        <f t="shared" si="34"/>
        <v/>
      </c>
      <c r="C487" s="392" t="str">
        <f>TEXT(IFERROR(INDEX('Overview - Section A'!$A$42:$A$49,MATCH(G487,'Overview - Section A'!$I$42:$I$49,0)),""),"d-mmm-yy") &amp;" to " &amp; TEXT(IFERROR(INDEX('Overview - Section A'!$E$42:$E$49,MATCH(G487,'Overview - Section A'!$I$42:$I$49,0)),""),"d-mmm-yy")</f>
        <v>1-Jan-21 to 31-Dec-21</v>
      </c>
      <c r="D487" s="405"/>
      <c r="E487" s="405"/>
      <c r="F487" s="402" t="str">
        <f t="shared" si="35"/>
        <v/>
      </c>
      <c r="G487" s="406" t="s">
        <v>303</v>
      </c>
      <c r="H487" s="406">
        <v>44561</v>
      </c>
      <c r="I487" s="407" t="b">
        <f t="shared" si="36"/>
        <v>1</v>
      </c>
      <c r="J487" s="407" t="b">
        <f t="shared" si="37"/>
        <v>0</v>
      </c>
      <c r="K487" s="407" t="str">
        <f t="shared" si="38"/>
        <v>a1Ng000000C0uTLEAZ</v>
      </c>
      <c r="L487" s="408" t="s">
        <v>1219</v>
      </c>
      <c r="M487" s="158"/>
      <c r="N487" s="79"/>
      <c r="AI487" s="5"/>
      <c r="AJ487" s="5"/>
      <c r="AK487" s="237"/>
    </row>
    <row r="488" spans="1:37" ht="18.75" customHeight="1" x14ac:dyDescent="0.25">
      <c r="A488" s="312">
        <v>79</v>
      </c>
      <c r="B488" s="324" t="str">
        <f t="shared" si="34"/>
        <v/>
      </c>
      <c r="C488" s="392" t="str">
        <f>TEXT(IFERROR(INDEX('Overview - Section A'!$A$42:$A$49,MATCH(G488,'Overview - Section A'!$I$42:$I$49,0)),""),"d-mmm-yy") &amp;" to " &amp; TEXT(IFERROR(INDEX('Overview - Section A'!$E$42:$E$49,MATCH(G488,'Overview - Section A'!$I$42:$I$49,0)),""),"d-mmm-yy")</f>
        <v>1-Jan-22 to 31-Dec-22</v>
      </c>
      <c r="D488" s="405"/>
      <c r="E488" s="405"/>
      <c r="F488" s="402" t="str">
        <f t="shared" si="35"/>
        <v/>
      </c>
      <c r="G488" s="406" t="s">
        <v>305</v>
      </c>
      <c r="H488" s="406">
        <v>44926</v>
      </c>
      <c r="I488" s="407" t="b">
        <f t="shared" si="36"/>
        <v>1</v>
      </c>
      <c r="J488" s="407" t="b">
        <f t="shared" si="37"/>
        <v>0</v>
      </c>
      <c r="K488" s="407" t="str">
        <f t="shared" si="38"/>
        <v>a1Ng000000C0uTLEAZ</v>
      </c>
      <c r="L488" s="408" t="s">
        <v>1220</v>
      </c>
      <c r="M488" s="158"/>
      <c r="N488" s="79"/>
      <c r="AI488" s="5"/>
      <c r="AJ488" s="5"/>
      <c r="AK488" s="237"/>
    </row>
    <row r="489" spans="1:37" ht="18.75" customHeight="1" x14ac:dyDescent="0.25">
      <c r="A489" s="312">
        <v>80</v>
      </c>
      <c r="B489" s="324" t="str">
        <f t="shared" si="34"/>
        <v/>
      </c>
      <c r="C489" s="392" t="str">
        <f>TEXT(IFERROR(INDEX('Overview - Section A'!$A$42:$A$49,MATCH(G489,'Overview - Section A'!$I$42:$I$49,0)),""),"d-mmm-yy") &amp;" to " &amp; TEXT(IFERROR(INDEX('Overview - Section A'!$E$42:$E$49,MATCH(G489,'Overview - Section A'!$I$42:$I$49,0)),""),"d-mmm-yy")</f>
        <v>1-Jan-18 to 31-Dec-18</v>
      </c>
      <c r="D489" s="405"/>
      <c r="E489" s="405"/>
      <c r="F489" s="402" t="str">
        <f t="shared" si="35"/>
        <v/>
      </c>
      <c r="G489" s="406" t="s">
        <v>297</v>
      </c>
      <c r="H489" s="406">
        <v>43465</v>
      </c>
      <c r="I489" s="407" t="b">
        <f t="shared" si="36"/>
        <v>1</v>
      </c>
      <c r="J489" s="407" t="b">
        <f t="shared" si="37"/>
        <v>0</v>
      </c>
      <c r="K489" s="407" t="str">
        <f t="shared" si="38"/>
        <v>a1Ng000000C0uTMEAZ</v>
      </c>
      <c r="L489" s="408" t="s">
        <v>1221</v>
      </c>
      <c r="M489" s="158"/>
      <c r="N489" s="79"/>
      <c r="AI489" s="5"/>
      <c r="AJ489" s="5"/>
      <c r="AK489" s="237"/>
    </row>
    <row r="490" spans="1:37" ht="18.75" customHeight="1" x14ac:dyDescent="0.25">
      <c r="A490" s="312">
        <v>80</v>
      </c>
      <c r="B490" s="324" t="str">
        <f t="shared" si="34"/>
        <v/>
      </c>
      <c r="C490" s="392" t="str">
        <f>TEXT(IFERROR(INDEX('Overview - Section A'!$A$42:$A$49,MATCH(G490,'Overview - Section A'!$I$42:$I$49,0)),""),"d-mmm-yy") &amp;" to " &amp; TEXT(IFERROR(INDEX('Overview - Section A'!$E$42:$E$49,MATCH(G490,'Overview - Section A'!$I$42:$I$49,0)),""),"d-mmm-yy")</f>
        <v>1-Jan-19 to 31-Dec-19</v>
      </c>
      <c r="D490" s="405"/>
      <c r="E490" s="405"/>
      <c r="F490" s="402" t="str">
        <f t="shared" si="35"/>
        <v/>
      </c>
      <c r="G490" s="406" t="s">
        <v>299</v>
      </c>
      <c r="H490" s="406">
        <v>43830</v>
      </c>
      <c r="I490" s="407" t="b">
        <f t="shared" si="36"/>
        <v>1</v>
      </c>
      <c r="J490" s="407" t="b">
        <f t="shared" si="37"/>
        <v>0</v>
      </c>
      <c r="K490" s="407" t="str">
        <f t="shared" si="38"/>
        <v>a1Ng000000C0uTMEAZ</v>
      </c>
      <c r="L490" s="408" t="s">
        <v>1222</v>
      </c>
      <c r="M490" s="158"/>
      <c r="N490" s="79"/>
      <c r="AI490" s="5"/>
      <c r="AJ490" s="5"/>
      <c r="AK490" s="237"/>
    </row>
    <row r="491" spans="1:37" ht="18.75" customHeight="1" x14ac:dyDescent="0.25">
      <c r="A491" s="312">
        <v>80</v>
      </c>
      <c r="B491" s="324" t="str">
        <f t="shared" si="34"/>
        <v/>
      </c>
      <c r="C491" s="392" t="str">
        <f>TEXT(IFERROR(INDEX('Overview - Section A'!$A$42:$A$49,MATCH(G491,'Overview - Section A'!$I$42:$I$49,0)),""),"d-mmm-yy") &amp;" to " &amp; TEXT(IFERROR(INDEX('Overview - Section A'!$E$42:$E$49,MATCH(G491,'Overview - Section A'!$I$42:$I$49,0)),""),"d-mmm-yy")</f>
        <v>1-Jan-20 to 31-Dec-20</v>
      </c>
      <c r="D491" s="405"/>
      <c r="E491" s="405"/>
      <c r="F491" s="402" t="str">
        <f t="shared" si="35"/>
        <v/>
      </c>
      <c r="G491" s="406" t="s">
        <v>301</v>
      </c>
      <c r="H491" s="406">
        <v>44196</v>
      </c>
      <c r="I491" s="407" t="b">
        <f t="shared" si="36"/>
        <v>1</v>
      </c>
      <c r="J491" s="407" t="b">
        <f t="shared" si="37"/>
        <v>0</v>
      </c>
      <c r="K491" s="407" t="str">
        <f t="shared" si="38"/>
        <v>a1Ng000000C0uTMEAZ</v>
      </c>
      <c r="L491" s="408" t="s">
        <v>1223</v>
      </c>
      <c r="M491" s="158"/>
      <c r="N491" s="79"/>
      <c r="AI491" s="5"/>
      <c r="AJ491" s="5"/>
      <c r="AK491" s="237"/>
    </row>
    <row r="492" spans="1:37" ht="18.75" customHeight="1" x14ac:dyDescent="0.25">
      <c r="A492" s="312">
        <v>80</v>
      </c>
      <c r="B492" s="324" t="str">
        <f t="shared" si="34"/>
        <v/>
      </c>
      <c r="C492" s="392" t="str">
        <f>TEXT(IFERROR(INDEX('Overview - Section A'!$A$42:$A$49,MATCH(G492,'Overview - Section A'!$I$42:$I$49,0)),""),"d-mmm-yy") &amp;" to " &amp; TEXT(IFERROR(INDEX('Overview - Section A'!$E$42:$E$49,MATCH(G492,'Overview - Section A'!$I$42:$I$49,0)),""),"d-mmm-yy")</f>
        <v>1-Jan-21 to 31-Dec-21</v>
      </c>
      <c r="D492" s="405"/>
      <c r="E492" s="405"/>
      <c r="F492" s="402" t="str">
        <f t="shared" si="35"/>
        <v/>
      </c>
      <c r="G492" s="406" t="s">
        <v>303</v>
      </c>
      <c r="H492" s="406">
        <v>44561</v>
      </c>
      <c r="I492" s="407" t="b">
        <f t="shared" si="36"/>
        <v>1</v>
      </c>
      <c r="J492" s="407" t="b">
        <f t="shared" si="37"/>
        <v>0</v>
      </c>
      <c r="K492" s="407" t="str">
        <f t="shared" si="38"/>
        <v>a1Ng000000C0uTMEAZ</v>
      </c>
      <c r="L492" s="408" t="s">
        <v>1224</v>
      </c>
      <c r="M492" s="158"/>
      <c r="N492" s="79"/>
      <c r="AI492" s="5"/>
      <c r="AJ492" s="5"/>
      <c r="AK492" s="237"/>
    </row>
    <row r="493" spans="1:37" ht="18.75" customHeight="1" x14ac:dyDescent="0.25">
      <c r="A493" s="312">
        <v>80</v>
      </c>
      <c r="B493" s="324" t="str">
        <f t="shared" si="34"/>
        <v/>
      </c>
      <c r="C493" s="392" t="str">
        <f>TEXT(IFERROR(INDEX('Overview - Section A'!$A$42:$A$49,MATCH(G493,'Overview - Section A'!$I$42:$I$49,0)),""),"d-mmm-yy") &amp;" to " &amp; TEXT(IFERROR(INDEX('Overview - Section A'!$E$42:$E$49,MATCH(G493,'Overview - Section A'!$I$42:$I$49,0)),""),"d-mmm-yy")</f>
        <v>1-Jan-22 to 31-Dec-22</v>
      </c>
      <c r="D493" s="405"/>
      <c r="E493" s="405"/>
      <c r="F493" s="402" t="str">
        <f t="shared" si="35"/>
        <v/>
      </c>
      <c r="G493" s="406" t="s">
        <v>305</v>
      </c>
      <c r="H493" s="406">
        <v>44926</v>
      </c>
      <c r="I493" s="407" t="b">
        <f t="shared" si="36"/>
        <v>1</v>
      </c>
      <c r="J493" s="407" t="b">
        <f t="shared" si="37"/>
        <v>0</v>
      </c>
      <c r="K493" s="407" t="str">
        <f t="shared" si="38"/>
        <v>a1Ng000000C0uTMEAZ</v>
      </c>
      <c r="L493" s="408" t="s">
        <v>1225</v>
      </c>
      <c r="M493" s="158"/>
      <c r="N493" s="79"/>
      <c r="AI493" s="5"/>
      <c r="AJ493" s="5"/>
      <c r="AK493" s="237"/>
    </row>
    <row r="494" spans="1:37" ht="18.75" customHeight="1" thickBot="1" x14ac:dyDescent="0.3">
      <c r="A494" s="76"/>
      <c r="B494" s="77"/>
      <c r="C494" s="77"/>
      <c r="D494" s="77"/>
      <c r="E494" s="77"/>
      <c r="F494" s="77"/>
      <c r="G494" s="77"/>
      <c r="H494" s="77"/>
      <c r="I494" s="77"/>
      <c r="J494" s="77"/>
      <c r="K494" s="77"/>
      <c r="L494" s="77"/>
      <c r="M494" s="68"/>
      <c r="AK494" s="237"/>
    </row>
    <row r="495" spans="1:37" ht="18.75" customHeight="1" x14ac:dyDescent="0.25">
      <c r="AK495" s="237"/>
    </row>
    <row r="500" spans="1:1" x14ac:dyDescent="0.25">
      <c r="A500" s="78" t="s">
        <v>143</v>
      </c>
    </row>
  </sheetData>
  <sheetProtection algorithmName="SHA-512" hashValue="5OViUGewZjpBi3ctTzF8yD6SFJ/pa4mrfI9usOJt7JADXdNuUWL9xUVsimN0hBsOBjisWq/FUO/5cwAoFk7Ivw==" saltValue="G4LMoXqAWF4BMJx6ca01hA==" spinCount="100000" sheet="1" objects="1" scenarios="1" formatColumns="0" formatRows="0" sort="0" autoFilter="0"/>
  <mergeCells count="4">
    <mergeCell ref="A2:O2"/>
    <mergeCell ref="A1:O1"/>
    <mergeCell ref="A6:Y6"/>
    <mergeCell ref="A91:E91"/>
  </mergeCells>
  <conditionalFormatting sqref="A93:C493">
    <cfRule type="expression" dxfId="15" priority="2">
      <formula>MOD($A93,2)=0</formula>
    </cfRule>
    <cfRule type="expression" dxfId="14" priority="3">
      <formula>MOD($A93,2)=1</formula>
    </cfRule>
  </conditionalFormatting>
  <dataValidations count="7">
    <dataValidation type="list" allowBlank="1" showInputMessage="1" showErrorMessage="1" sqref="B8:B88">
      <formula1>Coverage_Module</formula1>
    </dataValidation>
    <dataValidation type="list" allowBlank="1" showInputMessage="1" showErrorMessage="1" sqref="C8:C88">
      <formula1>OFFSET(INDIRECT("WPTM_Intervention[#Headers]"),MATCH(B8,INDIRECT("WPTM_Intervention[Modules]"),0),18,COUNTIF(INDIRECT("WPTM_Intervention[Modules]"),B8),1)</formula1>
    </dataValidation>
    <dataValidation type="list" allowBlank="1" showInputMessage="1" showErrorMessage="1" sqref="E8:E88">
      <formula1>ResponsiblePR</formula1>
    </dataValidation>
    <dataValidation type="decimal" allowBlank="1" showInputMessage="1" showErrorMessage="1" errorTitle="X-Author for Excel" error="Please enter a valid numeric value. Valid range for Key Activity Milestone Number is -1E+18 to 1E+18." promptTitle="X-Author for Excel" sqref="A8:A88 A93:A493">
      <formula1>-1000000000000000000</formula1>
      <formula2>1000000000000000000</formula2>
    </dataValidation>
    <dataValidation type="custom" allowBlank="1" showInputMessage="1" showErrorMessage="1" errorTitle="X-Author for Excel" error="Id and Lookup fields are not editable." promptTitle="X-Author for Excel" sqref="Q8:Q88 T8:V88 G93:G493 K93:L493">
      <formula1>""</formula1>
    </dataValidation>
    <dataValidation type="list" allowBlank="1" showInputMessage="1" showErrorMessage="1" errorTitle="X-Author for Excel" error="Please select either TRUE or FALSE from the dropdown." promptTitle="X-Author for Excel" sqref="R8:S88 I93:J493">
      <formula1>"TRUE,FALSE"</formula1>
    </dataValidation>
    <dataValidation type="date" allowBlank="1" showInputMessage="1" showErrorMessage="1" errorTitle="X-Author for Excel" error="Please enter a valid date." promptTitle="X-Author for Excel" sqref="H93:H493">
      <formula1>1</formula1>
      <formula2>767376</formula2>
    </dataValidation>
  </dataValidations>
  <hyperlinks>
    <hyperlink ref="B4" location="'WPTM - Section F'!A6" display="Work Plan tracking Measures"/>
    <hyperlink ref="C4" location="_d8b44ed0_a865_499e_aa2c_09925ed64c24" display="Milestone targets"/>
    <hyperlink ref="A500" location="'WPTM - Section F'!A4" display="'WPTM - Section F'!A4"/>
  </hyperlinks>
  <pageMargins left="0.7" right="0.7" top="0.75" bottom="0.75" header="0.3" footer="0.3"/>
  <pageSetup paperSize="8" scale="41" orientation="landscape"/>
  <extLst>
    <ext xmlns:x14="http://schemas.microsoft.com/office/spreadsheetml/2009/9/main" uri="{78C0D931-6437-407d-A8EE-F0AAD7539E65}">
      <x14:conditionalFormattings>
        <x14:conditionalFormatting xmlns:xm="http://schemas.microsoft.com/office/excel/2006/main">
          <x14:cfRule type="expression" priority="1" id="{606BD51C-FAB7-456B-922B-5FAE5AC357B5}">
            <xm:f>INDEX('Overview - Section A'!$E$43:$E$49,MATCH($G93,'Overview - Section A'!$I$43:$I$49,0))&gt;'Overview - Section A'!$E$8</xm:f>
            <x14:dxf>
              <font>
                <color theme="0" tint="-0.24994659260841701"/>
              </font>
              <fill>
                <patternFill>
                  <bgColor theme="0" tint="-0.24994659260841701"/>
                </patternFill>
              </fill>
            </x14:dxf>
          </x14:cfRule>
          <xm:sqref>A93:E494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'Overview - Section A'!$AO$25:$AO$40</xm:f>
          </x14:formula1>
          <xm:sqref>G8:M88</xm:sqref>
        </x14:dataValidation>
        <x14:dataValidation type="list" allowBlank="1" showInputMessage="1" showErrorMessage="1">
          <x14:formula1>
            <xm:f>IF('Reference Records'!$B$152&lt;&gt;"",'Reference Records'!$B$152,OFFSET('Reference Records'!$A$157,1,0,MATCH("*",'Reference Records'!$A$157:$A$1000,-1)-1,1))</xm:f>
          </x14:formula1>
          <xm:sqref>W8:W88</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R196"/>
  <sheetViews>
    <sheetView topLeftCell="Q52" zoomScale="40" zoomScaleNormal="40" zoomScaleSheetLayoutView="40" zoomScalePageLayoutView="40" workbookViewId="0">
      <selection activeCell="AK61" sqref="AK61"/>
    </sheetView>
  </sheetViews>
  <sheetFormatPr defaultColWidth="9" defaultRowHeight="15.75" x14ac:dyDescent="0.25"/>
  <cols>
    <col min="1" max="1" width="9.125" style="277" customWidth="1"/>
    <col min="2" max="2" width="40.875" style="277" customWidth="1"/>
    <col min="3" max="3" width="47.625" style="277" customWidth="1"/>
    <col min="4" max="4" width="39.125" style="277" customWidth="1"/>
    <col min="5" max="5" width="20.375" style="277" customWidth="1"/>
    <col min="6" max="7" width="18.625" style="277" customWidth="1"/>
    <col min="8" max="8" width="27" style="277" customWidth="1"/>
    <col min="9" max="9" width="19.875" style="277" customWidth="1"/>
    <col min="10" max="10" width="31.625" style="277" customWidth="1"/>
    <col min="11" max="11" width="33.125" style="277" customWidth="1"/>
    <col min="12" max="12" width="29.625" style="277" customWidth="1"/>
    <col min="13" max="13" width="29.125" style="277" customWidth="1"/>
    <col min="14" max="14" width="17.625" style="277" customWidth="1"/>
    <col min="15" max="16" width="34.625" style="277" customWidth="1"/>
    <col min="17" max="17" width="29.125" style="277" customWidth="1"/>
    <col min="18" max="18" width="22.625" style="277" customWidth="1"/>
    <col min="19" max="19" width="17.625" style="277" customWidth="1"/>
    <col min="20" max="20" width="35.125" style="277" customWidth="1"/>
    <col min="21" max="21" width="34.125" style="277" customWidth="1"/>
    <col min="22" max="22" width="22.125" style="277" customWidth="1"/>
    <col min="23" max="23" width="29.625" style="277" customWidth="1"/>
    <col min="24" max="24" width="26.125" style="277" customWidth="1"/>
    <col min="25" max="35" width="17.625" style="277" customWidth="1"/>
    <col min="36" max="36" width="93" style="277" customWidth="1"/>
    <col min="37" max="42" width="9" style="276"/>
    <col min="43" max="16384" width="9" style="277"/>
  </cols>
  <sheetData>
    <row r="1" spans="1:44" ht="36" x14ac:dyDescent="0.25">
      <c r="A1" s="575" t="s">
        <v>226</v>
      </c>
      <c r="B1" s="575"/>
      <c r="C1" s="575"/>
      <c r="D1" s="575"/>
      <c r="E1" s="575"/>
      <c r="F1" s="575"/>
      <c r="G1" s="575"/>
      <c r="H1" s="575"/>
      <c r="I1" s="575"/>
      <c r="J1" s="575"/>
      <c r="K1" s="575"/>
      <c r="L1" s="575"/>
      <c r="M1" s="575"/>
      <c r="N1" s="575"/>
      <c r="O1" s="575"/>
      <c r="P1" s="575"/>
      <c r="Q1" s="575"/>
      <c r="R1" s="575"/>
      <c r="S1" s="575"/>
      <c r="T1" s="575"/>
      <c r="U1" s="575"/>
      <c r="V1" s="575"/>
      <c r="W1" s="575"/>
      <c r="X1" s="575"/>
      <c r="Y1" s="575"/>
      <c r="Z1" s="575"/>
      <c r="AA1" s="575"/>
      <c r="AB1" s="575"/>
      <c r="AC1" s="575"/>
      <c r="AD1" s="575"/>
      <c r="AE1" s="575"/>
      <c r="AF1" s="575"/>
      <c r="AG1" s="575"/>
      <c r="AH1" s="575"/>
      <c r="AI1" s="575"/>
      <c r="AJ1" s="575"/>
      <c r="AQ1" s="276"/>
      <c r="AR1" s="276"/>
    </row>
    <row r="2" spans="1:44" ht="33.75" x14ac:dyDescent="0.25">
      <c r="A2" s="576" t="str">
        <f>'Overview - Section A'!A1:D1</f>
        <v>Funding Application</v>
      </c>
      <c r="B2" s="577"/>
      <c r="C2" s="577"/>
      <c r="D2" s="577"/>
      <c r="E2" s="577"/>
      <c r="F2" s="577"/>
      <c r="G2" s="577"/>
      <c r="H2" s="577"/>
      <c r="I2" s="577"/>
      <c r="J2" s="577"/>
      <c r="K2" s="577"/>
      <c r="L2" s="577"/>
      <c r="M2" s="577"/>
      <c r="N2" s="577"/>
      <c r="O2" s="577"/>
      <c r="P2" s="577"/>
      <c r="Q2" s="577"/>
      <c r="R2" s="577"/>
      <c r="S2" s="577"/>
      <c r="T2" s="577"/>
      <c r="U2" s="577"/>
      <c r="V2" s="577"/>
      <c r="W2" s="577"/>
      <c r="X2" s="577"/>
      <c r="Y2" s="577"/>
      <c r="Z2" s="577"/>
      <c r="AA2" s="577"/>
      <c r="AB2" s="577"/>
      <c r="AC2" s="577"/>
      <c r="AD2" s="577"/>
      <c r="AE2" s="577"/>
      <c r="AF2" s="577"/>
      <c r="AG2" s="577"/>
      <c r="AH2" s="577"/>
      <c r="AI2" s="577"/>
      <c r="AJ2" s="577"/>
      <c r="AQ2" s="276"/>
      <c r="AR2" s="276"/>
    </row>
    <row r="3" spans="1:44" ht="46.5" x14ac:dyDescent="0.25">
      <c r="A3" s="578" t="s">
        <v>223</v>
      </c>
      <c r="B3" s="579"/>
      <c r="C3" s="579"/>
      <c r="D3" s="579"/>
      <c r="E3" s="579"/>
      <c r="F3" s="579"/>
      <c r="G3" s="579"/>
      <c r="H3" s="579"/>
      <c r="I3" s="579"/>
      <c r="J3" s="579"/>
      <c r="K3" s="579"/>
      <c r="L3" s="579"/>
      <c r="M3" s="579"/>
      <c r="N3" s="579"/>
      <c r="O3" s="579"/>
      <c r="P3" s="579"/>
      <c r="Q3" s="579"/>
      <c r="R3" s="579"/>
      <c r="S3" s="579"/>
      <c r="T3" s="579"/>
      <c r="U3" s="579"/>
      <c r="V3" s="579"/>
      <c r="W3" s="579"/>
      <c r="X3" s="579"/>
      <c r="Y3" s="579"/>
      <c r="Z3" s="579"/>
      <c r="AA3" s="579"/>
      <c r="AB3" s="579"/>
      <c r="AC3" s="579"/>
      <c r="AD3" s="579"/>
      <c r="AE3" s="579"/>
      <c r="AF3" s="579"/>
      <c r="AG3" s="579"/>
      <c r="AH3" s="579"/>
      <c r="AI3" s="579"/>
      <c r="AJ3" s="579"/>
      <c r="AQ3" s="276"/>
      <c r="AR3" s="276"/>
    </row>
    <row r="4" spans="1:44" ht="16.5" thickBot="1" x14ac:dyDescent="0.3">
      <c r="A4" s="278"/>
      <c r="B4" s="278"/>
      <c r="C4" s="278"/>
      <c r="D4" s="278"/>
      <c r="E4" s="278"/>
      <c r="F4" s="278"/>
      <c r="G4" s="278"/>
      <c r="H4" s="278"/>
      <c r="I4" s="278"/>
      <c r="J4" s="278"/>
      <c r="K4" s="278"/>
      <c r="L4" s="278"/>
      <c r="M4" s="278"/>
      <c r="N4" s="278"/>
      <c r="O4" s="278"/>
      <c r="P4" s="278"/>
      <c r="Q4" s="278"/>
      <c r="R4" s="278"/>
      <c r="S4" s="278"/>
      <c r="T4" s="278"/>
      <c r="U4" s="278"/>
      <c r="V4" s="278"/>
      <c r="W4" s="278"/>
      <c r="X4" s="278"/>
      <c r="Y4" s="278"/>
      <c r="Z4" s="278"/>
      <c r="AA4" s="278"/>
      <c r="AB4" s="278"/>
      <c r="AC4" s="278"/>
      <c r="AD4" s="278"/>
      <c r="AE4" s="278"/>
      <c r="AF4" s="278"/>
      <c r="AG4" s="278"/>
      <c r="AH4" s="278"/>
      <c r="AI4" s="278"/>
      <c r="AJ4" s="278"/>
      <c r="AQ4" s="276"/>
      <c r="AR4" s="276"/>
    </row>
    <row r="5" spans="1:44" ht="108" customHeight="1" thickBot="1" x14ac:dyDescent="0.3">
      <c r="A5" s="278"/>
      <c r="B5" s="218" t="str">
        <f>'Overview - Section A'!A5</f>
        <v>Country/Applicant</v>
      </c>
      <c r="C5" s="216" t="str">
        <f>'Overview - Section A'!E5</f>
        <v>Philippines</v>
      </c>
      <c r="D5" s="279"/>
      <c r="E5" s="580" t="str">
        <f>'Overview - Section A'!E24</f>
        <v>Principal Recipient Name (Select PRs that have previously had Grants with the Global Fund)</v>
      </c>
      <c r="F5" s="581"/>
      <c r="G5" s="581"/>
      <c r="H5" s="582"/>
      <c r="I5" s="583" t="str">
        <f>'Overview - Section A'!K24</f>
        <v>New Principal Recipient Name (use if the entity has never been a Global Fund PR or does not appear in dropdown list in previous column)</v>
      </c>
      <c r="J5" s="581"/>
      <c r="K5" s="581"/>
      <c r="L5" s="582"/>
      <c r="M5" s="279"/>
      <c r="N5" s="279"/>
      <c r="O5" s="584" t="str">
        <f>'Overview - Section A'!A41</f>
        <v>Periods</v>
      </c>
      <c r="P5" s="585"/>
      <c r="Q5" s="585"/>
      <c r="R5" s="586"/>
      <c r="S5" s="279"/>
      <c r="T5" s="279"/>
      <c r="U5" s="279"/>
      <c r="V5" s="279"/>
      <c r="W5" s="279"/>
      <c r="X5" s="279"/>
      <c r="Y5" s="279"/>
      <c r="Z5" s="279"/>
      <c r="AA5" s="279"/>
      <c r="AB5" s="278"/>
      <c r="AC5" s="278"/>
      <c r="AD5" s="278"/>
      <c r="AE5" s="278"/>
      <c r="AF5" s="278"/>
      <c r="AG5" s="278"/>
      <c r="AH5" s="278"/>
      <c r="AI5" s="278"/>
      <c r="AJ5" s="278"/>
      <c r="AQ5" s="276"/>
      <c r="AR5" s="276"/>
    </row>
    <row r="6" spans="1:44" ht="30.75" thickBot="1" x14ac:dyDescent="0.3">
      <c r="A6" s="278"/>
      <c r="B6" s="218" t="str">
        <f>'Overview - Section A'!A6</f>
        <v>Application Name</v>
      </c>
      <c r="C6" s="216" t="str">
        <f>'Overview - Section A'!E6</f>
        <v>FR731-PHL-T</v>
      </c>
      <c r="D6" s="280">
        <v>1</v>
      </c>
      <c r="E6" s="564" t="str">
        <f>IFERROR(IF(INDEX('Overview - Section A'!E$25:E$35,MATCH('Print View'!D6,'Overview - Section A'!$A$25:$A$35,0))&lt;&gt;0,(INDEX('Overview - Section A'!$E$25:$E$35,MATCH('Print View'!D6,'Overview - Section A'!$A$25:$A$35,0))),""),"")</f>
        <v>Philippine Business for Social Progress (PBSP)</v>
      </c>
      <c r="F6" s="565"/>
      <c r="G6" s="565"/>
      <c r="H6" s="566"/>
      <c r="I6" s="564" t="str">
        <f>IFERROR(IF(INDEX('Overview - Section A'!K$25:K$35,MATCH('Print View'!D6,'Overview - Section A'!$A$25:$A$35,0))&lt;&gt;0,(INDEX('Overview - Section A'!K$25:K$35,MATCH('Print View'!D6,'Overview - Section A'!$A$25:$A$35,0))),""),"")</f>
        <v/>
      </c>
      <c r="J6" s="565"/>
      <c r="K6" s="565"/>
      <c r="L6" s="566"/>
      <c r="M6" s="279"/>
      <c r="N6" s="280">
        <v>2</v>
      </c>
      <c r="O6" s="587">
        <f>IFERROR(IF(INDEX('Overview - Section A'!A$43:A$49,MATCH('Print View'!$N6,'Overview - Section A'!$B$43:$B$49,0))&lt;&gt;0,(INDEX('Overview - Section A'!A$43:A$49,MATCH('Print View'!$N6,'Overview - Section A'!$B$43:$B$49,0))),""),"")</f>
        <v>43101</v>
      </c>
      <c r="P6" s="588"/>
      <c r="Q6" s="589">
        <f>IFERROR(IF(INDEX('Overview - Section A'!E$43:E$49,MATCH('Print View'!$N6,'Overview - Section A'!$B$43:$B$49,0))&lt;&gt;0,(INDEX('Overview - Section A'!E$43:E$49,MATCH('Print View'!$N6,'Overview - Section A'!$B$43:$B$49,0))),""),"")</f>
        <v>43465</v>
      </c>
      <c r="R6" s="590"/>
      <c r="S6" s="279"/>
      <c r="T6" s="279"/>
      <c r="U6" s="279"/>
      <c r="V6" s="279"/>
      <c r="W6" s="279"/>
      <c r="X6" s="279"/>
      <c r="Y6" s="279"/>
      <c r="Z6" s="279"/>
      <c r="AA6" s="279"/>
      <c r="AB6" s="278"/>
      <c r="AC6" s="278"/>
      <c r="AD6" s="278"/>
      <c r="AE6" s="278"/>
      <c r="AF6" s="278"/>
      <c r="AG6" s="278"/>
      <c r="AH6" s="278"/>
      <c r="AI6" s="278"/>
      <c r="AJ6" s="278"/>
      <c r="AQ6" s="276"/>
      <c r="AR6" s="276"/>
    </row>
    <row r="7" spans="1:44" ht="90.75" thickBot="1" x14ac:dyDescent="0.3">
      <c r="A7" s="278"/>
      <c r="B7" s="218" t="str">
        <f>'Overview - Section A'!A7</f>
        <v>Proposed Implementation Period Start Date</v>
      </c>
      <c r="C7" s="217">
        <f>'Overview - Section A'!E7</f>
        <v>43101</v>
      </c>
      <c r="D7" s="280">
        <v>2</v>
      </c>
      <c r="E7" s="557" t="str">
        <f>IFERROR(IF(INDEX('Overview - Section A'!E$25:E$35,MATCH('Print View'!D7,'Overview - Section A'!$A$25:$A$35,0))&lt;&gt;0,(INDEX('Overview - Section A'!$E$25:$E$35,MATCH('Print View'!D7,'Overview - Section A'!$A$25:$A$35,0))),""),"")</f>
        <v/>
      </c>
      <c r="F7" s="558"/>
      <c r="G7" s="558"/>
      <c r="H7" s="559"/>
      <c r="I7" s="557" t="str">
        <f>IFERROR(IF(INDEX('Overview - Section A'!K$25:K$35,MATCH('Print View'!D7,'Overview - Section A'!$A$25:$A$35,0))&lt;&gt;0,(INDEX('Overview - Section A'!K$25:K$35,MATCH('Print View'!D7,'Overview - Section A'!$A$25:$A$35,0))),""),"")</f>
        <v/>
      </c>
      <c r="J7" s="558"/>
      <c r="K7" s="558"/>
      <c r="L7" s="559"/>
      <c r="M7" s="279"/>
      <c r="N7" s="280">
        <v>3</v>
      </c>
      <c r="O7" s="567">
        <f>IFERROR(IF(INDEX('Overview - Section A'!A$43:A$49,MATCH('Print View'!$N7,'Overview - Section A'!$B$43:$B$49,0))&lt;&gt;0,(INDEX('Overview - Section A'!A$43:A$49,MATCH('Print View'!$N7,'Overview - Section A'!$B$43:$B$49,0))),""),"")</f>
        <v>43466</v>
      </c>
      <c r="P7" s="568"/>
      <c r="Q7" s="569">
        <f>IFERROR(IF(INDEX('Overview - Section A'!E$43:E$49,MATCH('Print View'!$N7,'Overview - Section A'!$B$43:$B$49,0))&lt;&gt;0,(INDEX('Overview - Section A'!E$43:E$49,MATCH('Print View'!$N7,'Overview - Section A'!$B$43:$B$49,0))),""),"")</f>
        <v>43830</v>
      </c>
      <c r="R7" s="570"/>
      <c r="S7" s="279"/>
      <c r="T7" s="279"/>
      <c r="U7" s="279"/>
      <c r="V7" s="279"/>
      <c r="W7" s="279"/>
      <c r="X7" s="279"/>
      <c r="Y7" s="279"/>
      <c r="Z7" s="279"/>
      <c r="AA7" s="279"/>
      <c r="AB7" s="278"/>
      <c r="AC7" s="278"/>
      <c r="AD7" s="278"/>
      <c r="AE7" s="278"/>
      <c r="AF7" s="278"/>
      <c r="AG7" s="278"/>
      <c r="AH7" s="278"/>
      <c r="AI7" s="278"/>
      <c r="AJ7" s="278"/>
      <c r="AQ7" s="276"/>
      <c r="AR7" s="276"/>
    </row>
    <row r="8" spans="1:44" ht="90.75" thickBot="1" x14ac:dyDescent="0.3">
      <c r="A8" s="278"/>
      <c r="B8" s="218" t="str">
        <f>'Overview - Section A'!A8</f>
        <v>Proposed Implementation Period End Date</v>
      </c>
      <c r="C8" s="217">
        <f>'Overview - Section A'!E8</f>
        <v>44196</v>
      </c>
      <c r="D8" s="280">
        <v>3</v>
      </c>
      <c r="E8" s="564" t="str">
        <f>IFERROR(IF(INDEX('Overview - Section A'!E$25:E$35,MATCH('Print View'!D8,'Overview - Section A'!$A$25:$A$35,0))&lt;&gt;0,(INDEX('Overview - Section A'!$E$25:$E$35,MATCH('Print View'!D8,'Overview - Section A'!$A$25:$A$35,0))),""),"")</f>
        <v/>
      </c>
      <c r="F8" s="565"/>
      <c r="G8" s="565"/>
      <c r="H8" s="566"/>
      <c r="I8" s="564" t="str">
        <f>IFERROR(IF(INDEX('Overview - Section A'!K$25:K$35,MATCH('Print View'!D8,'Overview - Section A'!$A$25:$A$35,0))&lt;&gt;0,(INDEX('Overview - Section A'!K$25:K$35,MATCH('Print View'!D8,'Overview - Section A'!$A$25:$A$35,0))),""),"")</f>
        <v/>
      </c>
      <c r="J8" s="565"/>
      <c r="K8" s="565"/>
      <c r="L8" s="566"/>
      <c r="M8" s="279"/>
      <c r="N8" s="280">
        <v>4</v>
      </c>
      <c r="O8" s="560">
        <f>IFERROR(IF(INDEX('Overview - Section A'!A$43:A$49,MATCH('Print View'!$N8,'Overview - Section A'!$B$43:$B$49,0))&lt;&gt;0,(INDEX('Overview - Section A'!A$43:A$49,MATCH('Print View'!$N8,'Overview - Section A'!$B$43:$B$49,0))),""),"")</f>
        <v>43831</v>
      </c>
      <c r="P8" s="561"/>
      <c r="Q8" s="562">
        <f>IFERROR(IF(INDEX('Overview - Section A'!E$43:E$49,MATCH('Print View'!$N8,'Overview - Section A'!$B$43:$B$49,0))&lt;&gt;0,(INDEX('Overview - Section A'!E$43:E$49,MATCH('Print View'!$N8,'Overview - Section A'!$B$43:$B$49,0))),""),"")</f>
        <v>44196</v>
      </c>
      <c r="R8" s="563"/>
      <c r="S8" s="279"/>
      <c r="T8" s="279"/>
      <c r="U8" s="279"/>
      <c r="V8" s="279"/>
      <c r="W8" s="279"/>
      <c r="X8" s="279"/>
      <c r="Y8" s="279"/>
      <c r="Z8" s="279"/>
      <c r="AA8" s="279"/>
      <c r="AB8" s="278"/>
      <c r="AC8" s="278"/>
      <c r="AD8" s="278"/>
      <c r="AE8" s="278"/>
      <c r="AF8" s="278"/>
      <c r="AG8" s="278"/>
      <c r="AH8" s="278"/>
      <c r="AI8" s="278"/>
      <c r="AJ8" s="278"/>
      <c r="AQ8" s="276"/>
      <c r="AR8" s="276"/>
    </row>
    <row r="9" spans="1:44" ht="90.75" thickBot="1" x14ac:dyDescent="0.3">
      <c r="A9" s="278"/>
      <c r="B9" s="218" t="str">
        <f>'Overview - Section A'!A9</f>
        <v>Allocation Utilization Period Start Date</v>
      </c>
      <c r="C9" s="217">
        <f>'Overview - Section A'!E9</f>
        <v>43101</v>
      </c>
      <c r="D9" s="280">
        <v>4</v>
      </c>
      <c r="E9" s="557" t="str">
        <f>IFERROR(IF(INDEX('Overview - Section A'!E$25:E$35,MATCH('Print View'!D9,'Overview - Section A'!$A$25:$A$35,0))&lt;&gt;0,(INDEX('Overview - Section A'!$E$25:$E$35,MATCH('Print View'!D9,'Overview - Section A'!$A$25:$A$35,0))),""),"")</f>
        <v/>
      </c>
      <c r="F9" s="558"/>
      <c r="G9" s="558"/>
      <c r="H9" s="559"/>
      <c r="I9" s="557" t="str">
        <f>IFERROR(IF(INDEX('Overview - Section A'!K$25:K$35,MATCH('Print View'!D9,'Overview - Section A'!$A$25:$A$35,0))&lt;&gt;0,(INDEX('Overview - Section A'!K$25:K$35,MATCH('Print View'!D9,'Overview - Section A'!$A$25:$A$35,0))),""),"")</f>
        <v/>
      </c>
      <c r="J9" s="558"/>
      <c r="K9" s="558"/>
      <c r="L9" s="559"/>
      <c r="M9" s="279"/>
      <c r="N9" s="280">
        <v>5</v>
      </c>
      <c r="O9" s="567">
        <f>IFERROR(IF(INDEX('Overview - Section A'!A$43:A$49,MATCH('Print View'!$N9,'Overview - Section A'!$B$43:$B$49,0))&lt;&gt;0,(INDEX('Overview - Section A'!A$43:A$49,MATCH('Print View'!$N9,'Overview - Section A'!$B$43:$B$49,0))),""),"")</f>
        <v>44197</v>
      </c>
      <c r="P9" s="568"/>
      <c r="Q9" s="569">
        <f>IFERROR(IF(INDEX('Overview - Section A'!E$43:E$49,MATCH('Print View'!$N9,'Overview - Section A'!$B$43:$B$49,0))&lt;&gt;0,(INDEX('Overview - Section A'!E$43:E$49,MATCH('Print View'!$N9,'Overview - Section A'!$B$43:$B$49,0))),""),"")</f>
        <v>44561</v>
      </c>
      <c r="R9" s="570"/>
      <c r="S9" s="279"/>
      <c r="T9" s="279"/>
      <c r="U9" s="279"/>
      <c r="V9" s="279"/>
      <c r="W9" s="279"/>
      <c r="X9" s="279"/>
      <c r="Y9" s="279"/>
      <c r="Z9" s="279"/>
      <c r="AA9" s="279"/>
      <c r="AB9" s="278"/>
      <c r="AC9" s="278"/>
      <c r="AD9" s="278"/>
      <c r="AE9" s="278"/>
      <c r="AF9" s="278"/>
      <c r="AG9" s="278"/>
      <c r="AH9" s="278"/>
      <c r="AI9" s="278"/>
      <c r="AJ9" s="278"/>
      <c r="AQ9" s="276"/>
      <c r="AR9" s="276"/>
    </row>
    <row r="10" spans="1:44" ht="90.75" thickBot="1" x14ac:dyDescent="0.3">
      <c r="A10" s="278"/>
      <c r="B10" s="218" t="str">
        <f>'Overview - Section A'!A10</f>
        <v>Allocation Utilization Period End Date</v>
      </c>
      <c r="C10" s="217">
        <f>'Overview - Section A'!E10</f>
        <v>44196</v>
      </c>
      <c r="D10" s="280">
        <v>5</v>
      </c>
      <c r="E10" s="564" t="str">
        <f>IFERROR(IF(INDEX('Overview - Section A'!E$25:E$35,MATCH('Print View'!D10,'Overview - Section A'!$A$25:$A$35,0))&lt;&gt;0,(INDEX('Overview - Section A'!$E$25:$E$35,MATCH('Print View'!D10,'Overview - Section A'!$A$25:$A$35,0))),""),"")</f>
        <v/>
      </c>
      <c r="F10" s="565"/>
      <c r="G10" s="565"/>
      <c r="H10" s="566"/>
      <c r="I10" s="564" t="str">
        <f>IFERROR(IF(INDEX('Overview - Section A'!K$25:K$35,MATCH('Print View'!D10,'Overview - Section A'!$A$25:$A$35,0))&lt;&gt;0,(INDEX('Overview - Section A'!K$25:K$35,MATCH('Print View'!D10,'Overview - Section A'!$A$25:$A$35,0))),""),"")</f>
        <v/>
      </c>
      <c r="J10" s="565"/>
      <c r="K10" s="565"/>
      <c r="L10" s="566"/>
      <c r="M10" s="279"/>
      <c r="N10" s="280">
        <v>6</v>
      </c>
      <c r="O10" s="560">
        <f>IFERROR(IF(INDEX('Overview - Section A'!A$43:A$49,MATCH('Print View'!$N10,'Overview - Section A'!$B$43:$B$49,0))&lt;&gt;0,(INDEX('Overview - Section A'!A$43:A$49,MATCH('Print View'!$N10,'Overview - Section A'!$B$43:$B$49,0))),""),"")</f>
        <v>44562</v>
      </c>
      <c r="P10" s="561"/>
      <c r="Q10" s="562">
        <f>IFERROR(IF(INDEX('Overview - Section A'!E$43:E$49,MATCH('Print View'!$N10,'Overview - Section A'!$B$43:$B$49,0))&lt;&gt;0,(INDEX('Overview - Section A'!E$43:E$49,MATCH('Print View'!$N10,'Overview - Section A'!$B$43:$B$49,0))),""),"")</f>
        <v>44926</v>
      </c>
      <c r="R10" s="563"/>
      <c r="S10" s="279"/>
      <c r="T10" s="279"/>
      <c r="U10" s="279"/>
      <c r="V10" s="279"/>
      <c r="W10" s="279"/>
      <c r="X10" s="279"/>
      <c r="Y10" s="279"/>
      <c r="Z10" s="279"/>
      <c r="AA10" s="279"/>
      <c r="AB10" s="278"/>
      <c r="AC10" s="278"/>
      <c r="AD10" s="278"/>
      <c r="AE10" s="278"/>
      <c r="AF10" s="278"/>
      <c r="AG10" s="278"/>
      <c r="AH10" s="278"/>
      <c r="AI10" s="278"/>
      <c r="AJ10" s="278"/>
      <c r="AQ10" s="276"/>
      <c r="AR10" s="276"/>
    </row>
    <row r="11" spans="1:44" ht="30.75" thickBot="1" x14ac:dyDescent="0.3">
      <c r="A11" s="278"/>
      <c r="B11" s="279"/>
      <c r="C11" s="279"/>
      <c r="D11" s="280">
        <v>6</v>
      </c>
      <c r="E11" s="557" t="str">
        <f>IFERROR(IF(INDEX('Overview - Section A'!E$25:E$35,MATCH('Print View'!D11,'Overview - Section A'!$A$25:$A$35,0))&lt;&gt;0,(INDEX('Overview - Section A'!$E$25:$E$35,MATCH('Print View'!D11,'Overview - Section A'!$A$25:$A$35,0))),""),"")</f>
        <v/>
      </c>
      <c r="F11" s="558"/>
      <c r="G11" s="558"/>
      <c r="H11" s="559"/>
      <c r="I11" s="557" t="str">
        <f>IFERROR(IF(INDEX('Overview - Section A'!K$25:K$35,MATCH('Print View'!D11,'Overview - Section A'!$A$25:$A$35,0))&lt;&gt;0,(INDEX('Overview - Section A'!K$25:K$35,MATCH('Print View'!D11,'Overview - Section A'!$A$25:$A$35,0))),""),"")</f>
        <v/>
      </c>
      <c r="J11" s="558"/>
      <c r="K11" s="558"/>
      <c r="L11" s="559"/>
      <c r="M11" s="279"/>
      <c r="N11" s="280">
        <v>7</v>
      </c>
      <c r="O11" s="560" t="str">
        <f>IFERROR(IF(INDEX('Overview - Section A'!A$43:A$49,MATCH('Print View'!$N11,'Overview - Section A'!$B$43:$B$49,0))&lt;&gt;0,(INDEX('Overview - Section A'!A$43:A$49,MATCH('Print View'!$N11,'Overview - Section A'!$B$43:$B$49,0))),""),"")</f>
        <v/>
      </c>
      <c r="P11" s="561"/>
      <c r="Q11" s="562" t="str">
        <f>IFERROR(IF(INDEX('Overview - Section A'!E$43:E$49,MATCH('Print View'!$N11,'Overview - Section A'!$B$43:$B$49,0))&lt;&gt;0,(INDEX('Overview - Section A'!E$43:E$49,MATCH('Print View'!$N11,'Overview - Section A'!$B$43:$B$49,0))),""),"")</f>
        <v/>
      </c>
      <c r="R11" s="563"/>
      <c r="S11" s="279"/>
      <c r="T11" s="279"/>
      <c r="U11" s="279"/>
      <c r="V11" s="279"/>
      <c r="W11" s="279"/>
      <c r="X11" s="279"/>
      <c r="Y11" s="279"/>
      <c r="Z11" s="279"/>
      <c r="AA11" s="279"/>
      <c r="AB11" s="278"/>
      <c r="AC11" s="278"/>
      <c r="AD11" s="278"/>
      <c r="AE11" s="278"/>
      <c r="AF11" s="278"/>
      <c r="AG11" s="278"/>
      <c r="AH11" s="278"/>
      <c r="AI11" s="278"/>
      <c r="AJ11" s="278"/>
      <c r="AQ11" s="276"/>
      <c r="AR11" s="276"/>
    </row>
    <row r="12" spans="1:44" ht="30.75" thickBot="1" x14ac:dyDescent="0.3">
      <c r="A12" s="278"/>
      <c r="B12" s="279"/>
      <c r="C12" s="279"/>
      <c r="D12" s="280">
        <v>7</v>
      </c>
      <c r="E12" s="564" t="str">
        <f>IFERROR(IF(INDEX('Overview - Section A'!E$25:E$35,MATCH('Print View'!D12,'Overview - Section A'!$A$25:$A$35,0))&lt;&gt;0,(INDEX('Overview - Section A'!$E$25:$E$35,MATCH('Print View'!D12,'Overview - Section A'!$A$25:$A$35,0))),""),"")</f>
        <v/>
      </c>
      <c r="F12" s="565"/>
      <c r="G12" s="565"/>
      <c r="H12" s="566"/>
      <c r="I12" s="564" t="str">
        <f>IFERROR(IF(INDEX('Overview - Section A'!K$25:K$35,MATCH('Print View'!D12,'Overview - Section A'!$A$25:$A$35,0))&lt;&gt;0,(INDEX('Overview - Section A'!K$25:K$35,MATCH('Print View'!D12,'Overview - Section A'!$A$25:$A$35,0))),""),"")</f>
        <v/>
      </c>
      <c r="J12" s="565"/>
      <c r="K12" s="565"/>
      <c r="L12" s="566"/>
      <c r="M12" s="279"/>
      <c r="N12" s="280">
        <v>8</v>
      </c>
      <c r="O12" s="567" t="str">
        <f>IFERROR(IF(INDEX('Overview - Section A'!A$43:A$49,MATCH('Print View'!$N12,'Overview - Section A'!$B$43:$B$49,0))&lt;&gt;0,(INDEX('Overview - Section A'!A$43:A$49,MATCH('Print View'!$N12,'Overview - Section A'!$B$43:$B$49,0))),""),"")</f>
        <v/>
      </c>
      <c r="P12" s="568"/>
      <c r="Q12" s="569" t="str">
        <f>IFERROR(IF(INDEX('Overview - Section A'!E$43:E$49,MATCH('Print View'!$N12,'Overview - Section A'!$B$43:$B$49,0))&lt;&gt;0,(INDEX('Overview - Section A'!E$43:E$49,MATCH('Print View'!$N12,'Overview - Section A'!$B$43:$B$49,0))),""),"")</f>
        <v/>
      </c>
      <c r="R12" s="570"/>
      <c r="S12" s="279"/>
      <c r="T12" s="279"/>
      <c r="U12" s="279"/>
      <c r="V12" s="279"/>
      <c r="W12" s="279"/>
      <c r="X12" s="279"/>
      <c r="Y12" s="279"/>
      <c r="Z12" s="279"/>
      <c r="AA12" s="279"/>
      <c r="AB12" s="278"/>
      <c r="AC12" s="278"/>
      <c r="AD12" s="278"/>
      <c r="AE12" s="278"/>
      <c r="AF12" s="278"/>
      <c r="AG12" s="278"/>
      <c r="AH12" s="278"/>
      <c r="AI12" s="278"/>
      <c r="AJ12" s="278"/>
      <c r="AQ12" s="276"/>
      <c r="AR12" s="276"/>
    </row>
    <row r="13" spans="1:44" ht="30.75" thickBot="1" x14ac:dyDescent="0.3">
      <c r="A13" s="278"/>
      <c r="B13" s="279"/>
      <c r="C13" s="279"/>
      <c r="D13" s="280">
        <v>8</v>
      </c>
      <c r="E13" s="557" t="str">
        <f>IFERROR(IF(INDEX('Overview - Section A'!E$25:E$35,MATCH('Print View'!D13,'Overview - Section A'!$A$25:$A$35,0))&lt;&gt;0,(INDEX('Overview - Section A'!$E$25:$E$35,MATCH('Print View'!D13,'Overview - Section A'!$A$25:$A$35,0))),""),"")</f>
        <v/>
      </c>
      <c r="F13" s="558"/>
      <c r="G13" s="558"/>
      <c r="H13" s="559"/>
      <c r="I13" s="557" t="str">
        <f>IFERROR(IF(INDEX('Overview - Section A'!K$25:K$35,MATCH('Print View'!D13,'Overview - Section A'!$A$25:$A$35,0))&lt;&gt;0,(INDEX('Overview - Section A'!K$25:K$35,MATCH('Print View'!D13,'Overview - Section A'!$A$25:$A$35,0))),""),"")</f>
        <v/>
      </c>
      <c r="J13" s="558"/>
      <c r="K13" s="558"/>
      <c r="L13" s="559"/>
      <c r="M13" s="279"/>
      <c r="N13" s="280">
        <v>9</v>
      </c>
      <c r="O13" s="573" t="str">
        <f>IFERROR(IF(INDEX('Overview - Section A'!A$43:A$49,MATCH('Print View'!$N13,'Overview - Section A'!$B$43:$B$49,0))&lt;&gt;0,(INDEX('Overview - Section A'!A$43:A$49,MATCH('Print View'!$N13,'Overview - Section A'!$B$43:$B$49,0))),""),"")</f>
        <v/>
      </c>
      <c r="P13" s="574"/>
      <c r="Q13" s="571" t="str">
        <f>IFERROR(IF(INDEX('Overview - Section A'!E$43:E$49,MATCH('Print View'!$N13,'Overview - Section A'!$B$43:$B$49,0))&lt;&gt;0,(INDEX('Overview - Section A'!E$43:E$49,MATCH('Print View'!$N13,'Overview - Section A'!$B$43:$B$49,0))),""),"")</f>
        <v/>
      </c>
      <c r="R13" s="572"/>
      <c r="S13" s="279"/>
      <c r="T13" s="279"/>
      <c r="U13" s="279"/>
      <c r="V13" s="279"/>
      <c r="W13" s="279"/>
      <c r="X13" s="279"/>
      <c r="Y13" s="279"/>
      <c r="Z13" s="279"/>
      <c r="AA13" s="279"/>
      <c r="AB13" s="278"/>
      <c r="AC13" s="278"/>
      <c r="AD13" s="278"/>
      <c r="AE13" s="278"/>
      <c r="AF13" s="278"/>
      <c r="AG13" s="278"/>
      <c r="AH13" s="278"/>
      <c r="AI13" s="278"/>
      <c r="AJ13" s="278"/>
      <c r="AQ13" s="276"/>
      <c r="AR13" s="276"/>
    </row>
    <row r="14" spans="1:44" ht="30.75" thickBot="1" x14ac:dyDescent="0.3">
      <c r="A14" s="278"/>
      <c r="B14" s="279"/>
      <c r="C14" s="279"/>
      <c r="D14" s="280">
        <v>9</v>
      </c>
      <c r="E14" s="564" t="str">
        <f>IFERROR(IF(INDEX('Overview - Section A'!E$25:E$35,MATCH('Print View'!D14,'Overview - Section A'!$A$25:$A$35,0))&lt;&gt;0,(INDEX('Overview - Section A'!$E$25:$E$35,MATCH('Print View'!D14,'Overview - Section A'!$A$25:$A$35,0))),""),"")</f>
        <v/>
      </c>
      <c r="F14" s="565"/>
      <c r="G14" s="565"/>
      <c r="H14" s="566"/>
      <c r="I14" s="564" t="str">
        <f>IFERROR(IF(INDEX('Overview - Section A'!K$25:K$35,MATCH('Print View'!D14,'Overview - Section A'!$A$25:$A$35,0))&lt;&gt;0,(INDEX('Overview - Section A'!K$25:K$35,MATCH('Print View'!D14,'Overview - Section A'!$A$25:$A$35,0))),""),"")</f>
        <v/>
      </c>
      <c r="J14" s="565"/>
      <c r="K14" s="565"/>
      <c r="L14" s="566"/>
      <c r="M14" s="279"/>
      <c r="N14" s="279"/>
      <c r="O14" s="279"/>
      <c r="P14" s="279"/>
      <c r="Q14" s="279"/>
      <c r="R14" s="279"/>
      <c r="S14" s="279"/>
      <c r="T14" s="279"/>
      <c r="U14" s="279"/>
      <c r="V14" s="279"/>
      <c r="W14" s="279"/>
      <c r="X14" s="279"/>
      <c r="Y14" s="279"/>
      <c r="Z14" s="279"/>
      <c r="AA14" s="279"/>
      <c r="AB14" s="278"/>
      <c r="AC14" s="278"/>
      <c r="AD14" s="278"/>
      <c r="AE14" s="278"/>
      <c r="AF14" s="278"/>
      <c r="AG14" s="278"/>
      <c r="AH14" s="278"/>
      <c r="AI14" s="278"/>
      <c r="AJ14" s="278"/>
      <c r="AQ14" s="276"/>
      <c r="AR14" s="276"/>
    </row>
    <row r="15" spans="1:44" ht="30" x14ac:dyDescent="0.25">
      <c r="A15" s="278"/>
      <c r="B15" s="279"/>
      <c r="C15" s="279"/>
      <c r="D15" s="279"/>
      <c r="E15" s="279"/>
      <c r="F15" s="279"/>
      <c r="G15" s="279"/>
      <c r="H15" s="279"/>
      <c r="I15" s="279"/>
      <c r="J15" s="279"/>
      <c r="K15" s="279"/>
      <c r="L15" s="279"/>
      <c r="M15" s="279"/>
      <c r="N15" s="279"/>
      <c r="O15" s="279"/>
      <c r="P15" s="279"/>
      <c r="Q15" s="279"/>
      <c r="R15" s="279"/>
      <c r="S15" s="279"/>
      <c r="T15" s="279"/>
      <c r="U15" s="279"/>
      <c r="V15" s="279"/>
      <c r="W15" s="279"/>
      <c r="X15" s="279"/>
      <c r="Y15" s="279"/>
      <c r="Z15" s="279"/>
      <c r="AA15" s="279"/>
      <c r="AB15" s="278"/>
      <c r="AC15" s="278"/>
      <c r="AD15" s="278"/>
      <c r="AE15" s="278"/>
      <c r="AF15" s="278"/>
      <c r="AG15" s="278"/>
      <c r="AH15" s="278"/>
      <c r="AI15" s="278"/>
      <c r="AJ15" s="278"/>
      <c r="AQ15" s="276"/>
      <c r="AR15" s="276"/>
    </row>
    <row r="16" spans="1:44" ht="30.75" thickBot="1" x14ac:dyDescent="0.3">
      <c r="A16" s="278"/>
      <c r="B16" s="279"/>
      <c r="C16" s="279"/>
      <c r="D16" s="279"/>
      <c r="E16" s="279"/>
      <c r="F16" s="279"/>
      <c r="G16" s="279"/>
      <c r="H16" s="279"/>
      <c r="I16" s="279"/>
      <c r="J16" s="279"/>
      <c r="K16" s="279"/>
      <c r="L16" s="279"/>
      <c r="M16" s="279"/>
      <c r="N16" s="279"/>
      <c r="O16" s="279"/>
      <c r="P16" s="279"/>
      <c r="Q16" s="279"/>
      <c r="R16" s="279"/>
      <c r="S16" s="279"/>
      <c r="T16" s="279"/>
      <c r="U16" s="279"/>
      <c r="V16" s="279"/>
      <c r="W16" s="279"/>
      <c r="X16" s="279"/>
      <c r="Y16" s="279"/>
      <c r="Z16" s="279"/>
      <c r="AA16" s="279"/>
      <c r="AB16" s="278"/>
      <c r="AC16" s="278"/>
      <c r="AD16" s="278"/>
      <c r="AE16" s="278"/>
      <c r="AF16" s="278"/>
      <c r="AG16" s="278"/>
      <c r="AH16" s="278"/>
      <c r="AI16" s="278"/>
      <c r="AJ16" s="278"/>
      <c r="AQ16" s="276"/>
      <c r="AR16" s="276"/>
    </row>
    <row r="17" spans="1:44" ht="45" x14ac:dyDescent="0.25">
      <c r="A17" s="278"/>
      <c r="B17" s="554" t="str">
        <f>'Overview - Section A'!A55</f>
        <v>Goals</v>
      </c>
      <c r="C17" s="555"/>
      <c r="D17" s="555"/>
      <c r="E17" s="555"/>
      <c r="F17" s="555"/>
      <c r="G17" s="555"/>
      <c r="H17" s="555"/>
      <c r="I17" s="555"/>
      <c r="J17" s="555"/>
      <c r="K17" s="555"/>
      <c r="L17" s="556"/>
      <c r="M17" s="279"/>
      <c r="N17" s="279"/>
      <c r="O17" s="554" t="str">
        <f>'Overview - Section A'!A73</f>
        <v>Objectives</v>
      </c>
      <c r="P17" s="555"/>
      <c r="Q17" s="555"/>
      <c r="R17" s="555"/>
      <c r="S17" s="555"/>
      <c r="T17" s="555"/>
      <c r="U17" s="555"/>
      <c r="V17" s="555"/>
      <c r="W17" s="555"/>
      <c r="X17" s="555"/>
      <c r="Y17" s="555"/>
      <c r="Z17" s="555"/>
      <c r="AA17" s="556"/>
      <c r="AB17" s="278"/>
      <c r="AC17" s="278"/>
      <c r="AD17" s="278"/>
      <c r="AE17" s="278"/>
      <c r="AF17" s="278"/>
      <c r="AG17" s="278"/>
      <c r="AH17" s="278"/>
      <c r="AI17" s="278"/>
      <c r="AJ17" s="278"/>
      <c r="AQ17" s="276"/>
      <c r="AR17" s="276"/>
    </row>
    <row r="18" spans="1:44" ht="30" x14ac:dyDescent="0.25">
      <c r="A18" s="276">
        <v>1</v>
      </c>
      <c r="B18" s="463" t="str">
        <f>IFERROR(IF(INDEX('Overview - Section A'!$E$57:$E$70,MATCH('Print View'!$A18,'Overview - Section A'!$A$57:$A$70,0))&lt;&gt;0,INDEX('Overview - Section A'!$E$57:$E$70,MATCH('Print View'!$A18,'Overview - Section A'!$A$57:$A$70,0)),""),"")</f>
        <v>Reduce by 35% the number of TB deaths compared with 2015 baseline data</v>
      </c>
      <c r="C18" s="464"/>
      <c r="D18" s="464"/>
      <c r="E18" s="464"/>
      <c r="F18" s="464"/>
      <c r="G18" s="464"/>
      <c r="H18" s="464"/>
      <c r="I18" s="464"/>
      <c r="J18" s="464"/>
      <c r="K18" s="464"/>
      <c r="L18" s="465"/>
      <c r="M18" s="281"/>
      <c r="N18" s="281"/>
      <c r="O18" s="463" t="str">
        <f>IFERROR(IF(INDEX('Overview - Section A'!$E$75:$E$88,MATCH('Print View'!$A18,'Overview - Section A'!$A$75:$A$88,0))&lt;&gt;0,INDEX('Overview - Section A'!$E$75:$E$88,MATCH('Print View'!$A18,'Overview - Section A'!$A$75:$A$88,0)),""),"")</f>
        <v/>
      </c>
      <c r="P18" s="464"/>
      <c r="Q18" s="464"/>
      <c r="R18" s="464"/>
      <c r="S18" s="464"/>
      <c r="T18" s="464"/>
      <c r="U18" s="464"/>
      <c r="V18" s="464"/>
      <c r="W18" s="464"/>
      <c r="X18" s="464"/>
      <c r="Y18" s="464"/>
      <c r="Z18" s="464"/>
      <c r="AA18" s="465"/>
      <c r="AB18" s="278"/>
      <c r="AC18" s="278"/>
      <c r="AD18" s="278"/>
      <c r="AE18" s="278"/>
      <c r="AF18" s="278"/>
      <c r="AG18" s="278"/>
      <c r="AH18" s="278"/>
      <c r="AI18" s="278"/>
      <c r="AJ18" s="278"/>
      <c r="AQ18" s="276"/>
      <c r="AR18" s="276"/>
    </row>
    <row r="19" spans="1:44" ht="30" x14ac:dyDescent="0.25">
      <c r="A19" s="276">
        <v>2</v>
      </c>
      <c r="B19" s="466" t="str">
        <f>IFERROR(IF(INDEX('Overview - Section A'!$E$57:$E$70,MATCH('Print View'!$A19,'Overview - Section A'!$A$57:$A$70,0))&lt;&gt;0,INDEX('Overview - Section A'!$E$57:$E$70,MATCH('Print View'!$A19,'Overview - Section A'!$A$57:$A$70,0)),""),"")</f>
        <v>Reduce TB incidence rate by 20% compared with 2015 baseline data</v>
      </c>
      <c r="C19" s="467"/>
      <c r="D19" s="467"/>
      <c r="E19" s="467"/>
      <c r="F19" s="467"/>
      <c r="G19" s="467"/>
      <c r="H19" s="467"/>
      <c r="I19" s="467"/>
      <c r="J19" s="467"/>
      <c r="K19" s="467"/>
      <c r="L19" s="468"/>
      <c r="M19" s="281"/>
      <c r="N19" s="281"/>
      <c r="O19" s="466" t="str">
        <f>IFERROR(IF(INDEX('Overview - Section A'!$E$75:$E$88,MATCH('Print View'!$A19,'Overview - Section A'!$A$75:$A$88,0))&lt;&gt;0,INDEX('Overview - Section A'!$E$75:$E$88,MATCH('Print View'!$A19,'Overview - Section A'!$A$75:$A$88,0)),""),"")</f>
        <v/>
      </c>
      <c r="P19" s="467"/>
      <c r="Q19" s="467"/>
      <c r="R19" s="467"/>
      <c r="S19" s="467"/>
      <c r="T19" s="467"/>
      <c r="U19" s="467"/>
      <c r="V19" s="467"/>
      <c r="W19" s="467"/>
      <c r="X19" s="467"/>
      <c r="Y19" s="467"/>
      <c r="Z19" s="467"/>
      <c r="AA19" s="468"/>
      <c r="AB19" s="278"/>
      <c r="AC19" s="278"/>
      <c r="AD19" s="278"/>
      <c r="AE19" s="278"/>
      <c r="AF19" s="278"/>
      <c r="AG19" s="278"/>
      <c r="AH19" s="278"/>
      <c r="AI19" s="278"/>
      <c r="AJ19" s="278"/>
      <c r="AQ19" s="276"/>
      <c r="AR19" s="276"/>
    </row>
    <row r="20" spans="1:44" ht="30" x14ac:dyDescent="0.25">
      <c r="A20" s="276">
        <v>3</v>
      </c>
      <c r="B20" s="463" t="str">
        <f>IFERROR(IF(INDEX('Overview - Section A'!$E$57:$E$70,MATCH('Print View'!$A20,'Overview - Section A'!$A$57:$A$70,0))&lt;&gt;0,INDEX('Overview - Section A'!$E$57:$E$70,MATCH('Print View'!$A20,'Overview - Section A'!$A$57:$A$70,0)),""),"")</f>
        <v>Zero TB-affected families facing catastrophic costs</v>
      </c>
      <c r="C20" s="464"/>
      <c r="D20" s="464"/>
      <c r="E20" s="464"/>
      <c r="F20" s="464"/>
      <c r="G20" s="464"/>
      <c r="H20" s="464"/>
      <c r="I20" s="464"/>
      <c r="J20" s="464"/>
      <c r="K20" s="464"/>
      <c r="L20" s="465"/>
      <c r="M20" s="281"/>
      <c r="N20" s="281"/>
      <c r="O20" s="463" t="str">
        <f>IFERROR(IF(INDEX('Overview - Section A'!$E$75:$E$88,MATCH('Print View'!$A20,'Overview - Section A'!$A$75:$A$88,0))&lt;&gt;0,INDEX('Overview - Section A'!$E$75:$E$88,MATCH('Print View'!$A20,'Overview - Section A'!$A$75:$A$88,0)),""),"")</f>
        <v/>
      </c>
      <c r="P20" s="464"/>
      <c r="Q20" s="464"/>
      <c r="R20" s="464"/>
      <c r="S20" s="464"/>
      <c r="T20" s="464"/>
      <c r="U20" s="464"/>
      <c r="V20" s="464"/>
      <c r="W20" s="464"/>
      <c r="X20" s="464"/>
      <c r="Y20" s="464"/>
      <c r="Z20" s="464"/>
      <c r="AA20" s="465"/>
      <c r="AB20" s="278"/>
      <c r="AC20" s="278"/>
      <c r="AD20" s="278"/>
      <c r="AE20" s="278"/>
      <c r="AF20" s="278"/>
      <c r="AG20" s="278"/>
      <c r="AH20" s="278"/>
      <c r="AI20" s="278"/>
      <c r="AJ20" s="278"/>
      <c r="AQ20" s="276"/>
      <c r="AR20" s="276"/>
    </row>
    <row r="21" spans="1:44" ht="30" x14ac:dyDescent="0.25">
      <c r="A21" s="276">
        <v>4</v>
      </c>
      <c r="B21" s="466" t="str">
        <f>IFERROR(IF(INDEX('Overview - Section A'!$E$57:$E$70,MATCH('Print View'!$A21,'Overview - Section A'!$A$57:$A$70,0))&lt;&gt;0,INDEX('Overview - Section A'!$E$57:$E$70,MATCH('Print View'!$A21,'Overview - Section A'!$A$57:$A$70,0)),""),"")</f>
        <v/>
      </c>
      <c r="C21" s="467"/>
      <c r="D21" s="467"/>
      <c r="E21" s="467"/>
      <c r="F21" s="467"/>
      <c r="G21" s="467"/>
      <c r="H21" s="467"/>
      <c r="I21" s="467"/>
      <c r="J21" s="467"/>
      <c r="K21" s="467"/>
      <c r="L21" s="468"/>
      <c r="M21" s="281"/>
      <c r="N21" s="281"/>
      <c r="O21" s="466" t="str">
        <f>IFERROR(IF(INDEX('Overview - Section A'!$E$75:$E$88,MATCH('Print View'!$A21,'Overview - Section A'!$A$75:$A$88,0))&lt;&gt;0,INDEX('Overview - Section A'!$E$75:$E$88,MATCH('Print View'!$A21,'Overview - Section A'!$A$75:$A$88,0)),""),"")</f>
        <v/>
      </c>
      <c r="P21" s="467"/>
      <c r="Q21" s="467"/>
      <c r="R21" s="467"/>
      <c r="S21" s="467"/>
      <c r="T21" s="467"/>
      <c r="U21" s="467"/>
      <c r="V21" s="467"/>
      <c r="W21" s="467"/>
      <c r="X21" s="467"/>
      <c r="Y21" s="467"/>
      <c r="Z21" s="467"/>
      <c r="AA21" s="468"/>
      <c r="AB21" s="278"/>
      <c r="AC21" s="278"/>
      <c r="AD21" s="278"/>
      <c r="AE21" s="278"/>
      <c r="AF21" s="278"/>
      <c r="AG21" s="278"/>
      <c r="AH21" s="278"/>
      <c r="AI21" s="278"/>
      <c r="AJ21" s="278"/>
      <c r="AQ21" s="276"/>
      <c r="AR21" s="276"/>
    </row>
    <row r="22" spans="1:44" ht="30" x14ac:dyDescent="0.25">
      <c r="A22" s="276">
        <v>5</v>
      </c>
      <c r="B22" s="463" t="str">
        <f>IFERROR(IF(INDEX('Overview - Section A'!$E$57:$E$70,MATCH('Print View'!$A22,'Overview - Section A'!$A$57:$A$70,0))&lt;&gt;0,INDEX('Overview - Section A'!$E$57:$E$70,MATCH('Print View'!$A22,'Overview - Section A'!$A$57:$A$70,0)),""),"")</f>
        <v/>
      </c>
      <c r="C22" s="464"/>
      <c r="D22" s="464"/>
      <c r="E22" s="464"/>
      <c r="F22" s="464"/>
      <c r="G22" s="464"/>
      <c r="H22" s="464"/>
      <c r="I22" s="464"/>
      <c r="J22" s="464"/>
      <c r="K22" s="464"/>
      <c r="L22" s="465"/>
      <c r="M22" s="281"/>
      <c r="N22" s="281"/>
      <c r="O22" s="463" t="str">
        <f>IFERROR(IF(INDEX('Overview - Section A'!$E$75:$E$88,MATCH('Print View'!$A22,'Overview - Section A'!$A$75:$A$88,0))&lt;&gt;0,INDEX('Overview - Section A'!$E$75:$E$88,MATCH('Print View'!$A22,'Overview - Section A'!$A$75:$A$88,0)),""),"")</f>
        <v/>
      </c>
      <c r="P22" s="464"/>
      <c r="Q22" s="464"/>
      <c r="R22" s="464"/>
      <c r="S22" s="464"/>
      <c r="T22" s="464"/>
      <c r="U22" s="464"/>
      <c r="V22" s="464"/>
      <c r="W22" s="464"/>
      <c r="X22" s="464"/>
      <c r="Y22" s="464"/>
      <c r="Z22" s="464"/>
      <c r="AA22" s="465"/>
      <c r="AB22" s="278"/>
      <c r="AC22" s="278"/>
      <c r="AD22" s="278"/>
      <c r="AE22" s="278"/>
      <c r="AF22" s="278"/>
      <c r="AG22" s="278"/>
      <c r="AH22" s="278"/>
      <c r="AI22" s="278"/>
      <c r="AJ22" s="278"/>
      <c r="AQ22" s="276"/>
      <c r="AR22" s="276"/>
    </row>
    <row r="23" spans="1:44" ht="30" x14ac:dyDescent="0.25">
      <c r="A23" s="276">
        <v>6</v>
      </c>
      <c r="B23" s="466" t="str">
        <f>IFERROR(IF(INDEX('Overview - Section A'!$E$57:$E$70,MATCH('Print View'!$A23,'Overview - Section A'!$A$57:$A$70,0))&lt;&gt;0,INDEX('Overview - Section A'!$E$57:$E$70,MATCH('Print View'!$A23,'Overview - Section A'!$A$57:$A$70,0)),""),"")</f>
        <v/>
      </c>
      <c r="C23" s="467"/>
      <c r="D23" s="467"/>
      <c r="E23" s="467"/>
      <c r="F23" s="467"/>
      <c r="G23" s="467"/>
      <c r="H23" s="467"/>
      <c r="I23" s="467"/>
      <c r="J23" s="467"/>
      <c r="K23" s="467"/>
      <c r="L23" s="468"/>
      <c r="M23" s="281"/>
      <c r="N23" s="281"/>
      <c r="O23" s="466" t="str">
        <f>IFERROR(IF(INDEX('Overview - Section A'!$E$75:$E$88,MATCH('Print View'!$A23,'Overview - Section A'!$A$75:$A$88,0))&lt;&gt;0,INDEX('Overview - Section A'!$E$75:$E$88,MATCH('Print View'!$A23,'Overview - Section A'!$A$75:$A$88,0)),""),"")</f>
        <v/>
      </c>
      <c r="P23" s="467"/>
      <c r="Q23" s="467"/>
      <c r="R23" s="467"/>
      <c r="S23" s="467"/>
      <c r="T23" s="467"/>
      <c r="U23" s="467"/>
      <c r="V23" s="467"/>
      <c r="W23" s="467"/>
      <c r="X23" s="467"/>
      <c r="Y23" s="467"/>
      <c r="Z23" s="467"/>
      <c r="AA23" s="468"/>
      <c r="AB23" s="278"/>
      <c r="AC23" s="278"/>
      <c r="AD23" s="278"/>
      <c r="AE23" s="278"/>
      <c r="AF23" s="278"/>
      <c r="AG23" s="278"/>
      <c r="AH23" s="278"/>
      <c r="AI23" s="278"/>
      <c r="AJ23" s="278"/>
      <c r="AQ23" s="276"/>
      <c r="AR23" s="276"/>
    </row>
    <row r="24" spans="1:44" ht="30" x14ac:dyDescent="0.25">
      <c r="A24" s="276">
        <v>7</v>
      </c>
      <c r="B24" s="463" t="str">
        <f>IFERROR(IF(INDEX('Overview - Section A'!$E$57:$E$70,MATCH('Print View'!$A24,'Overview - Section A'!$A$57:$A$70,0))&lt;&gt;0,INDEX('Overview - Section A'!$E$57:$E$70,MATCH('Print View'!$A24,'Overview - Section A'!$A$57:$A$70,0)),""),"")</f>
        <v/>
      </c>
      <c r="C24" s="464"/>
      <c r="D24" s="464"/>
      <c r="E24" s="464"/>
      <c r="F24" s="464"/>
      <c r="G24" s="464"/>
      <c r="H24" s="464"/>
      <c r="I24" s="464"/>
      <c r="J24" s="464"/>
      <c r="K24" s="464"/>
      <c r="L24" s="465"/>
      <c r="M24" s="281"/>
      <c r="N24" s="281"/>
      <c r="O24" s="463" t="str">
        <f>IFERROR(IF(INDEX('Overview - Section A'!$E$75:$E$88,MATCH('Print View'!$A24,'Overview - Section A'!$A$75:$A$88,0))&lt;&gt;0,INDEX('Overview - Section A'!$E$75:$E$88,MATCH('Print View'!$A24,'Overview - Section A'!$A$75:$A$88,0)),""),"")</f>
        <v/>
      </c>
      <c r="P24" s="464"/>
      <c r="Q24" s="464"/>
      <c r="R24" s="464"/>
      <c r="S24" s="464"/>
      <c r="T24" s="464"/>
      <c r="U24" s="464"/>
      <c r="V24" s="464"/>
      <c r="W24" s="464"/>
      <c r="X24" s="464"/>
      <c r="Y24" s="464"/>
      <c r="Z24" s="464"/>
      <c r="AA24" s="465"/>
      <c r="AB24" s="278"/>
      <c r="AC24" s="278"/>
      <c r="AD24" s="278"/>
      <c r="AE24" s="278"/>
      <c r="AF24" s="278"/>
      <c r="AG24" s="278"/>
      <c r="AH24" s="278"/>
      <c r="AI24" s="278"/>
      <c r="AJ24" s="278"/>
      <c r="AQ24" s="276"/>
      <c r="AR24" s="276"/>
    </row>
    <row r="25" spans="1:44" ht="30" x14ac:dyDescent="0.25">
      <c r="A25" s="276">
        <v>8</v>
      </c>
      <c r="B25" s="466" t="str">
        <f>IFERROR(IF(INDEX('Overview - Section A'!$E$57:$E$70,MATCH('Print View'!$A25,'Overview - Section A'!$A$57:$A$70,0))&lt;&gt;0,INDEX('Overview - Section A'!$E$57:$E$70,MATCH('Print View'!$A25,'Overview - Section A'!$A$57:$A$70,0)),""),"")</f>
        <v/>
      </c>
      <c r="C25" s="467"/>
      <c r="D25" s="467"/>
      <c r="E25" s="467"/>
      <c r="F25" s="467"/>
      <c r="G25" s="467"/>
      <c r="H25" s="467"/>
      <c r="I25" s="467"/>
      <c r="J25" s="467"/>
      <c r="K25" s="467"/>
      <c r="L25" s="468"/>
      <c r="M25" s="281"/>
      <c r="N25" s="281"/>
      <c r="O25" s="466" t="str">
        <f>IFERROR(IF(INDEX('Overview - Section A'!$E$75:$E$88,MATCH('Print View'!$A25,'Overview - Section A'!$A$75:$A$88,0))&lt;&gt;0,INDEX('Overview - Section A'!$E$75:$E$88,MATCH('Print View'!$A25,'Overview - Section A'!$A$75:$A$88,0)),""),"")</f>
        <v/>
      </c>
      <c r="P25" s="467"/>
      <c r="Q25" s="467"/>
      <c r="R25" s="467"/>
      <c r="S25" s="467"/>
      <c r="T25" s="467"/>
      <c r="U25" s="467"/>
      <c r="V25" s="467"/>
      <c r="W25" s="467"/>
      <c r="X25" s="467"/>
      <c r="Y25" s="467"/>
      <c r="Z25" s="467"/>
      <c r="AA25" s="468"/>
      <c r="AB25" s="278"/>
      <c r="AC25" s="278"/>
      <c r="AD25" s="278"/>
      <c r="AE25" s="278"/>
      <c r="AF25" s="278"/>
      <c r="AG25" s="278"/>
      <c r="AH25" s="278"/>
      <c r="AI25" s="278"/>
      <c r="AJ25" s="278"/>
      <c r="AQ25" s="276"/>
      <c r="AR25" s="276"/>
    </row>
    <row r="26" spans="1:44" ht="30" x14ac:dyDescent="0.25">
      <c r="A26" s="276">
        <v>9</v>
      </c>
      <c r="B26" s="463" t="str">
        <f>IFERROR(IF(INDEX('Overview - Section A'!$E$57:$E$70,MATCH('Print View'!$A26,'Overview - Section A'!$A$57:$A$70,0))&lt;&gt;0,INDEX('Overview - Section A'!$E$57:$E$70,MATCH('Print View'!$A26,'Overview - Section A'!$A$57:$A$70,0)),""),"")</f>
        <v/>
      </c>
      <c r="C26" s="464"/>
      <c r="D26" s="464"/>
      <c r="E26" s="464"/>
      <c r="F26" s="464"/>
      <c r="G26" s="464"/>
      <c r="H26" s="464"/>
      <c r="I26" s="464"/>
      <c r="J26" s="464"/>
      <c r="K26" s="464"/>
      <c r="L26" s="465"/>
      <c r="M26" s="281"/>
      <c r="N26" s="281"/>
      <c r="O26" s="463" t="str">
        <f>IFERROR(IF(INDEX('Overview - Section A'!$E$75:$E$88,MATCH('Print View'!$A26,'Overview - Section A'!$A$75:$A$88,0))&lt;&gt;0,INDEX('Overview - Section A'!$E$75:$E$88,MATCH('Print View'!$A26,'Overview - Section A'!$A$75:$A$88,0)),""),"")</f>
        <v/>
      </c>
      <c r="P26" s="464"/>
      <c r="Q26" s="464"/>
      <c r="R26" s="464"/>
      <c r="S26" s="464"/>
      <c r="T26" s="464"/>
      <c r="U26" s="464"/>
      <c r="V26" s="464"/>
      <c r="W26" s="464"/>
      <c r="X26" s="464"/>
      <c r="Y26" s="464"/>
      <c r="Z26" s="464"/>
      <c r="AA26" s="465"/>
      <c r="AB26" s="278"/>
      <c r="AC26" s="278"/>
      <c r="AD26" s="278"/>
      <c r="AE26" s="278"/>
      <c r="AF26" s="278"/>
      <c r="AG26" s="278"/>
      <c r="AH26" s="278"/>
      <c r="AI26" s="278"/>
      <c r="AJ26" s="278"/>
      <c r="AQ26" s="276"/>
      <c r="AR26" s="276"/>
    </row>
    <row r="27" spans="1:44" ht="30" x14ac:dyDescent="0.25">
      <c r="A27" s="276">
        <v>10</v>
      </c>
      <c r="B27" s="466" t="str">
        <f>IFERROR(IF(INDEX('Overview - Section A'!$E$57:$E$70,MATCH('Print View'!$A27,'Overview - Section A'!$A$57:$A$70,0))&lt;&gt;0,INDEX('Overview - Section A'!$E$57:$E$70,MATCH('Print View'!$A27,'Overview - Section A'!$A$57:$A$70,0)),""),"")</f>
        <v/>
      </c>
      <c r="C27" s="467"/>
      <c r="D27" s="467"/>
      <c r="E27" s="467"/>
      <c r="F27" s="467"/>
      <c r="G27" s="467"/>
      <c r="H27" s="467"/>
      <c r="I27" s="467"/>
      <c r="J27" s="467"/>
      <c r="K27" s="467"/>
      <c r="L27" s="468"/>
      <c r="M27" s="281"/>
      <c r="N27" s="281"/>
      <c r="O27" s="466" t="str">
        <f>IFERROR(IF(INDEX('Overview - Section A'!$E$75:$E$88,MATCH('Print View'!$A27,'Overview - Section A'!$A$75:$A$88,0))&lt;&gt;0,INDEX('Overview - Section A'!$E$75:$E$88,MATCH('Print View'!$A27,'Overview - Section A'!$A$75:$A$88,0)),""),"")</f>
        <v/>
      </c>
      <c r="P27" s="467"/>
      <c r="Q27" s="467"/>
      <c r="R27" s="467"/>
      <c r="S27" s="467"/>
      <c r="T27" s="467"/>
      <c r="U27" s="467"/>
      <c r="V27" s="467"/>
      <c r="W27" s="467"/>
      <c r="X27" s="467"/>
      <c r="Y27" s="467"/>
      <c r="Z27" s="467"/>
      <c r="AA27" s="468"/>
      <c r="AB27" s="278"/>
      <c r="AC27" s="278"/>
      <c r="AD27" s="278"/>
      <c r="AE27" s="278"/>
      <c r="AF27" s="278"/>
      <c r="AG27" s="278"/>
      <c r="AH27" s="278"/>
      <c r="AI27" s="278"/>
      <c r="AJ27" s="278"/>
      <c r="AQ27" s="276"/>
      <c r="AR27" s="276"/>
    </row>
    <row r="28" spans="1:44" ht="30" x14ac:dyDescent="0.25">
      <c r="A28" s="276">
        <v>11</v>
      </c>
      <c r="B28" s="463" t="str">
        <f>IFERROR(IF(INDEX('Overview - Section A'!$E$57:$E$70,MATCH('Print View'!$A28,'Overview - Section A'!$A$57:$A$70,0))&lt;&gt;0,INDEX('Overview - Section A'!$E$57:$E$70,MATCH('Print View'!$A28,'Overview - Section A'!$A$57:$A$70,0)),""),"")</f>
        <v/>
      </c>
      <c r="C28" s="464"/>
      <c r="D28" s="464"/>
      <c r="E28" s="464"/>
      <c r="F28" s="464"/>
      <c r="G28" s="464"/>
      <c r="H28" s="464"/>
      <c r="I28" s="464"/>
      <c r="J28" s="464"/>
      <c r="K28" s="464"/>
      <c r="L28" s="465"/>
      <c r="M28" s="281"/>
      <c r="N28" s="281"/>
      <c r="O28" s="463" t="str">
        <f>IFERROR(IF(INDEX('Overview - Section A'!$E$75:$E$88,MATCH('Print View'!$A28,'Overview - Section A'!$A$75:$A$88,0))&lt;&gt;0,INDEX('Overview - Section A'!$E$75:$E$88,MATCH('Print View'!$A28,'Overview - Section A'!$A$75:$A$88,0)),""),"")</f>
        <v/>
      </c>
      <c r="P28" s="464"/>
      <c r="Q28" s="464"/>
      <c r="R28" s="464"/>
      <c r="S28" s="464"/>
      <c r="T28" s="464"/>
      <c r="U28" s="464"/>
      <c r="V28" s="464"/>
      <c r="W28" s="464"/>
      <c r="X28" s="464"/>
      <c r="Y28" s="464"/>
      <c r="Z28" s="464"/>
      <c r="AA28" s="465"/>
      <c r="AB28" s="278"/>
      <c r="AC28" s="278"/>
      <c r="AD28" s="278"/>
      <c r="AE28" s="278"/>
      <c r="AF28" s="278"/>
      <c r="AG28" s="278"/>
      <c r="AH28" s="278"/>
      <c r="AI28" s="278"/>
      <c r="AJ28" s="278"/>
      <c r="AQ28" s="276"/>
      <c r="AR28" s="276"/>
    </row>
    <row r="29" spans="1:44" ht="30" x14ac:dyDescent="0.25">
      <c r="A29" s="276">
        <v>12</v>
      </c>
      <c r="B29" s="466" t="str">
        <f>IFERROR(IF(INDEX('Overview - Section A'!$E$57:$E$70,MATCH('Print View'!$A29,'Overview - Section A'!$A$57:$A$70,0))&lt;&gt;0,INDEX('Overview - Section A'!$E$57:$E$70,MATCH('Print View'!$A29,'Overview - Section A'!$A$57:$A$70,0)),""),"")</f>
        <v/>
      </c>
      <c r="C29" s="467"/>
      <c r="D29" s="467"/>
      <c r="E29" s="467"/>
      <c r="F29" s="467"/>
      <c r="G29" s="467"/>
      <c r="H29" s="467"/>
      <c r="I29" s="467"/>
      <c r="J29" s="467"/>
      <c r="K29" s="467"/>
      <c r="L29" s="468"/>
      <c r="M29" s="281"/>
      <c r="N29" s="281"/>
      <c r="O29" s="466" t="str">
        <f>IFERROR(IF(INDEX('Overview - Section A'!$E$75:$E$88,MATCH('Print View'!$A29,'Overview - Section A'!$A$75:$A$88,0))&lt;&gt;0,INDEX('Overview - Section A'!$E$75:$E$88,MATCH('Print View'!$A29,'Overview - Section A'!$A$75:$A$88,0)),""),"")</f>
        <v/>
      </c>
      <c r="P29" s="467"/>
      <c r="Q29" s="467"/>
      <c r="R29" s="467"/>
      <c r="S29" s="467"/>
      <c r="T29" s="467"/>
      <c r="U29" s="467"/>
      <c r="V29" s="467"/>
      <c r="W29" s="467"/>
      <c r="X29" s="467"/>
      <c r="Y29" s="467"/>
      <c r="Z29" s="467"/>
      <c r="AA29" s="468"/>
      <c r="AB29" s="278"/>
      <c r="AC29" s="278"/>
      <c r="AD29" s="278"/>
      <c r="AE29" s="278"/>
      <c r="AF29" s="278"/>
      <c r="AG29" s="278"/>
      <c r="AH29" s="278"/>
      <c r="AI29" s="278"/>
      <c r="AJ29" s="278"/>
      <c r="AQ29" s="276"/>
      <c r="AR29" s="276"/>
    </row>
    <row r="30" spans="1:44" x14ac:dyDescent="0.25">
      <c r="A30" s="278"/>
      <c r="B30" s="278"/>
      <c r="C30" s="278"/>
      <c r="D30" s="278"/>
      <c r="E30" s="278"/>
      <c r="F30" s="278"/>
      <c r="G30" s="278"/>
      <c r="H30" s="278"/>
      <c r="I30" s="278"/>
      <c r="J30" s="278"/>
      <c r="K30" s="278"/>
      <c r="L30" s="278"/>
      <c r="M30" s="278"/>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Q30" s="276"/>
      <c r="AR30" s="276"/>
    </row>
    <row r="31" spans="1:44" x14ac:dyDescent="0.25">
      <c r="A31" s="278"/>
      <c r="B31" s="278"/>
      <c r="C31" s="278"/>
      <c r="D31" s="278"/>
      <c r="E31" s="278"/>
      <c r="F31" s="278"/>
      <c r="G31" s="278"/>
      <c r="H31" s="278"/>
      <c r="I31" s="278"/>
      <c r="J31" s="278"/>
      <c r="K31" s="278"/>
      <c r="L31" s="278"/>
      <c r="M31" s="278"/>
      <c r="N31" s="278"/>
      <c r="O31" s="278"/>
      <c r="P31" s="278"/>
      <c r="Q31" s="278"/>
      <c r="R31" s="278"/>
      <c r="S31" s="278"/>
      <c r="T31" s="278"/>
      <c r="U31" s="278"/>
      <c r="V31" s="278"/>
      <c r="W31" s="278"/>
      <c r="X31" s="278"/>
      <c r="Y31" s="278"/>
      <c r="Z31" s="278"/>
      <c r="AA31" s="278"/>
      <c r="AB31" s="278"/>
      <c r="AC31" s="278"/>
      <c r="AD31" s="278"/>
      <c r="AE31" s="278"/>
      <c r="AF31" s="278"/>
      <c r="AG31" s="278"/>
      <c r="AH31" s="278"/>
      <c r="AI31" s="278"/>
      <c r="AJ31" s="278"/>
      <c r="AQ31" s="276"/>
      <c r="AR31" s="276"/>
    </row>
    <row r="32" spans="1:44" x14ac:dyDescent="0.25">
      <c r="A32" s="278"/>
      <c r="B32" s="278"/>
      <c r="C32" s="278"/>
      <c r="D32" s="278"/>
      <c r="E32" s="278"/>
      <c r="F32" s="278"/>
      <c r="G32" s="278"/>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Q32" s="276"/>
      <c r="AR32" s="276"/>
    </row>
    <row r="33" spans="1:44" ht="16.5" thickBot="1" x14ac:dyDescent="0.3">
      <c r="A33" s="278"/>
      <c r="B33" s="278"/>
      <c r="C33" s="278"/>
      <c r="D33" s="278"/>
      <c r="E33" s="278"/>
      <c r="F33" s="278"/>
      <c r="G33" s="278"/>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Q33" s="276"/>
      <c r="AR33" s="276"/>
    </row>
    <row r="34" spans="1:44" ht="45.75" thickBot="1" x14ac:dyDescent="0.3">
      <c r="A34" s="479" t="str">
        <f>'Impact Indicators - Section B'!A7:J7</f>
        <v>Impact Indicators</v>
      </c>
      <c r="B34" s="480"/>
      <c r="C34" s="480"/>
      <c r="D34" s="480"/>
      <c r="E34" s="480"/>
      <c r="F34" s="480"/>
      <c r="G34" s="480"/>
      <c r="H34" s="480"/>
      <c r="I34" s="481"/>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Q34" s="276"/>
      <c r="AR34" s="276"/>
    </row>
    <row r="35" spans="1:44" ht="16.5" thickBot="1" x14ac:dyDescent="0.3">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Q35" s="276"/>
      <c r="AR35" s="276"/>
    </row>
    <row r="36" spans="1:44" ht="30.75" thickBot="1" x14ac:dyDescent="0.3">
      <c r="A36" s="482" t="s">
        <v>225</v>
      </c>
      <c r="B36" s="484" t="str">
        <f>'Impact Indicators - Section B'!B8</f>
        <v>Standard Indicator</v>
      </c>
      <c r="C36" s="484" t="str">
        <f>'Impact Indicators - Section B'!C8</f>
        <v>Custom Indicator</v>
      </c>
      <c r="D36" s="484" t="str">
        <f>'Impact Indicators - Section B'!D8</f>
        <v>Baseline Value</v>
      </c>
      <c r="E36" s="484" t="str">
        <f>'Impact Indicators - Section B'!E8</f>
        <v>Baseline Year</v>
      </c>
      <c r="F36" s="486" t="str">
        <f>'Impact Indicators - Section B'!F8</f>
        <v>Baseline Source</v>
      </c>
      <c r="G36" s="488" t="str">
        <f>'Impact Indicators - Section B'!G8</f>
        <v>Required Disaggregation</v>
      </c>
      <c r="H36" s="484" t="str">
        <f>'Impact Indicators - Section B'!H8</f>
        <v>Responsible PR</v>
      </c>
      <c r="I36" s="490" t="str">
        <f>'Impact Indicators - Section B'!O8</f>
        <v>Country</v>
      </c>
      <c r="J36" s="501">
        <f>IFERROR(INDEX(YEAR('Overview - Section A'!A$43:A$49),MATCH('Print View'!$N$6,'Overview - Section A'!B$43:B$49,0)),"")</f>
        <v>2018</v>
      </c>
      <c r="K36" s="502"/>
      <c r="L36" s="502"/>
      <c r="M36" s="502"/>
      <c r="N36" s="503"/>
      <c r="O36" s="504">
        <f>IFERROR(J36+1,"")</f>
        <v>2019</v>
      </c>
      <c r="P36" s="505"/>
      <c r="Q36" s="505"/>
      <c r="R36" s="505"/>
      <c r="S36" s="506"/>
      <c r="T36" s="504">
        <f>IFERROR(O36+1,"")</f>
        <v>2020</v>
      </c>
      <c r="U36" s="505"/>
      <c r="V36" s="505"/>
      <c r="W36" s="505"/>
      <c r="X36" s="506"/>
      <c r="Y36" s="504">
        <f>IFERROR(T36+1,"")</f>
        <v>2021</v>
      </c>
      <c r="Z36" s="505"/>
      <c r="AA36" s="505"/>
      <c r="AB36" s="505"/>
      <c r="AC36" s="506"/>
      <c r="AD36" s="504">
        <f>IFERROR(Y36+1,"")</f>
        <v>2022</v>
      </c>
      <c r="AE36" s="505"/>
      <c r="AF36" s="505"/>
      <c r="AG36" s="505"/>
      <c r="AH36" s="506"/>
      <c r="AI36" s="219"/>
      <c r="AJ36" s="469" t="str">
        <f>'Impact Indicators - Section B'!P8</f>
        <v>Comments</v>
      </c>
      <c r="AQ36" s="276"/>
      <c r="AR36" s="276"/>
    </row>
    <row r="37" spans="1:44" ht="90.75" thickBot="1" x14ac:dyDescent="0.3">
      <c r="A37" s="483"/>
      <c r="B37" s="485"/>
      <c r="C37" s="485"/>
      <c r="D37" s="485"/>
      <c r="E37" s="485"/>
      <c r="F37" s="487"/>
      <c r="G37" s="489"/>
      <c r="H37" s="485"/>
      <c r="I37" s="491"/>
      <c r="J37" s="274" t="str">
        <f>'Impact Indicators - Section B'!D28</f>
        <v>Target N#</v>
      </c>
      <c r="K37" s="273" t="str">
        <f>'Impact Indicators - Section B'!E28</f>
        <v>Target D#</v>
      </c>
      <c r="L37" s="273" t="str">
        <f>'Impact Indicators - Section B'!F28</f>
        <v>Target %</v>
      </c>
      <c r="M37" s="273" t="str">
        <f>'Impact Indicators - Section B'!G28</f>
        <v>Report Due Date</v>
      </c>
      <c r="N37" s="226" t="str">
        <f>'Impact Indicators - Section B'!H28</f>
        <v>Mark if target is TBD?</v>
      </c>
      <c r="O37" s="274" t="str">
        <f>'Impact Indicators - Section B'!D28</f>
        <v>Target N#</v>
      </c>
      <c r="P37" s="273" t="str">
        <f>'Impact Indicators - Section B'!E28</f>
        <v>Target D#</v>
      </c>
      <c r="Q37" s="273" t="str">
        <f>'Impact Indicators - Section B'!F28</f>
        <v>Target %</v>
      </c>
      <c r="R37" s="273" t="str">
        <f>'Impact Indicators - Section B'!G28</f>
        <v>Report Due Date</v>
      </c>
      <c r="S37" s="226" t="str">
        <f>'Impact Indicators - Section B'!H28</f>
        <v>Mark if target is TBD?</v>
      </c>
      <c r="T37" s="274" t="str">
        <f>'Impact Indicators - Section B'!D28</f>
        <v>Target N#</v>
      </c>
      <c r="U37" s="273" t="str">
        <f>'Impact Indicators - Section B'!E28</f>
        <v>Target D#</v>
      </c>
      <c r="V37" s="273" t="str">
        <f>'Impact Indicators - Section B'!F28</f>
        <v>Target %</v>
      </c>
      <c r="W37" s="273" t="str">
        <f>'Impact Indicators - Section B'!G28</f>
        <v>Report Due Date</v>
      </c>
      <c r="X37" s="226" t="str">
        <f>'Impact Indicators - Section B'!H28</f>
        <v>Mark if target is TBD?</v>
      </c>
      <c r="Y37" s="274" t="str">
        <f>'Impact Indicators - Section B'!D28</f>
        <v>Target N#</v>
      </c>
      <c r="Z37" s="273" t="str">
        <f>'Impact Indicators - Section B'!E28</f>
        <v>Target D#</v>
      </c>
      <c r="AA37" s="273" t="str">
        <f>'Impact Indicators - Section B'!F28</f>
        <v>Target %</v>
      </c>
      <c r="AB37" s="273" t="str">
        <f>'Impact Indicators - Section B'!G28</f>
        <v>Report Due Date</v>
      </c>
      <c r="AC37" s="227" t="str">
        <f>'Impact Indicators - Section B'!H28</f>
        <v>Mark if target is TBD?</v>
      </c>
      <c r="AD37" s="274" t="str">
        <f>'Impact Indicators - Section B'!D28</f>
        <v>Target N#</v>
      </c>
      <c r="AE37" s="273" t="str">
        <f>'Impact Indicators - Section B'!E28</f>
        <v>Target D#</v>
      </c>
      <c r="AF37" s="273" t="str">
        <f>'Impact Indicators - Section B'!F28</f>
        <v>Target %</v>
      </c>
      <c r="AG37" s="273" t="str">
        <f>'Impact Indicators - Section B'!G28</f>
        <v>Report Due Date</v>
      </c>
      <c r="AH37" s="226" t="str">
        <f>'Impact Indicators - Section B'!H28</f>
        <v>Mark if target is TBD?</v>
      </c>
      <c r="AI37" s="220"/>
      <c r="AJ37" s="470"/>
      <c r="AQ37" s="276"/>
      <c r="AR37" s="276"/>
    </row>
    <row r="38" spans="1:44" s="285" customFormat="1" ht="210" x14ac:dyDescent="0.25">
      <c r="A38" s="212">
        <v>1</v>
      </c>
      <c r="B38" s="283" t="str">
        <f>IFERROR(IF(INDEX('Impact Indicators - Section B'!B$9:B$25,MATCH('Print View'!$A38,'Impact Indicators - Section B'!$A$9:$A$25,0))&lt;&gt;0,INDEX('Impact Indicators - Section B'!B$9:B$25,MATCH('Print View'!$A38,'Impact Indicators - Section B'!$A$9:$A$25,0)),""),"")</f>
        <v>TB I-4(M): RR-TB and/or MDR-TB prevalence among new TB patients: Proportion of new TB cases with RR-TB and/or MDR-TB</v>
      </c>
      <c r="C38" s="283" t="str">
        <f>IFERROR(IF(INDEX('Impact Indicators - Section B'!C$9:C$25,MATCH('Print View'!$A38,'Impact Indicators - Section B'!$A$9:$A$25,0))&lt;&gt;0,INDEX('Impact Indicators - Section B'!C$9:C$25,MATCH('Print View'!$A38,'Impact Indicators - Section B'!$A$9:$A$25,0)),""),"")</f>
        <v/>
      </c>
      <c r="D38" s="283" t="str">
        <f>IFERROR(IF(INDEX('Impact Indicators - Section B'!D$9:D$25,MATCH('Print View'!$A38,'Impact Indicators - Section B'!$A$9:$A$25,0))&lt;&gt;0,INDEX('Impact Indicators - Section B'!D$9:D$25,MATCH('Print View'!$A38,'Impact Indicators - Section B'!$A$9:$A$25,0)),""),"")</f>
        <v>2.6%</v>
      </c>
      <c r="E38" s="283" t="str">
        <f>IFERROR(IF(INDEX('Impact Indicators - Section B'!E$9:E$25,MATCH('Print View'!$A38,'Impact Indicators - Section B'!$A$9:$A$25,0))&lt;&gt;0,INDEX('Impact Indicators - Section B'!E$9:E$25,MATCH('Print View'!$A38,'Impact Indicators - Section B'!$A$9:$A$25,0)),""),"")</f>
        <v>2015</v>
      </c>
      <c r="F38" s="283" t="str">
        <f>IFERROR(IF(INDEX('Impact Indicators - Section B'!F$9:F$25,MATCH('Print View'!$A38,'Impact Indicators - Section B'!$A$9:$A$25,0))&lt;&gt;0,INDEX('Impact Indicators - Section B'!F$9:F$25,MATCH('Print View'!$A38,'Impact Indicators - Section B'!$A$9:$A$25,0)),""),"")</f>
        <v>WHO Global TB Report</v>
      </c>
      <c r="G38" s="283" t="str">
        <f>IFERROR(IF(INDEX('Impact Indicators - Section B'!G$9:G$25,MATCH('Print View'!$A38,'Impact Indicators - Section B'!$A$9:$A$25,0))&lt;&gt;0,INDEX('Impact Indicators - Section B'!G$9:G$25,MATCH('Print View'!$A38,'Impact Indicators - Section B'!$A$9:$A$25,0)),""),"")</f>
        <v/>
      </c>
      <c r="H38" s="283" t="str">
        <f>IFERROR(IF(INDEX('Impact Indicators - Section B'!H$9:H$25,MATCH('Print View'!$A38,'Impact Indicators - Section B'!$A$9:$A$25,0))&lt;&gt;0,INDEX('Impact Indicators - Section B'!H$9:H$25,MATCH('Print View'!$A38,'Impact Indicators - Section B'!$A$9:$A$25,0)),""),"")</f>
        <v>Philippine Business for Social Progress (PBSP)</v>
      </c>
      <c r="I38" s="283" t="str">
        <f>IFERROR(IF(INDEX('Impact Indicators - Section B'!O$9:O$25,MATCH('Print View'!$A38,'Impact Indicators - Section B'!$A$9:$A$25,0))&lt;&gt;0,INDEX('Impact Indicators - Section B'!O$9:O$25,MATCH('Print View'!$A38,'Impact Indicators - Section B'!$A$9:$A$25,0)),""),"")</f>
        <v>Philippines</v>
      </c>
      <c r="J38" s="264">
        <f t="array" ref="J38">IFERROR(IF(INDEX('Impact Indicators - Section B'!D$29:D$105,MATCH('Print View'!$A38&amp;'Print View'!$J$36,'Impact Indicators - Section B'!$A$29:$A$105&amp;'Impact Indicators - Section B'!$C$29:$C$105,0))&lt;&gt;0,INDEX('Impact Indicators - Section B'!D$29:D$105,MATCH('Print View'!$A38&amp;'Print View'!$J$36,'Impact Indicators - Section B'!$A$29:$A$105&amp;'Impact Indicators - Section B'!$C$29:$C$105,0)),""),"")</f>
        <v>7034</v>
      </c>
      <c r="K38" s="250">
        <f t="array" ref="K38">IFERROR(IF(INDEX('Impact Indicators - Section B'!E$29:E$105,MATCH('Print View'!$A38&amp;'Print View'!$J$36,'Impact Indicators - Section B'!$A$29:$A$105&amp;'Impact Indicators - Section B'!$C$29:$C$105,0))&lt;&gt;0,INDEX('Impact Indicators - Section B'!E$29:E$105,MATCH('Print View'!$A38&amp;'Print View'!$J$36,'Impact Indicators - Section B'!$A$29:$A$105&amp;'Impact Indicators - Section B'!$C$29:$C$105,0)),""),"")</f>
        <v>289583</v>
      </c>
      <c r="L38" s="253">
        <f t="array" ref="L38">IFERROR(IF(INDEX('Impact Indicators - Section B'!F$29:F$105,MATCH('Print View'!$A38&amp;'Print View'!$J$36,'Impact Indicators - Section B'!$A$29:$A$105&amp;'Impact Indicators - Section B'!$C$29:$C$105,0))&lt;&gt;0,INDEX('Impact Indicators - Section B'!F$29:F$105,MATCH('Print View'!$A38&amp;'Print View'!$J$36,'Impact Indicators - Section B'!$A$29:$A$105&amp;'Impact Indicators - Section B'!$C$29:$C$105,0)),""),"")</f>
        <v>2.429009990227327</v>
      </c>
      <c r="M38" s="269">
        <f t="array" ref="M38">IFERROR(IF(INDEX('Impact Indicators - Section B'!G$29:G$105,MATCH('Print View'!$A38&amp;'Print View'!$J$36,'Impact Indicators - Section B'!$A$29:$A$105&amp;'Impact Indicators - Section B'!$C$29:$C$105,0))&lt;&gt;0,INDEX('Impact Indicators - Section B'!G$29:G$105,MATCH('Print View'!$A38&amp;'Print View'!$J$36,'Impact Indicators - Section B'!$A$29:$A$105&amp;'Impact Indicators - Section B'!$C$29:$C$105,0)),""),"")</f>
        <v>43830</v>
      </c>
      <c r="N38" s="173" t="str">
        <f t="array" ref="N38">IFERROR(IF(INDEX('Impact Indicators - Section B'!H$29:H$105,MATCH('Print View'!$A38&amp;'Print View'!$J$36,'Impact Indicators - Section B'!$A$29:$A$105&amp;'Impact Indicators - Section B'!$C$29:$C$105,0))&lt;&gt;0,INDEX('Impact Indicators - Section B'!H$29:H$105,MATCH('Print View'!$A38&amp;'Print View'!$J$36,'Impact Indicators - Section B'!$A$29:$A$105&amp;'Impact Indicators - Section B'!$C$29:$C$105,0)),""),"")</f>
        <v/>
      </c>
      <c r="O38" s="238">
        <f t="array" ref="O38">IFERROR(IF(INDEX('Impact Indicators - Section B'!D$29:D$105,MATCH('Print View'!$A38&amp;'Print View'!$O$36,'Impact Indicators - Section B'!$A$29:$A$105&amp;'Impact Indicators - Section B'!$C$29:$C$105,0))&lt;&gt;0,INDEX('Impact Indicators - Section B'!D$29:D$105,MATCH('Print View'!$A38&amp;'Print View'!$O$36,'Impact Indicators - Section B'!$A$29:$A$105&amp;'Impact Indicators - Section B'!$C$29:$C$105,0)),""),"")</f>
        <v>8524</v>
      </c>
      <c r="P38" s="239">
        <f t="array" ref="P38">IFERROR(IF(INDEX('Impact Indicators - Section B'!E$29:E$105,MATCH('Print View'!$A38&amp;'Print View'!$O$36,'Impact Indicators - Section B'!$A$29:$A$105&amp;'Impact Indicators - Section B'!$C$29:$C$105,0))&lt;&gt;0,INDEX('Impact Indicators - Section B'!E$29:E$105,MATCH('Print View'!$A38&amp;'Print View'!$O$36,'Impact Indicators - Section B'!$A$29:$A$105&amp;'Impact Indicators - Section B'!$C$29:$C$105,0)),""),"")</f>
        <v>288676</v>
      </c>
      <c r="Q38" s="253">
        <f t="array" ref="Q38">IFERROR(IF(INDEX('Impact Indicators - Section B'!F$29:F$105,MATCH('Print View'!$A38&amp;'Print View'!$O$36,'Impact Indicators - Section B'!$A$29:$A$105&amp;'Impact Indicators - Section B'!$C$29:$C$105,0))&lt;&gt;0,INDEX('Impact Indicators - Section B'!F$29:F$105,MATCH('Print View'!$A38&amp;'Print View'!$O$36,'Impact Indicators - Section B'!$A$29:$A$105&amp;'Impact Indicators - Section B'!$C$29:$C$105,0)),""),"")</f>
        <v>2.9527913647133812</v>
      </c>
      <c r="R38" s="269">
        <f t="array" ref="R38">IFERROR(IF(INDEX('Impact Indicators - Section B'!G$29:G$105,MATCH('Print View'!$A38&amp;'Print View'!$O$36,'Impact Indicators - Section B'!$A$29:$A$105&amp;'Impact Indicators - Section B'!$C$29:$C$105,0))&lt;&gt;0,INDEX('Impact Indicators - Section B'!G$29:G$105,MATCH('Print View'!$A38&amp;'Print View'!$O$36,'Impact Indicators - Section B'!$A$29:$A$105&amp;'Impact Indicators - Section B'!$C$29:$C$105,0)),""),"")</f>
        <v>44196</v>
      </c>
      <c r="S38" s="173" t="str">
        <f t="array" ref="S38">IFERROR(IF(INDEX('Impact Indicators - Section B'!H$29:H$105,MATCH('Print View'!$A38&amp;'Print View'!$O$36,'Impact Indicators - Section B'!$A$29:$A$105&amp;'Impact Indicators - Section B'!$C$29:$C$105,0))&lt;&gt;0,INDEX('Impact Indicators - Section B'!H$29:H$105,MATCH('Print View'!$A38&amp;'Print View'!$O$36,'Impact Indicators - Section B'!$A$29:$A$105&amp;'Impact Indicators - Section B'!$C$29:$C$105,0)),""),"")</f>
        <v/>
      </c>
      <c r="T38" s="238">
        <f t="array" ref="T38">IFERROR(IF(INDEX('Impact Indicators - Section B'!D$29:D$105,MATCH('Print View'!$A38&amp;'Print View'!$T$36,'Impact Indicators - Section B'!$A$29:$A$105&amp;'Impact Indicators - Section B'!$C$29:$C$105,0))&lt;&gt;0,INDEX('Impact Indicators - Section B'!D$29:D$105,MATCH('Print View'!$A38&amp;'Print View'!$T$36,'Impact Indicators - Section B'!$A$29:$A$105&amp;'Impact Indicators - Section B'!$C$29:$C$105,0)),""),"")</f>
        <v>10305</v>
      </c>
      <c r="U38" s="239">
        <f t="array" ref="U38">IFERROR(IF(INDEX('Impact Indicators - Section B'!E$29:E$105,MATCH('Print View'!$A38&amp;'Print View'!$T$36,'Impact Indicators - Section B'!$A$29:$A$105&amp;'Impact Indicators - Section B'!$C$29:$C$105,0))&lt;&gt;0,INDEX('Impact Indicators - Section B'!E$29:E$105,MATCH('Print View'!$A38&amp;'Print View'!$T$36,'Impact Indicators - Section B'!$A$29:$A$105&amp;'Impact Indicators - Section B'!$C$29:$C$105,0)),""),"")</f>
        <v>279983</v>
      </c>
      <c r="V38" s="253">
        <f t="array" ref="V38">IFERROR(IF(INDEX('Impact Indicators - Section B'!F$29:F$105,MATCH('Print View'!$A38&amp;'Print View'!$T$36,'Impact Indicators - Section B'!$A$29:$A$105&amp;'Impact Indicators - Section B'!$C$29:$C$105,0))&lt;&gt;0,INDEX('Impact Indicators - Section B'!F$29:F$105,MATCH('Print View'!$A38&amp;'Print View'!$T$36,'Impact Indicators - Section B'!$A$29:$A$105&amp;'Impact Indicators - Section B'!$C$29:$C$105,0)),""),"")</f>
        <v>3.6805806066796913</v>
      </c>
      <c r="W38" s="269">
        <f t="array" ref="W38">IFERROR(IF(INDEX('Impact Indicators - Section B'!G$29:G$105,MATCH('Print View'!$A38&amp;'Print View'!$T$36,'Impact Indicators - Section B'!$A$29:$A$105&amp;'Impact Indicators - Section B'!$C$29:$C$105,0))&lt;&gt;0,INDEX('Impact Indicators - Section B'!G$29:G$105,MATCH('Print View'!$A38&amp;'Print View'!$T$36,'Impact Indicators - Section B'!$A$29:$A$105&amp;'Impact Indicators - Section B'!$C$29:$C$105,0)),""),"")</f>
        <v>44561</v>
      </c>
      <c r="X38" s="174" t="str">
        <f t="array" ref="X38">IFERROR(IF(INDEX('Impact Indicators - Section B'!H$29:H$105,MATCH('Print View'!$A38&amp;'Print View'!$T$36,'Impact Indicators - Section B'!$A$29:$A$105&amp;'Impact Indicators - Section B'!$C$29:$C$105,0))&lt;&gt;0,INDEX('Impact Indicators - Section B'!H$29:H$105,MATCH('Print View'!$A38&amp;'Print View'!$T$36,'Impact Indicators - Section B'!$A$29:$A$105&amp;'Impact Indicators - Section B'!$C$29:$C$105,0)),""),"")</f>
        <v/>
      </c>
      <c r="Y38" s="238" t="str">
        <f t="array" ref="Y38">IFERROR(IF(INDEX('Impact Indicators - Section B'!D$29:D$105,MATCH('Print View'!$A38&amp;'Print View'!$Y$36,'Impact Indicators - Section B'!$A$29:$A$105&amp;'Impact Indicators - Section B'!$C$29:$C$105,0))&lt;&gt;0,INDEX('Impact Indicators - Section B'!D$29:D$105,MATCH('Print View'!$A38&amp;'Print View'!$Y$36,'Impact Indicators - Section B'!$A$29:$A$105&amp;'Impact Indicators - Section B'!$C$29:$C$105,0)),""),"")</f>
        <v/>
      </c>
      <c r="Z38" s="239" t="str">
        <f t="array" ref="Z38">IFERROR(IF(INDEX('Impact Indicators - Section B'!E$29:E$105,MATCH('Print View'!$A38&amp;'Print View'!$Y$36,'Impact Indicators - Section B'!$A$29:$A$105&amp;'Impact Indicators - Section B'!$C$29:$C$105,0))&lt;&gt;0,INDEX('Impact Indicators - Section B'!E$29:E$105,MATCH('Print View'!$A38&amp;'Print View'!$Y$36,'Impact Indicators - Section B'!$A$29:$A$105&amp;'Impact Indicators - Section B'!$C$29:$C$105,0)),""),"")</f>
        <v/>
      </c>
      <c r="AA38" s="253" t="str">
        <f t="array" ref="AA38">IFERROR(IF(INDEX('Impact Indicators - Section B'!F$29:F$105,MATCH('Print View'!$A38&amp;'Print View'!$Y$36,'Impact Indicators - Section B'!$A$29:$A$105&amp;'Impact Indicators - Section B'!$C$29:$C$105,0))&lt;&gt;0,INDEX('Impact Indicators - Section B'!F$29:F$105,MATCH('Print View'!$A38&amp;'Print View'!$Y$36,'Impact Indicators - Section B'!$A$29:$A$105&amp;'Impact Indicators - Section B'!$C$29:$C$105,0)),""),"")</f>
        <v/>
      </c>
      <c r="AB38" s="269" t="str">
        <f t="array" ref="AB38">IFERROR(IF(INDEX('Impact Indicators - Section B'!G$29:G$105,MATCH('Print View'!$A38&amp;'Print View'!$Y$36,'Impact Indicators - Section B'!$A$29:$A$105&amp;'Impact Indicators - Section B'!$C$29:$C$105,0))&lt;&gt;0,INDEX('Impact Indicators - Section B'!G$29:G$105,MATCH('Print View'!$A38&amp;'Print View'!$Y$36,'Impact Indicators - Section B'!$A$29:$A$105&amp;'Impact Indicators - Section B'!$C$29:$C$105,0)),""),"")</f>
        <v/>
      </c>
      <c r="AC38" s="175" t="str">
        <f t="array" ref="AC38">IFERROR(IF(INDEX('Impact Indicators - Section B'!H$29:H$105,MATCH('Print View'!$A38&amp;'Print View'!$Y$36,'Impact Indicators - Section B'!$A$29:$A$105&amp;'Impact Indicators - Section B'!$C$29:$C$105,0))&lt;&gt;0,INDEX('Impact Indicators - Section B'!H$29:H$105,MATCH('Print View'!$A38&amp;'Print View'!$Y$36,'Impact Indicators - Section B'!$A$29:$A$105&amp;'Impact Indicators - Section B'!$C$29:$C$105,0)),""),"")</f>
        <v/>
      </c>
      <c r="AD38" s="238" t="str">
        <f t="array" ref="AD38">IFERROR(IF(INDEX('Impact Indicators - Section B'!D$29:D$105,MATCH('Print View'!$A38&amp;'Print View'!$AD$36,'Impact Indicators - Section B'!$A$29:$A$105&amp;'Impact Indicators - Section B'!$C$29:$C$105,0))&lt;&gt;0,INDEX('Impact Indicators - Section B'!D$29:D$105,MATCH('Print View'!$A38&amp;'Print View'!$AD$36,'Impact Indicators - Section B'!$A$29:$A$105&amp;'Impact Indicators - Section B'!$C$29:$C$105,0)),""),"")</f>
        <v/>
      </c>
      <c r="AE38" s="239" t="str">
        <f t="array" ref="AE38">IFERROR(IF(INDEX('Impact Indicators - Section B'!E$29:E$105,MATCH('Print View'!$A38&amp;'Print View'!$AD$36,'Impact Indicators - Section B'!$A$29:$A$105&amp;'Impact Indicators - Section B'!$C$29:$C$105,0))&lt;&gt;0,INDEX('Impact Indicators - Section B'!E$29:E$105,MATCH('Print View'!$A38&amp;'Print View'!$AD$36,'Impact Indicators - Section B'!$A$29:$A$105&amp;'Impact Indicators - Section B'!$C$29:$C$105,0)),""),"")</f>
        <v/>
      </c>
      <c r="AF38" s="253" t="str">
        <f t="array" ref="AF38">IFERROR(IF(INDEX('Impact Indicators - Section B'!F$29:F$105,MATCH('Print View'!$A38&amp;'Print View'!$AD$36,'Impact Indicators - Section B'!$A$29:$A$105&amp;'Impact Indicators - Section B'!$C$29:$C$105,0))&lt;&gt;0,INDEX('Impact Indicators - Section B'!F$29:F$105,MATCH('Print View'!$A38&amp;'Print View'!$AD$36,'Impact Indicators - Section B'!$A$29:$A$105&amp;'Impact Indicators - Section B'!$C$29:$C$105,0)),""),"")</f>
        <v/>
      </c>
      <c r="AG38" s="269" t="str">
        <f t="array" ref="AG38">IFERROR(IF(INDEX('Impact Indicators - Section B'!G$29:G$105,MATCH('Print View'!$A38&amp;'Print View'!$AD$36,'Impact Indicators - Section B'!$A$29:$A$105&amp;'Impact Indicators - Section B'!$C$29:$C$105,0))&lt;&gt;0,INDEX('Impact Indicators - Section B'!G$29:G$105,MATCH('Print View'!$A38&amp;'Print View'!$AD$36,'Impact Indicators - Section B'!$A$29:$A$105&amp;'Impact Indicators - Section B'!$C$29:$C$105,0)),""),"")</f>
        <v/>
      </c>
      <c r="AH38" s="174" t="str">
        <f t="array" ref="AH38">IFERROR(IF(INDEX('Impact Indicators - Section B'!H$29:H$105,MATCH('Print View'!$A38&amp;'Print View'!$AD$36,'Impact Indicators - Section B'!$A$29:$A$105&amp;'Impact Indicators - Section B'!$C$29:$C$105,0))&lt;&gt;0,INDEX('Impact Indicators - Section B'!H$29:H$105,MATCH('Print View'!$A38&amp;'Print View'!$AD$36,'Impact Indicators - Section B'!$A$29:$A$105&amp;'Impact Indicators - Section B'!$C$29:$C$105,0)),""),"")</f>
        <v/>
      </c>
      <c r="AI38" s="221"/>
      <c r="AJ38" s="223" t="str">
        <f>IFERROR(IF(INDEX('Impact Indicators - Section B'!P$9:P$25,MATCH('Print View'!A38,'Impact Indicators - Section B'!$A$9:$A$25,0))&lt;&gt;0,INDEX('Impact Indicators - Section B'!P$9:P$25,MATCH('Print View'!$A38,'Impact Indicators - Section B'!$A$9:$A$25,0)),""),"")</f>
        <v>Estimates are based on PhilSTEP 1.  Source of the report will be WHO Global TB Report.  Report due date is based on expected date of release of the WHO Global TB Report.</v>
      </c>
      <c r="AK38" s="284"/>
      <c r="AL38" s="284"/>
      <c r="AM38" s="284"/>
      <c r="AN38" s="284"/>
      <c r="AO38" s="284"/>
      <c r="AP38" s="284"/>
      <c r="AQ38" s="284"/>
      <c r="AR38" s="284"/>
    </row>
    <row r="39" spans="1:44" s="285" customFormat="1" ht="150" x14ac:dyDescent="0.25">
      <c r="A39" s="177">
        <v>2</v>
      </c>
      <c r="B39" s="286" t="str">
        <f>IFERROR(IF(INDEX('Impact Indicators - Section B'!B$9:B$25,MATCH('Print View'!$A39,'Impact Indicators - Section B'!$A$9:$A$25,0))&lt;&gt;0,INDEX('Impact Indicators - Section B'!B$9:B$25,MATCH('Print View'!$A39,'Impact Indicators - Section B'!$A$9:$A$25,0)),""),"")</f>
        <v>TB I-2: TB incidence rate per 100,000 population</v>
      </c>
      <c r="C39" s="286" t="str">
        <f>IFERROR(IF(INDEX('Impact Indicators - Section B'!C$9:C$25,MATCH('Print View'!$A39,'Impact Indicators - Section B'!$A$9:$A$25,0))&lt;&gt;0,INDEX('Impact Indicators - Section B'!C$9:C$25,MATCH('Print View'!$A39,'Impact Indicators - Section B'!$A$9:$A$25,0)),""),"")</f>
        <v/>
      </c>
      <c r="D39" s="286" t="str">
        <f>IFERROR(IF(INDEX('Impact Indicators - Section B'!D$9:D$25,MATCH('Print View'!$A39,'Impact Indicators - Section B'!$A$9:$A$25,0))&lt;&gt;0,INDEX('Impact Indicators - Section B'!D$9:D$25,MATCH('Print View'!$A39,'Impact Indicators - Section B'!$A$9:$A$25,0)),""),"")</f>
        <v>322</v>
      </c>
      <c r="E39" s="286" t="str">
        <f>IFERROR(IF(INDEX('Impact Indicators - Section B'!E$9:E$25,MATCH('Print View'!$A39,'Impact Indicators - Section B'!$A$9:$A$25,0))&lt;&gt;0,INDEX('Impact Indicators - Section B'!E$9:E$25,MATCH('Print View'!$A39,'Impact Indicators - Section B'!$A$9:$A$25,0)),""),"")</f>
        <v>2015</v>
      </c>
      <c r="F39" s="286" t="str">
        <f>IFERROR(IF(INDEX('Impact Indicators - Section B'!F$9:F$25,MATCH('Print View'!$A39,'Impact Indicators - Section B'!$A$9:$A$25,0))&lt;&gt;0,INDEX('Impact Indicators - Section B'!F$9:F$25,MATCH('Print View'!$A39,'Impact Indicators - Section B'!$A$9:$A$25,0)),""),"")</f>
        <v>WHO Global TB Report</v>
      </c>
      <c r="G39" s="286" t="str">
        <f>IFERROR(IF(INDEX('Impact Indicators - Section B'!G$9:G$25,MATCH('Print View'!$A39,'Impact Indicators - Section B'!$A$9:$A$25,0))&lt;&gt;0,INDEX('Impact Indicators - Section B'!G$9:G$25,MATCH('Print View'!$A39,'Impact Indicators - Section B'!$A$9:$A$25,0)),""),"")</f>
        <v/>
      </c>
      <c r="H39" s="286" t="str">
        <f>IFERROR(IF(INDEX('Impact Indicators - Section B'!H$9:H$25,MATCH('Print View'!$A39,'Impact Indicators - Section B'!$A$9:$A$25,0))&lt;&gt;0,INDEX('Impact Indicators - Section B'!H$9:H$25,MATCH('Print View'!$A39,'Impact Indicators - Section B'!$A$9:$A$25,0)),""),"")</f>
        <v>Philippine Business for Social Progress (PBSP)</v>
      </c>
      <c r="I39" s="286" t="str">
        <f>IFERROR(IF(INDEX('Impact Indicators - Section B'!O$9:O$25,MATCH('Print View'!$A39,'Impact Indicators - Section B'!$A$9:$A$25,0))&lt;&gt;0,INDEX('Impact Indicators - Section B'!O$9:O$25,MATCH('Print View'!$A39,'Impact Indicators - Section B'!$A$9:$A$25,0)),""),"")</f>
        <v>Philippines</v>
      </c>
      <c r="J39" s="263">
        <f t="array" ref="J39">IFERROR(IF(INDEX('Impact Indicators - Section B'!D$29:D$105,MATCH('Print View'!$A39&amp;'Print View'!$J$36,'Impact Indicators - Section B'!$A$29:$A$105&amp;'Impact Indicators - Section B'!$C$29:$C$105,0))&lt;&gt;0,INDEX('Impact Indicators - Section B'!D$29:D$105,MATCH('Print View'!$A39&amp;'Print View'!$J$36,'Impact Indicators - Section B'!$A$29:$A$105&amp;'Impact Indicators - Section B'!$C$29:$C$105,0)),""),"")</f>
        <v>296.38887729366434</v>
      </c>
      <c r="K39" s="248" t="str">
        <f t="array" ref="K39">IFERROR(IF(INDEX('Impact Indicators - Section B'!E$29:E$105,MATCH('Print View'!$A39&amp;'Print View'!$J$36,'Impact Indicators - Section B'!$A$29:$A$105&amp;'Impact Indicators - Section B'!$C$29:$C$105,0))&lt;&gt;0,INDEX('Impact Indicators - Section B'!E$29:E$105,MATCH('Print View'!$A39&amp;'Print View'!$J$36,'Impact Indicators - Section B'!$A$29:$A$105&amp;'Impact Indicators - Section B'!$C$29:$C$105,0)),""),"")</f>
        <v/>
      </c>
      <c r="L39" s="256" t="str">
        <f t="array" ref="L39">IFERROR(IF(INDEX('Impact Indicators - Section B'!F$29:F$105,MATCH('Print View'!$A39&amp;'Print View'!$J$36,'Impact Indicators - Section B'!$A$29:$A$105&amp;'Impact Indicators - Section B'!$C$29:$C$105,0))&lt;&gt;0,INDEX('Impact Indicators - Section B'!F$29:F$105,MATCH('Print View'!$A39&amp;'Print View'!$J$36,'Impact Indicators - Section B'!$A$29:$A$105&amp;'Impact Indicators - Section B'!$C$29:$C$105,0)),""),"")</f>
        <v/>
      </c>
      <c r="M39" s="270">
        <f t="array" ref="M39">IFERROR(IF(INDEX('Impact Indicators - Section B'!G$29:G$105,MATCH('Print View'!$A39&amp;'Print View'!$J$36,'Impact Indicators - Section B'!$A$29:$A$105&amp;'Impact Indicators - Section B'!$C$29:$C$105,0))&lt;&gt;0,INDEX('Impact Indicators - Section B'!G$29:G$105,MATCH('Print View'!$A39&amp;'Print View'!$J$36,'Impact Indicators - Section B'!$A$29:$A$105&amp;'Impact Indicators - Section B'!$C$29:$C$105,0)),""),"")</f>
        <v>43830</v>
      </c>
      <c r="N39" s="179" t="str">
        <f t="array" ref="N39">IFERROR(IF(INDEX('Impact Indicators - Section B'!H$29:H$105,MATCH('Print View'!$A39&amp;'Print View'!$J$36,'Impact Indicators - Section B'!$A$29:$A$105&amp;'Impact Indicators - Section B'!$C$29:$C$105,0))&lt;&gt;0,INDEX('Impact Indicators - Section B'!H$29:H$105,MATCH('Print View'!$A39&amp;'Print View'!$J$36,'Impact Indicators - Section B'!$A$29:$A$105&amp;'Impact Indicators - Section B'!$C$29:$C$105,0)),""),"")</f>
        <v/>
      </c>
      <c r="O39" s="263">
        <f t="array" ref="O39">IFERROR(IF(INDEX('Impact Indicators - Section B'!D$29:D$105,MATCH('Print View'!$A39&amp;'Print View'!$O$36,'Impact Indicators - Section B'!$A$29:$A$105&amp;'Impact Indicators - Section B'!$C$29:$C$105,0))&lt;&gt;0,INDEX('Impact Indicators - Section B'!D$29:D$105,MATCH('Print View'!$A39&amp;'Print View'!$O$36,'Impact Indicators - Section B'!$A$29:$A$105&amp;'Impact Indicators - Section B'!$C$29:$C$105,0)),""),"")</f>
        <v>285.31655636070832</v>
      </c>
      <c r="P39" s="248" t="str">
        <f t="array" ref="P39">IFERROR(IF(INDEX('Impact Indicators - Section B'!E$29:E$105,MATCH('Print View'!$A39&amp;'Print View'!$O$36,'Impact Indicators - Section B'!$A$29:$A$105&amp;'Impact Indicators - Section B'!$C$29:$C$105,0))&lt;&gt;0,INDEX('Impact Indicators - Section B'!E$29:E$105,MATCH('Print View'!$A39&amp;'Print View'!$O$36,'Impact Indicators - Section B'!$A$29:$A$105&amp;'Impact Indicators - Section B'!$C$29:$C$105,0)),""),"")</f>
        <v/>
      </c>
      <c r="Q39" s="256" t="str">
        <f t="array" ref="Q39">IFERROR(IF(INDEX('Impact Indicators - Section B'!F$29:F$105,MATCH('Print View'!$A39&amp;'Print View'!$O$36,'Impact Indicators - Section B'!$A$29:$A$105&amp;'Impact Indicators - Section B'!$C$29:$C$105,0))&lt;&gt;0,INDEX('Impact Indicators - Section B'!F$29:F$105,MATCH('Print View'!$A39&amp;'Print View'!$O$36,'Impact Indicators - Section B'!$A$29:$A$105&amp;'Impact Indicators - Section B'!$C$29:$C$105,0)),""),"")</f>
        <v/>
      </c>
      <c r="R39" s="270">
        <f t="array" ref="R39">IFERROR(IF(INDEX('Impact Indicators - Section B'!G$29:G$105,MATCH('Print View'!$A39&amp;'Print View'!$O$36,'Impact Indicators - Section B'!$A$29:$A$105&amp;'Impact Indicators - Section B'!$C$29:$C$105,0))&lt;&gt;0,INDEX('Impact Indicators - Section B'!G$29:G$105,MATCH('Print View'!$A39&amp;'Print View'!$O$36,'Impact Indicators - Section B'!$A$29:$A$105&amp;'Impact Indicators - Section B'!$C$29:$C$105,0)),""),"")</f>
        <v>44196</v>
      </c>
      <c r="S39" s="179" t="str">
        <f t="array" ref="S39">IFERROR(IF(INDEX('Impact Indicators - Section B'!H$29:H$105,MATCH('Print View'!$A39&amp;'Print View'!$O$36,'Impact Indicators - Section B'!$A$29:$A$105&amp;'Impact Indicators - Section B'!$C$29:$C$105,0))&lt;&gt;0,INDEX('Impact Indicators - Section B'!H$29:H$105,MATCH('Print View'!$A39&amp;'Print View'!$O$36,'Impact Indicators - Section B'!$A$29:$A$105&amp;'Impact Indicators - Section B'!$C$29:$C$105,0)),""),"")</f>
        <v/>
      </c>
      <c r="T39" s="263">
        <f t="array" ref="T39">IFERROR(IF(INDEX('Impact Indicators - Section B'!D$29:D$105,MATCH('Print View'!$A39&amp;'Print View'!$T$36,'Impact Indicators - Section B'!$A$29:$A$105&amp;'Impact Indicators - Section B'!$C$29:$C$105,0))&lt;&gt;0,INDEX('Impact Indicators - Section B'!D$29:D$105,MATCH('Print View'!$A39&amp;'Print View'!$T$36,'Impact Indicators - Section B'!$A$29:$A$105&amp;'Impact Indicators - Section B'!$C$29:$C$105,0)),""),"")</f>
        <v>272.8379224969778</v>
      </c>
      <c r="U39" s="248" t="str">
        <f t="array" ref="U39">IFERROR(IF(INDEX('Impact Indicators - Section B'!E$29:E$105,MATCH('Print View'!$A39&amp;'Print View'!$T$36,'Impact Indicators - Section B'!$A$29:$A$105&amp;'Impact Indicators - Section B'!$C$29:$C$105,0))&lt;&gt;0,INDEX('Impact Indicators - Section B'!E$29:E$105,MATCH('Print View'!$A39&amp;'Print View'!$T$36,'Impact Indicators - Section B'!$A$29:$A$105&amp;'Impact Indicators - Section B'!$C$29:$C$105,0)),""),"")</f>
        <v/>
      </c>
      <c r="V39" s="256" t="str">
        <f t="array" ref="V39">IFERROR(IF(INDEX('Impact Indicators - Section B'!F$29:F$105,MATCH('Print View'!$A39&amp;'Print View'!$T$36,'Impact Indicators - Section B'!$A$29:$A$105&amp;'Impact Indicators - Section B'!$C$29:$C$105,0))&lt;&gt;0,INDEX('Impact Indicators - Section B'!F$29:F$105,MATCH('Print View'!$A39&amp;'Print View'!$T$36,'Impact Indicators - Section B'!$A$29:$A$105&amp;'Impact Indicators - Section B'!$C$29:$C$105,0)),""),"")</f>
        <v/>
      </c>
      <c r="W39" s="270">
        <f t="array" ref="W39">IFERROR(IF(INDEX('Impact Indicators - Section B'!G$29:G$105,MATCH('Print View'!$A39&amp;'Print View'!$T$36,'Impact Indicators - Section B'!$A$29:$A$105&amp;'Impact Indicators - Section B'!$C$29:$C$105,0))&lt;&gt;0,INDEX('Impact Indicators - Section B'!G$29:G$105,MATCH('Print View'!$A39&amp;'Print View'!$T$36,'Impact Indicators - Section B'!$A$29:$A$105&amp;'Impact Indicators - Section B'!$C$29:$C$105,0)),""),"")</f>
        <v>44561</v>
      </c>
      <c r="X39" s="180" t="str">
        <f t="array" ref="X39">IFERROR(IF(INDEX('Impact Indicators - Section B'!H$29:H$105,MATCH('Print View'!$A39&amp;'Print View'!$T$36,'Impact Indicators - Section B'!$A$29:$A$105&amp;'Impact Indicators - Section B'!$C$29:$C$105,0))&lt;&gt;0,INDEX('Impact Indicators - Section B'!H$29:H$105,MATCH('Print View'!$A39&amp;'Print View'!$T$36,'Impact Indicators - Section B'!$A$29:$A$105&amp;'Impact Indicators - Section B'!$C$29:$C$105,0)),""),"")</f>
        <v/>
      </c>
      <c r="Y39" s="263" t="str">
        <f t="array" ref="Y39">IFERROR(IF(INDEX('Impact Indicators - Section B'!D$29:D$105,MATCH('Print View'!$A39&amp;'Print View'!$Y$36,'Impact Indicators - Section B'!$A$29:$A$105&amp;'Impact Indicators - Section B'!$C$29:$C$105,0))&lt;&gt;0,INDEX('Impact Indicators - Section B'!D$29:D$105,MATCH('Print View'!$A39&amp;'Print View'!$Y$36,'Impact Indicators - Section B'!$A$29:$A$105&amp;'Impact Indicators - Section B'!$C$29:$C$105,0)),""),"")</f>
        <v/>
      </c>
      <c r="Z39" s="248" t="str">
        <f t="array" ref="Z39">IFERROR(IF(INDEX('Impact Indicators - Section B'!E$29:E$105,MATCH('Print View'!$A39&amp;'Print View'!$Y$36,'Impact Indicators - Section B'!$A$29:$A$105&amp;'Impact Indicators - Section B'!$C$29:$C$105,0))&lt;&gt;0,INDEX('Impact Indicators - Section B'!E$29:E$105,MATCH('Print View'!$A39&amp;'Print View'!$Y$36,'Impact Indicators - Section B'!$A$29:$A$105&amp;'Impact Indicators - Section B'!$C$29:$C$105,0)),""),"")</f>
        <v/>
      </c>
      <c r="AA39" s="256" t="str">
        <f t="array" ref="AA39">IFERROR(IF(INDEX('Impact Indicators - Section B'!F$29:F$105,MATCH('Print View'!$A39&amp;'Print View'!$Y$36,'Impact Indicators - Section B'!$A$29:$A$105&amp;'Impact Indicators - Section B'!$C$29:$C$105,0))&lt;&gt;0,INDEX('Impact Indicators - Section B'!F$29:F$105,MATCH('Print View'!$A39&amp;'Print View'!$Y$36,'Impact Indicators - Section B'!$A$29:$A$105&amp;'Impact Indicators - Section B'!$C$29:$C$105,0)),""),"")</f>
        <v/>
      </c>
      <c r="AB39" s="270" t="str">
        <f t="array" ref="AB39">IFERROR(IF(INDEX('Impact Indicators - Section B'!G$29:G$105,MATCH('Print View'!$A39&amp;'Print View'!$Y$36,'Impact Indicators - Section B'!$A$29:$A$105&amp;'Impact Indicators - Section B'!$C$29:$C$105,0))&lt;&gt;0,INDEX('Impact Indicators - Section B'!G$29:G$105,MATCH('Print View'!$A39&amp;'Print View'!$Y$36,'Impact Indicators - Section B'!$A$29:$A$105&amp;'Impact Indicators - Section B'!$C$29:$C$105,0)),""),"")</f>
        <v/>
      </c>
      <c r="AC39" s="181" t="str">
        <f t="array" ref="AC39">IFERROR(IF(INDEX('Impact Indicators - Section B'!H$29:H$105,MATCH('Print View'!$A39&amp;'Print View'!$Y$36,'Impact Indicators - Section B'!$A$29:$A$105&amp;'Impact Indicators - Section B'!$C$29:$C$105,0))&lt;&gt;0,INDEX('Impact Indicators - Section B'!H$29:H$105,MATCH('Print View'!$A39&amp;'Print View'!$Y$36,'Impact Indicators - Section B'!$A$29:$A$105&amp;'Impact Indicators - Section B'!$C$29:$C$105,0)),""),"")</f>
        <v/>
      </c>
      <c r="AD39" s="263" t="str">
        <f t="array" ref="AD39">IFERROR(IF(INDEX('Impact Indicators - Section B'!D$29:D$105,MATCH('Print View'!$A39&amp;'Print View'!$AD$36,'Impact Indicators - Section B'!$A$29:$A$105&amp;'Impact Indicators - Section B'!$C$29:$C$105,0))&lt;&gt;0,INDEX('Impact Indicators - Section B'!D$29:D$105,MATCH('Print View'!$A39&amp;'Print View'!$AD$36,'Impact Indicators - Section B'!$A$29:$A$105&amp;'Impact Indicators - Section B'!$C$29:$C$105,0)),""),"")</f>
        <v/>
      </c>
      <c r="AE39" s="248" t="str">
        <f t="array" ref="AE39">IFERROR(IF(INDEX('Impact Indicators - Section B'!E$29:E$105,MATCH('Print View'!$A39&amp;'Print View'!$AD$36,'Impact Indicators - Section B'!$A$29:$A$105&amp;'Impact Indicators - Section B'!$C$29:$C$105,0))&lt;&gt;0,INDEX('Impact Indicators - Section B'!E$29:E$105,MATCH('Print View'!$A39&amp;'Print View'!$AD$36,'Impact Indicators - Section B'!$A$29:$A$105&amp;'Impact Indicators - Section B'!$C$29:$C$105,0)),""),"")</f>
        <v/>
      </c>
      <c r="AF39" s="256" t="str">
        <f t="array" ref="AF39">IFERROR(IF(INDEX('Impact Indicators - Section B'!F$29:F$105,MATCH('Print View'!$A39&amp;'Print View'!$AD$36,'Impact Indicators - Section B'!$A$29:$A$105&amp;'Impact Indicators - Section B'!$C$29:$C$105,0))&lt;&gt;0,INDEX('Impact Indicators - Section B'!F$29:F$105,MATCH('Print View'!$A39&amp;'Print View'!$AD$36,'Impact Indicators - Section B'!$A$29:$A$105&amp;'Impact Indicators - Section B'!$C$29:$C$105,0)),""),"")</f>
        <v/>
      </c>
      <c r="AG39" s="270" t="str">
        <f t="array" ref="AG39">IFERROR(IF(INDEX('Impact Indicators - Section B'!G$29:G$105,MATCH('Print View'!$A39&amp;'Print View'!$AD$36,'Impact Indicators - Section B'!$A$29:$A$105&amp;'Impact Indicators - Section B'!$C$29:$C$105,0))&lt;&gt;0,INDEX('Impact Indicators - Section B'!G$29:G$105,MATCH('Print View'!$A39&amp;'Print View'!$AD$36,'Impact Indicators - Section B'!$A$29:$A$105&amp;'Impact Indicators - Section B'!$C$29:$C$105,0)),""),"")</f>
        <v/>
      </c>
      <c r="AH39" s="180" t="str">
        <f t="array" ref="AH39">IFERROR(IF(INDEX('Impact Indicators - Section B'!H$29:H$105,MATCH('Print View'!$A39&amp;'Print View'!$AD$36,'Impact Indicators - Section B'!$A$29:$A$105&amp;'Impact Indicators - Section B'!$C$29:$C$105,0))&lt;&gt;0,INDEX('Impact Indicators - Section B'!H$29:H$105,MATCH('Print View'!$A39&amp;'Print View'!$AD$36,'Impact Indicators - Section B'!$A$29:$A$105&amp;'Impact Indicators - Section B'!$C$29:$C$105,0)),""),"")</f>
        <v/>
      </c>
      <c r="AI39" s="221"/>
      <c r="AJ39" s="224" t="str">
        <f>IFERROR(IF(INDEX('Impact Indicators - Section B'!P$9:P$25,MATCH('Print View'!A39,'Impact Indicators - Section B'!$A$9:$A$25,0))&lt;&gt;0,INDEX('Impact Indicators - Section B'!P$9:P$25,MATCH('Print View'!$A39,'Impact Indicators - Section B'!$A$9:$A$25,0)),""),"")</f>
        <v>Estimates are based on PhilSTEP 1.  Source of the report will be WHO Global TB Report.  Report due date is based on expected date of release of the WHO Global TB Report.
Indicator is computed as: Estimated number of all forms of TB (Numerator) / population (Denominator) x 100,000.  Targets are computed as:
                Estimated number of all forms of TB  (N)         Population (D)
2018:              315,946                                                                       106,598,600
2019:              308,925                                                                       108,274,300
2020:              299,980                                                                       109,947,900
Source of population projections: Philippine Statistics Authority or PSA</v>
      </c>
      <c r="AK39" s="284"/>
      <c r="AL39" s="284"/>
      <c r="AM39" s="284"/>
      <c r="AN39" s="284"/>
      <c r="AO39" s="284"/>
      <c r="AP39" s="284"/>
      <c r="AQ39" s="284"/>
      <c r="AR39" s="284"/>
    </row>
    <row r="40" spans="1:44" s="285" customFormat="1" ht="150" x14ac:dyDescent="0.25">
      <c r="A40" s="213">
        <v>3</v>
      </c>
      <c r="B40" s="283" t="str">
        <f>IFERROR(IF(INDEX('Impact Indicators - Section B'!B$9:B$25,MATCH('Print View'!$A40,'Impact Indicators - Section B'!$A$9:$A$25,0))&lt;&gt;0,INDEX('Impact Indicators - Section B'!B$9:B$25,MATCH('Print View'!$A40,'Impact Indicators - Section B'!$A$9:$A$25,0)),""),"")</f>
        <v>TB I-3(M): TB mortality rate per 100,000 population</v>
      </c>
      <c r="C40" s="283" t="str">
        <f>IFERROR(IF(INDEX('Impact Indicators - Section B'!C$9:C$25,MATCH('Print View'!$A40,'Impact Indicators - Section B'!$A$9:$A$25,0))&lt;&gt;0,INDEX('Impact Indicators - Section B'!C$9:C$25,MATCH('Print View'!$A40,'Impact Indicators - Section B'!$A$9:$A$25,0)),""),"")</f>
        <v/>
      </c>
      <c r="D40" s="283" t="str">
        <f>IFERROR(IF(INDEX('Impact Indicators - Section B'!D$9:D$25,MATCH('Print View'!$A40,'Impact Indicators - Section B'!$A$9:$A$25,0))&lt;&gt;0,INDEX('Impact Indicators - Section B'!D$9:D$25,MATCH('Print View'!$A40,'Impact Indicators - Section B'!$A$9:$A$25,0)),""),"")</f>
        <v>13</v>
      </c>
      <c r="E40" s="283" t="str">
        <f>IFERROR(IF(INDEX('Impact Indicators - Section B'!E$9:E$25,MATCH('Print View'!$A40,'Impact Indicators - Section B'!$A$9:$A$25,0))&lt;&gt;0,INDEX('Impact Indicators - Section B'!E$9:E$25,MATCH('Print View'!$A40,'Impact Indicators - Section B'!$A$9:$A$25,0)),""),"")</f>
        <v>2015</v>
      </c>
      <c r="F40" s="283" t="str">
        <f>IFERROR(IF(INDEX('Impact Indicators - Section B'!F$9:F$25,MATCH('Print View'!$A40,'Impact Indicators - Section B'!$A$9:$A$25,0))&lt;&gt;0,INDEX('Impact Indicators - Section B'!F$9:F$25,MATCH('Print View'!$A40,'Impact Indicators - Section B'!$A$9:$A$25,0)),""),"")</f>
        <v>WHO Global TB Report</v>
      </c>
      <c r="G40" s="283" t="str">
        <f>IFERROR(IF(INDEX('Impact Indicators - Section B'!G$9:G$25,MATCH('Print View'!$A40,'Impact Indicators - Section B'!$A$9:$A$25,0))&lt;&gt;0,INDEX('Impact Indicators - Section B'!G$9:G$25,MATCH('Print View'!$A40,'Impact Indicators - Section B'!$A$9:$A$25,0)),""),"")</f>
        <v/>
      </c>
      <c r="H40" s="283" t="str">
        <f>IFERROR(IF(INDEX('Impact Indicators - Section B'!H$9:H$25,MATCH('Print View'!$A40,'Impact Indicators - Section B'!$A$9:$A$25,0))&lt;&gt;0,INDEX('Impact Indicators - Section B'!H$9:H$25,MATCH('Print View'!$A40,'Impact Indicators - Section B'!$A$9:$A$25,0)),""),"")</f>
        <v>Philippine Business for Social Progress (PBSP)</v>
      </c>
      <c r="I40" s="283" t="str">
        <f>IFERROR(IF(INDEX('Impact Indicators - Section B'!O$9:O$25,MATCH('Print View'!$A40,'Impact Indicators - Section B'!$A$9:$A$25,0))&lt;&gt;0,INDEX('Impact Indicators - Section B'!O$9:O$25,MATCH('Print View'!$A40,'Impact Indicators - Section B'!$A$9:$A$25,0)),""),"")</f>
        <v>Philippines</v>
      </c>
      <c r="J40" s="264">
        <f t="array" ref="J40">IFERROR(IF(INDEX('Impact Indicators - Section B'!D$29:D$105,MATCH('Print View'!$A40&amp;'Print View'!$J$36,'Impact Indicators - Section B'!$A$29:$A$105&amp;'Impact Indicators - Section B'!$C$29:$C$105,0))&lt;&gt;0,INDEX('Impact Indicators - Section B'!D$29:D$105,MATCH('Print View'!$A40&amp;'Print View'!$J$36,'Impact Indicators - Section B'!$A$29:$A$105&amp;'Impact Indicators - Section B'!$C$29:$C$105,0)),""),"")</f>
        <v>6.437232759154436</v>
      </c>
      <c r="K40" s="250" t="str">
        <f t="array" ref="K40">IFERROR(IF(INDEX('Impact Indicators - Section B'!E$29:E$105,MATCH('Print View'!$A40&amp;'Print View'!$J$36,'Impact Indicators - Section B'!$A$29:$A$105&amp;'Impact Indicators - Section B'!$C$29:$C$105,0))&lt;&gt;0,INDEX('Impact Indicators - Section B'!E$29:E$105,MATCH('Print View'!$A40&amp;'Print View'!$J$36,'Impact Indicators - Section B'!$A$29:$A$105&amp;'Impact Indicators - Section B'!$C$29:$C$105,0)),""),"")</f>
        <v/>
      </c>
      <c r="L40" s="257" t="str">
        <f t="array" ref="L40">IFERROR(IF(INDEX('Impact Indicators - Section B'!F$29:F$105,MATCH('Print View'!$A40&amp;'Print View'!$J$36,'Impact Indicators - Section B'!$A$29:$A$105&amp;'Impact Indicators - Section B'!$C$29:$C$105,0))&lt;&gt;0,INDEX('Impact Indicators - Section B'!F$29:F$105,MATCH('Print View'!$A40&amp;'Print View'!$J$36,'Impact Indicators - Section B'!$A$29:$A$105&amp;'Impact Indicators - Section B'!$C$29:$C$105,0)),""),"")</f>
        <v/>
      </c>
      <c r="M40" s="271">
        <f t="array" ref="M40">IFERROR(IF(INDEX('Impact Indicators - Section B'!G$29:G$105,MATCH('Print View'!$A40&amp;'Print View'!$J$36,'Impact Indicators - Section B'!$A$29:$A$105&amp;'Impact Indicators - Section B'!$C$29:$C$105,0))&lt;&gt;0,INDEX('Impact Indicators - Section B'!G$29:G$105,MATCH('Print View'!$A40&amp;'Print View'!$J$36,'Impact Indicators - Section B'!$A$29:$A$105&amp;'Impact Indicators - Section B'!$C$29:$C$105,0)),""),"")</f>
        <v>43830</v>
      </c>
      <c r="N40" s="184" t="str">
        <f t="array" ref="N40">IFERROR(IF(INDEX('Impact Indicators - Section B'!H$29:H$105,MATCH('Print View'!$A40&amp;'Print View'!$J$36,'Impact Indicators - Section B'!$A$29:$A$105&amp;'Impact Indicators - Section B'!$C$29:$C$105,0))&lt;&gt;0,INDEX('Impact Indicators - Section B'!H$29:H$105,MATCH('Print View'!$A40&amp;'Print View'!$J$36,'Impact Indicators - Section B'!$A$29:$A$105&amp;'Impact Indicators - Section B'!$C$29:$C$105,0)),""),"")</f>
        <v/>
      </c>
      <c r="O40" s="264">
        <f t="array" ref="O40">IFERROR(IF(INDEX('Impact Indicators - Section B'!D$29:D$105,MATCH('Print View'!$A40&amp;'Print View'!$O$36,'Impact Indicators - Section B'!$A$29:$A$105&amp;'Impact Indicators - Section B'!$C$29:$C$105,0))&lt;&gt;0,INDEX('Impact Indicators - Section B'!D$29:D$105,MATCH('Print View'!$A40&amp;'Print View'!$O$36,'Impact Indicators - Section B'!$A$29:$A$105&amp;'Impact Indicators - Section B'!$C$29:$C$105,0)),""),"")</f>
        <v>5.6947955331967055</v>
      </c>
      <c r="P40" s="250" t="str">
        <f t="array" ref="P40">IFERROR(IF(INDEX('Impact Indicators - Section B'!E$29:E$105,MATCH('Print View'!$A40&amp;'Print View'!$O$36,'Impact Indicators - Section B'!$A$29:$A$105&amp;'Impact Indicators - Section B'!$C$29:$C$105,0))&lt;&gt;0,INDEX('Impact Indicators - Section B'!E$29:E$105,MATCH('Print View'!$A40&amp;'Print View'!$O$36,'Impact Indicators - Section B'!$A$29:$A$105&amp;'Impact Indicators - Section B'!$C$29:$C$105,0)),""),"")</f>
        <v/>
      </c>
      <c r="Q40" s="257" t="str">
        <f t="array" ref="Q40">IFERROR(IF(INDEX('Impact Indicators - Section B'!F$29:F$105,MATCH('Print View'!$A40&amp;'Print View'!$O$36,'Impact Indicators - Section B'!$A$29:$A$105&amp;'Impact Indicators - Section B'!$C$29:$C$105,0))&lt;&gt;0,INDEX('Impact Indicators - Section B'!F$29:F$105,MATCH('Print View'!$A40&amp;'Print View'!$O$36,'Impact Indicators - Section B'!$A$29:$A$105&amp;'Impact Indicators - Section B'!$C$29:$C$105,0)),""),"")</f>
        <v/>
      </c>
      <c r="R40" s="271">
        <f t="array" ref="R40">IFERROR(IF(INDEX('Impact Indicators - Section B'!G$29:G$105,MATCH('Print View'!$A40&amp;'Print View'!$O$36,'Impact Indicators - Section B'!$A$29:$A$105&amp;'Impact Indicators - Section B'!$C$29:$C$105,0))&lt;&gt;0,INDEX('Impact Indicators - Section B'!G$29:G$105,MATCH('Print View'!$A40&amp;'Print View'!$O$36,'Impact Indicators - Section B'!$A$29:$A$105&amp;'Impact Indicators - Section B'!$C$29:$C$105,0)),""),"")</f>
        <v>44196</v>
      </c>
      <c r="S40" s="184" t="str">
        <f t="array" ref="S40">IFERROR(IF(INDEX('Impact Indicators - Section B'!H$29:H$105,MATCH('Print View'!$A40&amp;'Print View'!$O$36,'Impact Indicators - Section B'!$A$29:$A$105&amp;'Impact Indicators - Section B'!$C$29:$C$105,0))&lt;&gt;0,INDEX('Impact Indicators - Section B'!H$29:H$105,MATCH('Print View'!$A40&amp;'Print View'!$O$36,'Impact Indicators - Section B'!$A$29:$A$105&amp;'Impact Indicators - Section B'!$C$29:$C$105,0)),""),"")</f>
        <v/>
      </c>
      <c r="T40" s="264">
        <f t="array" ref="T40">IFERROR(IF(INDEX('Impact Indicators - Section B'!D$29:D$105,MATCH('Print View'!$A40&amp;'Print View'!$T$36,'Impact Indicators - Section B'!$A$29:$A$105&amp;'Impact Indicators - Section B'!$C$29:$C$105,0))&lt;&gt;0,INDEX('Impact Indicators - Section B'!D$29:D$105,MATCH('Print View'!$A40&amp;'Print View'!$T$36,'Impact Indicators - Section B'!$A$29:$A$105&amp;'Impact Indicators - Section B'!$C$29:$C$105,0)),""),"")</f>
        <v>5.005097869081629</v>
      </c>
      <c r="U40" s="250" t="str">
        <f t="array" ref="U40">IFERROR(IF(INDEX('Impact Indicators - Section B'!E$29:E$105,MATCH('Print View'!$A40&amp;'Print View'!$T$36,'Impact Indicators - Section B'!$A$29:$A$105&amp;'Impact Indicators - Section B'!$C$29:$C$105,0))&lt;&gt;0,INDEX('Impact Indicators - Section B'!E$29:E$105,MATCH('Print View'!$A40&amp;'Print View'!$T$36,'Impact Indicators - Section B'!$A$29:$A$105&amp;'Impact Indicators - Section B'!$C$29:$C$105,0)),""),"")</f>
        <v/>
      </c>
      <c r="V40" s="257" t="str">
        <f t="array" ref="V40">IFERROR(IF(INDEX('Impact Indicators - Section B'!F$29:F$105,MATCH('Print View'!$A40&amp;'Print View'!$T$36,'Impact Indicators - Section B'!$A$29:$A$105&amp;'Impact Indicators - Section B'!$C$29:$C$105,0))&lt;&gt;0,INDEX('Impact Indicators - Section B'!F$29:F$105,MATCH('Print View'!$A40&amp;'Print View'!$T$36,'Impact Indicators - Section B'!$A$29:$A$105&amp;'Impact Indicators - Section B'!$C$29:$C$105,0)),""),"")</f>
        <v/>
      </c>
      <c r="W40" s="271">
        <f t="array" ref="W40">IFERROR(IF(INDEX('Impact Indicators - Section B'!G$29:G$105,MATCH('Print View'!$A40&amp;'Print View'!$T$36,'Impact Indicators - Section B'!$A$29:$A$105&amp;'Impact Indicators - Section B'!$C$29:$C$105,0))&lt;&gt;0,INDEX('Impact Indicators - Section B'!G$29:G$105,MATCH('Print View'!$A40&amp;'Print View'!$T$36,'Impact Indicators - Section B'!$A$29:$A$105&amp;'Impact Indicators - Section B'!$C$29:$C$105,0)),""),"")</f>
        <v>44561</v>
      </c>
      <c r="X40" s="185" t="str">
        <f t="array" ref="X40">IFERROR(IF(INDEX('Impact Indicators - Section B'!H$29:H$105,MATCH('Print View'!$A40&amp;'Print View'!$T$36,'Impact Indicators - Section B'!$A$29:$A$105&amp;'Impact Indicators - Section B'!$C$29:$C$105,0))&lt;&gt;0,INDEX('Impact Indicators - Section B'!H$29:H$105,MATCH('Print View'!$A40&amp;'Print View'!$T$36,'Impact Indicators - Section B'!$A$29:$A$105&amp;'Impact Indicators - Section B'!$C$29:$C$105,0)),""),"")</f>
        <v/>
      </c>
      <c r="Y40" s="264" t="str">
        <f t="array" ref="Y40">IFERROR(IF(INDEX('Impact Indicators - Section B'!D$29:D$105,MATCH('Print View'!$A40&amp;'Print View'!$Y$36,'Impact Indicators - Section B'!$A$29:$A$105&amp;'Impact Indicators - Section B'!$C$29:$C$105,0))&lt;&gt;0,INDEX('Impact Indicators - Section B'!D$29:D$105,MATCH('Print View'!$A40&amp;'Print View'!$Y$36,'Impact Indicators - Section B'!$A$29:$A$105&amp;'Impact Indicators - Section B'!$C$29:$C$105,0)),""),"")</f>
        <v/>
      </c>
      <c r="Z40" s="250" t="str">
        <f t="array" ref="Z40">IFERROR(IF(INDEX('Impact Indicators - Section B'!E$29:E$105,MATCH('Print View'!$A40&amp;'Print View'!$Y$36,'Impact Indicators - Section B'!$A$29:$A$105&amp;'Impact Indicators - Section B'!$C$29:$C$105,0))&lt;&gt;0,INDEX('Impact Indicators - Section B'!E$29:E$105,MATCH('Print View'!$A40&amp;'Print View'!$Y$36,'Impact Indicators - Section B'!$A$29:$A$105&amp;'Impact Indicators - Section B'!$C$29:$C$105,0)),""),"")</f>
        <v/>
      </c>
      <c r="AA40" s="257" t="str">
        <f t="array" ref="AA40">IFERROR(IF(INDEX('Impact Indicators - Section B'!F$29:F$105,MATCH('Print View'!$A40&amp;'Print View'!$Y$36,'Impact Indicators - Section B'!$A$29:$A$105&amp;'Impact Indicators - Section B'!$C$29:$C$105,0))&lt;&gt;0,INDEX('Impact Indicators - Section B'!F$29:F$105,MATCH('Print View'!$A40&amp;'Print View'!$Y$36,'Impact Indicators - Section B'!$A$29:$A$105&amp;'Impact Indicators - Section B'!$C$29:$C$105,0)),""),"")</f>
        <v/>
      </c>
      <c r="AB40" s="271" t="str">
        <f t="array" ref="AB40">IFERROR(IF(INDEX('Impact Indicators - Section B'!G$29:G$105,MATCH('Print View'!$A40&amp;'Print View'!$Y$36,'Impact Indicators - Section B'!$A$29:$A$105&amp;'Impact Indicators - Section B'!$C$29:$C$105,0))&lt;&gt;0,INDEX('Impact Indicators - Section B'!G$29:G$105,MATCH('Print View'!$A40&amp;'Print View'!$Y$36,'Impact Indicators - Section B'!$A$29:$A$105&amp;'Impact Indicators - Section B'!$C$29:$C$105,0)),""),"")</f>
        <v/>
      </c>
      <c r="AC40" s="186" t="str">
        <f t="array" ref="AC40">IFERROR(IF(INDEX('Impact Indicators - Section B'!H$29:H$105,MATCH('Print View'!$A40&amp;'Print View'!$Y$36,'Impact Indicators - Section B'!$A$29:$A$105&amp;'Impact Indicators - Section B'!$C$29:$C$105,0))&lt;&gt;0,INDEX('Impact Indicators - Section B'!H$29:H$105,MATCH('Print View'!$A40&amp;'Print View'!$Y$36,'Impact Indicators - Section B'!$A$29:$A$105&amp;'Impact Indicators - Section B'!$C$29:$C$105,0)),""),"")</f>
        <v/>
      </c>
      <c r="AD40" s="264" t="str">
        <f t="array" ref="AD40">IFERROR(IF(INDEX('Impact Indicators - Section B'!D$29:D$105,MATCH('Print View'!$A40&amp;'Print View'!$AD$36,'Impact Indicators - Section B'!$A$29:$A$105&amp;'Impact Indicators - Section B'!$C$29:$C$105,0))&lt;&gt;0,INDEX('Impact Indicators - Section B'!D$29:D$105,MATCH('Print View'!$A40&amp;'Print View'!$AD$36,'Impact Indicators - Section B'!$A$29:$A$105&amp;'Impact Indicators - Section B'!$C$29:$C$105,0)),""),"")</f>
        <v/>
      </c>
      <c r="AE40" s="250" t="str">
        <f t="array" ref="AE40">IFERROR(IF(INDEX('Impact Indicators - Section B'!E$29:E$105,MATCH('Print View'!$A40&amp;'Print View'!$AD$36,'Impact Indicators - Section B'!$A$29:$A$105&amp;'Impact Indicators - Section B'!$C$29:$C$105,0))&lt;&gt;0,INDEX('Impact Indicators - Section B'!E$29:E$105,MATCH('Print View'!$A40&amp;'Print View'!$AD$36,'Impact Indicators - Section B'!$A$29:$A$105&amp;'Impact Indicators - Section B'!$C$29:$C$105,0)),""),"")</f>
        <v/>
      </c>
      <c r="AF40" s="257" t="str">
        <f t="array" ref="AF40">IFERROR(IF(INDEX('Impact Indicators - Section B'!F$29:F$105,MATCH('Print View'!$A40&amp;'Print View'!$AD$36,'Impact Indicators - Section B'!$A$29:$A$105&amp;'Impact Indicators - Section B'!$C$29:$C$105,0))&lt;&gt;0,INDEX('Impact Indicators - Section B'!F$29:F$105,MATCH('Print View'!$A40&amp;'Print View'!$AD$36,'Impact Indicators - Section B'!$A$29:$A$105&amp;'Impact Indicators - Section B'!$C$29:$C$105,0)),""),"")</f>
        <v/>
      </c>
      <c r="AG40" s="271" t="str">
        <f t="array" ref="AG40">IFERROR(IF(INDEX('Impact Indicators - Section B'!G$29:G$105,MATCH('Print View'!$A40&amp;'Print View'!$AD$36,'Impact Indicators - Section B'!$A$29:$A$105&amp;'Impact Indicators - Section B'!$C$29:$C$105,0))&lt;&gt;0,INDEX('Impact Indicators - Section B'!G$29:G$105,MATCH('Print View'!$A40&amp;'Print View'!$AD$36,'Impact Indicators - Section B'!$A$29:$A$105&amp;'Impact Indicators - Section B'!$C$29:$C$105,0)),""),"")</f>
        <v/>
      </c>
      <c r="AH40" s="185" t="str">
        <f t="array" ref="AH40">IFERROR(IF(INDEX('Impact Indicators - Section B'!H$29:H$105,MATCH('Print View'!$A40&amp;'Print View'!$AD$36,'Impact Indicators - Section B'!$A$29:$A$105&amp;'Impact Indicators - Section B'!$C$29:$C$105,0))&lt;&gt;0,INDEX('Impact Indicators - Section B'!H$29:H$105,MATCH('Print View'!$A40&amp;'Print View'!$AD$36,'Impact Indicators - Section B'!$A$29:$A$105&amp;'Impact Indicators - Section B'!$C$29:$C$105,0)),""),"")</f>
        <v/>
      </c>
      <c r="AI40" s="221"/>
      <c r="AJ40" s="223" t="str">
        <f>IFERROR(IF(INDEX('Impact Indicators - Section B'!P$9:P$25,MATCH('Print View'!A40,'Impact Indicators - Section B'!$A$9:$A$25,0))&lt;&gt;0,INDEX('Impact Indicators - Section B'!P$9:P$25,MATCH('Print View'!$A40,'Impact Indicators - Section B'!$A$9:$A$25,0)),""),"")</f>
        <v>Estimates are based on PhilSTEP 1.  Source of the report will be WHO Global TB Report.  Report due date is based on expected date of release of the WHO Global TB Report.
Indicator is computed as: Estimated number of TB deaths / population (Denominator) x 100,000.  Targets are computed as:
                Estimated number of TB deaths  (N)         Population (D)
2018:                              6,862                                           106,598,600
2019:                               6,166                                          108,274,300
2020:                               5,335                                          109,947,900
Source of population projections: Philippine Statistics Authority or PSA)</v>
      </c>
      <c r="AK40" s="284"/>
      <c r="AL40" s="284"/>
      <c r="AM40" s="284"/>
      <c r="AN40" s="284"/>
      <c r="AO40" s="284"/>
      <c r="AP40" s="284"/>
      <c r="AQ40" s="284"/>
      <c r="AR40" s="284"/>
    </row>
    <row r="41" spans="1:44" s="285" customFormat="1" ht="31.5" x14ac:dyDescent="0.25">
      <c r="A41" s="177">
        <v>4</v>
      </c>
      <c r="B41" s="286" t="str">
        <f>IFERROR(IF(INDEX('Impact Indicators - Section B'!B$9:B$25,MATCH('Print View'!$A41,'Impact Indicators - Section B'!$A$9:$A$25,0))&lt;&gt;0,INDEX('Impact Indicators - Section B'!B$9:B$25,MATCH('Print View'!$A41,'Impact Indicators - Section B'!$A$9:$A$25,0)),""),"")</f>
        <v/>
      </c>
      <c r="C41" s="286" t="str">
        <f>IFERROR(IF(INDEX('Impact Indicators - Section B'!C$9:C$25,MATCH('Print View'!$A41,'Impact Indicators - Section B'!$A$9:$A$25,0))&lt;&gt;0,INDEX('Impact Indicators - Section B'!C$9:C$25,MATCH('Print View'!$A41,'Impact Indicators - Section B'!$A$9:$A$25,0)),""),"")</f>
        <v/>
      </c>
      <c r="D41" s="286" t="str">
        <f>IFERROR(IF(INDEX('Impact Indicators - Section B'!D$9:D$25,MATCH('Print View'!$A41,'Impact Indicators - Section B'!$A$9:$A$25,0))&lt;&gt;0,INDEX('Impact Indicators - Section B'!D$9:D$25,MATCH('Print View'!$A41,'Impact Indicators - Section B'!$A$9:$A$25,0)),""),"")</f>
        <v/>
      </c>
      <c r="E41" s="286" t="str">
        <f>IFERROR(IF(INDEX('Impact Indicators - Section B'!E$9:E$25,MATCH('Print View'!$A41,'Impact Indicators - Section B'!$A$9:$A$25,0))&lt;&gt;0,INDEX('Impact Indicators - Section B'!E$9:E$25,MATCH('Print View'!$A41,'Impact Indicators - Section B'!$A$9:$A$25,0)),""),"")</f>
        <v/>
      </c>
      <c r="F41" s="286" t="str">
        <f>IFERROR(IF(INDEX('Impact Indicators - Section B'!F$9:F$25,MATCH('Print View'!$A41,'Impact Indicators - Section B'!$A$9:$A$25,0))&lt;&gt;0,INDEX('Impact Indicators - Section B'!F$9:F$25,MATCH('Print View'!$A41,'Impact Indicators - Section B'!$A$9:$A$25,0)),""),"")</f>
        <v/>
      </c>
      <c r="G41" s="286" t="str">
        <f>IFERROR(IF(INDEX('Impact Indicators - Section B'!G$9:G$25,MATCH('Print View'!$A41,'Impact Indicators - Section B'!$A$9:$A$25,0))&lt;&gt;0,INDEX('Impact Indicators - Section B'!G$9:G$25,MATCH('Print View'!$A41,'Impact Indicators - Section B'!$A$9:$A$25,0)),""),"")</f>
        <v/>
      </c>
      <c r="H41" s="286" t="str">
        <f>IFERROR(IF(INDEX('Impact Indicators - Section B'!H$9:H$25,MATCH('Print View'!$A41,'Impact Indicators - Section B'!$A$9:$A$25,0))&lt;&gt;0,INDEX('Impact Indicators - Section B'!H$9:H$25,MATCH('Print View'!$A41,'Impact Indicators - Section B'!$A$9:$A$25,0)),""),"")</f>
        <v/>
      </c>
      <c r="I41" s="286" t="str">
        <f>IFERROR(IF(INDEX('Impact Indicators - Section B'!O$9:O$25,MATCH('Print View'!$A41,'Impact Indicators - Section B'!$A$9:$A$25,0))&lt;&gt;0,INDEX('Impact Indicators - Section B'!O$9:O$25,MATCH('Print View'!$A41,'Impact Indicators - Section B'!$A$9:$A$25,0)),""),"")</f>
        <v/>
      </c>
      <c r="J41" s="263" t="str">
        <f t="array" ref="J41">IFERROR(IF(INDEX('Impact Indicators - Section B'!D$29:D$105,MATCH('Print View'!$A41&amp;'Print View'!$J$36,'Impact Indicators - Section B'!$A$29:$A$105&amp;'Impact Indicators - Section B'!$C$29:$C$105,0))&lt;&gt;0,INDEX('Impact Indicators - Section B'!D$29:D$105,MATCH('Print View'!$A41&amp;'Print View'!$J$36,'Impact Indicators - Section B'!$A$29:$A$105&amp;'Impact Indicators - Section B'!$C$29:$C$105,0)),""),"")</f>
        <v/>
      </c>
      <c r="K41" s="248" t="str">
        <f t="array" ref="K41">IFERROR(IF(INDEX('Impact Indicators - Section B'!E$29:E$105,MATCH('Print View'!$A41&amp;'Print View'!$J$36,'Impact Indicators - Section B'!$A$29:$A$105&amp;'Impact Indicators - Section B'!$C$29:$C$105,0))&lt;&gt;0,INDEX('Impact Indicators - Section B'!E$29:E$105,MATCH('Print View'!$A41&amp;'Print View'!$J$36,'Impact Indicators - Section B'!$A$29:$A$105&amp;'Impact Indicators - Section B'!$C$29:$C$105,0)),""),"")</f>
        <v/>
      </c>
      <c r="L41" s="256" t="str">
        <f t="array" ref="L41">IFERROR(IF(INDEX('Impact Indicators - Section B'!F$29:F$105,MATCH('Print View'!$A41&amp;'Print View'!$J$36,'Impact Indicators - Section B'!$A$29:$A$105&amp;'Impact Indicators - Section B'!$C$29:$C$105,0))&lt;&gt;0,INDEX('Impact Indicators - Section B'!F$29:F$105,MATCH('Print View'!$A41&amp;'Print View'!$J$36,'Impact Indicators - Section B'!$A$29:$A$105&amp;'Impact Indicators - Section B'!$C$29:$C$105,0)),""),"")</f>
        <v/>
      </c>
      <c r="M41" s="270" t="str">
        <f t="array" ref="M41">IFERROR(IF(INDEX('Impact Indicators - Section B'!G$29:G$105,MATCH('Print View'!$A41&amp;'Print View'!$J$36,'Impact Indicators - Section B'!$A$29:$A$105&amp;'Impact Indicators - Section B'!$C$29:$C$105,0))&lt;&gt;0,INDEX('Impact Indicators - Section B'!G$29:G$105,MATCH('Print View'!$A41&amp;'Print View'!$J$36,'Impact Indicators - Section B'!$A$29:$A$105&amp;'Impact Indicators - Section B'!$C$29:$C$105,0)),""),"")</f>
        <v/>
      </c>
      <c r="N41" s="179" t="str">
        <f t="array" ref="N41">IFERROR(IF(INDEX('Impact Indicators - Section B'!H$29:H$105,MATCH('Print View'!$A41&amp;'Print View'!$J$36,'Impact Indicators - Section B'!$A$29:$A$105&amp;'Impact Indicators - Section B'!$C$29:$C$105,0))&lt;&gt;0,INDEX('Impact Indicators - Section B'!H$29:H$105,MATCH('Print View'!$A41&amp;'Print View'!$J$36,'Impact Indicators - Section B'!$A$29:$A$105&amp;'Impact Indicators - Section B'!$C$29:$C$105,0)),""),"")</f>
        <v/>
      </c>
      <c r="O41" s="263" t="str">
        <f t="array" ref="O41">IFERROR(IF(INDEX('Impact Indicators - Section B'!D$29:D$105,MATCH('Print View'!$A41&amp;'Print View'!$O$36,'Impact Indicators - Section B'!$A$29:$A$105&amp;'Impact Indicators - Section B'!$C$29:$C$105,0))&lt;&gt;0,INDEX('Impact Indicators - Section B'!D$29:D$105,MATCH('Print View'!$A41&amp;'Print View'!$O$36,'Impact Indicators - Section B'!$A$29:$A$105&amp;'Impact Indicators - Section B'!$C$29:$C$105,0)),""),"")</f>
        <v/>
      </c>
      <c r="P41" s="248" t="str">
        <f t="array" ref="P41">IFERROR(IF(INDEX('Impact Indicators - Section B'!E$29:E$105,MATCH('Print View'!$A41&amp;'Print View'!$O$36,'Impact Indicators - Section B'!$A$29:$A$105&amp;'Impact Indicators - Section B'!$C$29:$C$105,0))&lt;&gt;0,INDEX('Impact Indicators - Section B'!E$29:E$105,MATCH('Print View'!$A41&amp;'Print View'!$O$36,'Impact Indicators - Section B'!$A$29:$A$105&amp;'Impact Indicators - Section B'!$C$29:$C$105,0)),""),"")</f>
        <v/>
      </c>
      <c r="Q41" s="256" t="str">
        <f t="array" ref="Q41">IFERROR(IF(INDEX('Impact Indicators - Section B'!F$29:F$105,MATCH('Print View'!$A41&amp;'Print View'!$O$36,'Impact Indicators - Section B'!$A$29:$A$105&amp;'Impact Indicators - Section B'!$C$29:$C$105,0))&lt;&gt;0,INDEX('Impact Indicators - Section B'!F$29:F$105,MATCH('Print View'!$A41&amp;'Print View'!$O$36,'Impact Indicators - Section B'!$A$29:$A$105&amp;'Impact Indicators - Section B'!$C$29:$C$105,0)),""),"")</f>
        <v/>
      </c>
      <c r="R41" s="270" t="str">
        <f t="array" ref="R41">IFERROR(IF(INDEX('Impact Indicators - Section B'!G$29:G$105,MATCH('Print View'!$A41&amp;'Print View'!$O$36,'Impact Indicators - Section B'!$A$29:$A$105&amp;'Impact Indicators - Section B'!$C$29:$C$105,0))&lt;&gt;0,INDEX('Impact Indicators - Section B'!G$29:G$105,MATCH('Print View'!$A41&amp;'Print View'!$O$36,'Impact Indicators - Section B'!$A$29:$A$105&amp;'Impact Indicators - Section B'!$C$29:$C$105,0)),""),"")</f>
        <v/>
      </c>
      <c r="S41" s="179" t="str">
        <f t="array" ref="S41">IFERROR(IF(INDEX('Impact Indicators - Section B'!H$29:H$105,MATCH('Print View'!$A41&amp;'Print View'!$O$36,'Impact Indicators - Section B'!$A$29:$A$105&amp;'Impact Indicators - Section B'!$C$29:$C$105,0))&lt;&gt;0,INDEX('Impact Indicators - Section B'!H$29:H$105,MATCH('Print View'!$A41&amp;'Print View'!$O$36,'Impact Indicators - Section B'!$A$29:$A$105&amp;'Impact Indicators - Section B'!$C$29:$C$105,0)),""),"")</f>
        <v/>
      </c>
      <c r="T41" s="263" t="str">
        <f t="array" ref="T41">IFERROR(IF(INDEX('Impact Indicators - Section B'!D$29:D$105,MATCH('Print View'!$A41&amp;'Print View'!$T$36,'Impact Indicators - Section B'!$A$29:$A$105&amp;'Impact Indicators - Section B'!$C$29:$C$105,0))&lt;&gt;0,INDEX('Impact Indicators - Section B'!D$29:D$105,MATCH('Print View'!$A41&amp;'Print View'!$T$36,'Impact Indicators - Section B'!$A$29:$A$105&amp;'Impact Indicators - Section B'!$C$29:$C$105,0)),""),"")</f>
        <v/>
      </c>
      <c r="U41" s="248" t="str">
        <f t="array" ref="U41">IFERROR(IF(INDEX('Impact Indicators - Section B'!E$29:E$105,MATCH('Print View'!$A41&amp;'Print View'!$T$36,'Impact Indicators - Section B'!$A$29:$A$105&amp;'Impact Indicators - Section B'!$C$29:$C$105,0))&lt;&gt;0,INDEX('Impact Indicators - Section B'!E$29:E$105,MATCH('Print View'!$A41&amp;'Print View'!$T$36,'Impact Indicators - Section B'!$A$29:$A$105&amp;'Impact Indicators - Section B'!$C$29:$C$105,0)),""),"")</f>
        <v/>
      </c>
      <c r="V41" s="256" t="str">
        <f t="array" ref="V41">IFERROR(IF(INDEX('Impact Indicators - Section B'!F$29:F$105,MATCH('Print View'!$A41&amp;'Print View'!$T$36,'Impact Indicators - Section B'!$A$29:$A$105&amp;'Impact Indicators - Section B'!$C$29:$C$105,0))&lt;&gt;0,INDEX('Impact Indicators - Section B'!F$29:F$105,MATCH('Print View'!$A41&amp;'Print View'!$T$36,'Impact Indicators - Section B'!$A$29:$A$105&amp;'Impact Indicators - Section B'!$C$29:$C$105,0)),""),"")</f>
        <v/>
      </c>
      <c r="W41" s="270" t="str">
        <f t="array" ref="W41">IFERROR(IF(INDEX('Impact Indicators - Section B'!G$29:G$105,MATCH('Print View'!$A41&amp;'Print View'!$T$36,'Impact Indicators - Section B'!$A$29:$A$105&amp;'Impact Indicators - Section B'!$C$29:$C$105,0))&lt;&gt;0,INDEX('Impact Indicators - Section B'!G$29:G$105,MATCH('Print View'!$A41&amp;'Print View'!$T$36,'Impact Indicators - Section B'!$A$29:$A$105&amp;'Impact Indicators - Section B'!$C$29:$C$105,0)),""),"")</f>
        <v/>
      </c>
      <c r="X41" s="180" t="str">
        <f t="array" ref="X41">IFERROR(IF(INDEX('Impact Indicators - Section B'!H$29:H$105,MATCH('Print View'!$A41&amp;'Print View'!$T$36,'Impact Indicators - Section B'!$A$29:$A$105&amp;'Impact Indicators - Section B'!$C$29:$C$105,0))&lt;&gt;0,INDEX('Impact Indicators - Section B'!H$29:H$105,MATCH('Print View'!$A41&amp;'Print View'!$T$36,'Impact Indicators - Section B'!$A$29:$A$105&amp;'Impact Indicators - Section B'!$C$29:$C$105,0)),""),"")</f>
        <v/>
      </c>
      <c r="Y41" s="263" t="str">
        <f t="array" ref="Y41">IFERROR(IF(INDEX('Impact Indicators - Section B'!D$29:D$105,MATCH('Print View'!$A41&amp;'Print View'!$Y$36,'Impact Indicators - Section B'!$A$29:$A$105&amp;'Impact Indicators - Section B'!$C$29:$C$105,0))&lt;&gt;0,INDEX('Impact Indicators - Section B'!D$29:D$105,MATCH('Print View'!$A41&amp;'Print View'!$Y$36,'Impact Indicators - Section B'!$A$29:$A$105&amp;'Impact Indicators - Section B'!$C$29:$C$105,0)),""),"")</f>
        <v/>
      </c>
      <c r="Z41" s="248" t="str">
        <f t="array" ref="Z41">IFERROR(IF(INDEX('Impact Indicators - Section B'!E$29:E$105,MATCH('Print View'!$A41&amp;'Print View'!$Y$36,'Impact Indicators - Section B'!$A$29:$A$105&amp;'Impact Indicators - Section B'!$C$29:$C$105,0))&lt;&gt;0,INDEX('Impact Indicators - Section B'!E$29:E$105,MATCH('Print View'!$A41&amp;'Print View'!$Y$36,'Impact Indicators - Section B'!$A$29:$A$105&amp;'Impact Indicators - Section B'!$C$29:$C$105,0)),""),"")</f>
        <v/>
      </c>
      <c r="AA41" s="256" t="str">
        <f t="array" ref="AA41">IFERROR(IF(INDEX('Impact Indicators - Section B'!F$29:F$105,MATCH('Print View'!$A41&amp;'Print View'!$Y$36,'Impact Indicators - Section B'!$A$29:$A$105&amp;'Impact Indicators - Section B'!$C$29:$C$105,0))&lt;&gt;0,INDEX('Impact Indicators - Section B'!F$29:F$105,MATCH('Print View'!$A41&amp;'Print View'!$Y$36,'Impact Indicators - Section B'!$A$29:$A$105&amp;'Impact Indicators - Section B'!$C$29:$C$105,0)),""),"")</f>
        <v/>
      </c>
      <c r="AB41" s="270" t="str">
        <f t="array" ref="AB41">IFERROR(IF(INDEX('Impact Indicators - Section B'!G$29:G$105,MATCH('Print View'!$A41&amp;'Print View'!$Y$36,'Impact Indicators - Section B'!$A$29:$A$105&amp;'Impact Indicators - Section B'!$C$29:$C$105,0))&lt;&gt;0,INDEX('Impact Indicators - Section B'!G$29:G$105,MATCH('Print View'!$A41&amp;'Print View'!$Y$36,'Impact Indicators - Section B'!$A$29:$A$105&amp;'Impact Indicators - Section B'!$C$29:$C$105,0)),""),"")</f>
        <v/>
      </c>
      <c r="AC41" s="181" t="str">
        <f t="array" ref="AC41">IFERROR(IF(INDEX('Impact Indicators - Section B'!H$29:H$105,MATCH('Print View'!$A41&amp;'Print View'!$Y$36,'Impact Indicators - Section B'!$A$29:$A$105&amp;'Impact Indicators - Section B'!$C$29:$C$105,0))&lt;&gt;0,INDEX('Impact Indicators - Section B'!H$29:H$105,MATCH('Print View'!$A41&amp;'Print View'!$Y$36,'Impact Indicators - Section B'!$A$29:$A$105&amp;'Impact Indicators - Section B'!$C$29:$C$105,0)),""),"")</f>
        <v/>
      </c>
      <c r="AD41" s="263" t="str">
        <f t="array" ref="AD41">IFERROR(IF(INDEX('Impact Indicators - Section B'!D$29:D$105,MATCH('Print View'!$A41&amp;'Print View'!$AD$36,'Impact Indicators - Section B'!$A$29:$A$105&amp;'Impact Indicators - Section B'!$C$29:$C$105,0))&lt;&gt;0,INDEX('Impact Indicators - Section B'!D$29:D$105,MATCH('Print View'!$A41&amp;'Print View'!$AD$36,'Impact Indicators - Section B'!$A$29:$A$105&amp;'Impact Indicators - Section B'!$C$29:$C$105,0)),""),"")</f>
        <v/>
      </c>
      <c r="AE41" s="248" t="str">
        <f t="array" ref="AE41">IFERROR(IF(INDEX('Impact Indicators - Section B'!E$29:E$105,MATCH('Print View'!$A41&amp;'Print View'!$AD$36,'Impact Indicators - Section B'!$A$29:$A$105&amp;'Impact Indicators - Section B'!$C$29:$C$105,0))&lt;&gt;0,INDEX('Impact Indicators - Section B'!E$29:E$105,MATCH('Print View'!$A41&amp;'Print View'!$AD$36,'Impact Indicators - Section B'!$A$29:$A$105&amp;'Impact Indicators - Section B'!$C$29:$C$105,0)),""),"")</f>
        <v/>
      </c>
      <c r="AF41" s="256" t="str">
        <f t="array" ref="AF41">IFERROR(IF(INDEX('Impact Indicators - Section B'!F$29:F$105,MATCH('Print View'!$A41&amp;'Print View'!$AD$36,'Impact Indicators - Section B'!$A$29:$A$105&amp;'Impact Indicators - Section B'!$C$29:$C$105,0))&lt;&gt;0,INDEX('Impact Indicators - Section B'!F$29:F$105,MATCH('Print View'!$A41&amp;'Print View'!$AD$36,'Impact Indicators - Section B'!$A$29:$A$105&amp;'Impact Indicators - Section B'!$C$29:$C$105,0)),""),"")</f>
        <v/>
      </c>
      <c r="AG41" s="270" t="str">
        <f t="array" ref="AG41">IFERROR(IF(INDEX('Impact Indicators - Section B'!G$29:G$105,MATCH('Print View'!$A41&amp;'Print View'!$AD$36,'Impact Indicators - Section B'!$A$29:$A$105&amp;'Impact Indicators - Section B'!$C$29:$C$105,0))&lt;&gt;0,INDEX('Impact Indicators - Section B'!G$29:G$105,MATCH('Print View'!$A41&amp;'Print View'!$AD$36,'Impact Indicators - Section B'!$A$29:$A$105&amp;'Impact Indicators - Section B'!$C$29:$C$105,0)),""),"")</f>
        <v/>
      </c>
      <c r="AH41" s="180" t="str">
        <f t="array" ref="AH41">IFERROR(IF(INDEX('Impact Indicators - Section B'!H$29:H$105,MATCH('Print View'!$A41&amp;'Print View'!$AD$36,'Impact Indicators - Section B'!$A$29:$A$105&amp;'Impact Indicators - Section B'!$C$29:$C$105,0))&lt;&gt;0,INDEX('Impact Indicators - Section B'!H$29:H$105,MATCH('Print View'!$A41&amp;'Print View'!$AD$36,'Impact Indicators - Section B'!$A$29:$A$105&amp;'Impact Indicators - Section B'!$C$29:$C$105,0)),""),"")</f>
        <v/>
      </c>
      <c r="AI41" s="221"/>
      <c r="AJ41" s="224" t="str">
        <f>IFERROR(IF(INDEX('Impact Indicators - Section B'!P$9:P$25,MATCH('Print View'!A41,'Impact Indicators - Section B'!$A$9:$A$25,0))&lt;&gt;0,INDEX('Impact Indicators - Section B'!P$9:P$25,MATCH('Print View'!$A41,'Impact Indicators - Section B'!$A$9:$A$25,0)),""),"")</f>
        <v/>
      </c>
      <c r="AK41" s="284"/>
      <c r="AL41" s="284"/>
      <c r="AM41" s="284"/>
      <c r="AN41" s="284"/>
      <c r="AO41" s="284"/>
      <c r="AP41" s="284"/>
      <c r="AQ41" s="284"/>
      <c r="AR41" s="284"/>
    </row>
    <row r="42" spans="1:44" s="285" customFormat="1" ht="31.5" x14ac:dyDescent="0.25">
      <c r="A42" s="213">
        <v>5</v>
      </c>
      <c r="B42" s="283" t="str">
        <f>IFERROR(IF(INDEX('Impact Indicators - Section B'!B$9:B$25,MATCH('Print View'!$A42,'Impact Indicators - Section B'!$A$9:$A$25,0))&lt;&gt;0,INDEX('Impact Indicators - Section B'!B$9:B$25,MATCH('Print View'!$A42,'Impact Indicators - Section B'!$A$9:$A$25,0)),""),"")</f>
        <v/>
      </c>
      <c r="C42" s="283" t="str">
        <f>IFERROR(IF(INDEX('Impact Indicators - Section B'!C$9:C$25,MATCH('Print View'!$A42,'Impact Indicators - Section B'!$A$9:$A$25,0))&lt;&gt;0,INDEX('Impact Indicators - Section B'!C$9:C$25,MATCH('Print View'!$A42,'Impact Indicators - Section B'!$A$9:$A$25,0)),""),"")</f>
        <v/>
      </c>
      <c r="D42" s="283" t="str">
        <f>IFERROR(IF(INDEX('Impact Indicators - Section B'!D$9:D$25,MATCH('Print View'!$A42,'Impact Indicators - Section B'!$A$9:$A$25,0))&lt;&gt;0,INDEX('Impact Indicators - Section B'!D$9:D$25,MATCH('Print View'!$A42,'Impact Indicators - Section B'!$A$9:$A$25,0)),""),"")</f>
        <v/>
      </c>
      <c r="E42" s="283" t="str">
        <f>IFERROR(IF(INDEX('Impact Indicators - Section B'!E$9:E$25,MATCH('Print View'!$A42,'Impact Indicators - Section B'!$A$9:$A$25,0))&lt;&gt;0,INDEX('Impact Indicators - Section B'!E$9:E$25,MATCH('Print View'!$A42,'Impact Indicators - Section B'!$A$9:$A$25,0)),""),"")</f>
        <v/>
      </c>
      <c r="F42" s="283" t="str">
        <f>IFERROR(IF(INDEX('Impact Indicators - Section B'!F$9:F$25,MATCH('Print View'!$A42,'Impact Indicators - Section B'!$A$9:$A$25,0))&lt;&gt;0,INDEX('Impact Indicators - Section B'!F$9:F$25,MATCH('Print View'!$A42,'Impact Indicators - Section B'!$A$9:$A$25,0)),""),"")</f>
        <v/>
      </c>
      <c r="G42" s="283" t="str">
        <f>IFERROR(IF(INDEX('Impact Indicators - Section B'!G$9:G$25,MATCH('Print View'!$A42,'Impact Indicators - Section B'!$A$9:$A$25,0))&lt;&gt;0,INDEX('Impact Indicators - Section B'!G$9:G$25,MATCH('Print View'!$A42,'Impact Indicators - Section B'!$A$9:$A$25,0)),""),"")</f>
        <v/>
      </c>
      <c r="H42" s="283" t="str">
        <f>IFERROR(IF(INDEX('Impact Indicators - Section B'!H$9:H$25,MATCH('Print View'!$A42,'Impact Indicators - Section B'!$A$9:$A$25,0))&lt;&gt;0,INDEX('Impact Indicators - Section B'!H$9:H$25,MATCH('Print View'!$A42,'Impact Indicators - Section B'!$A$9:$A$25,0)),""),"")</f>
        <v/>
      </c>
      <c r="I42" s="283" t="str">
        <f>IFERROR(IF(INDEX('Impact Indicators - Section B'!O$9:O$25,MATCH('Print View'!$A42,'Impact Indicators - Section B'!$A$9:$A$25,0))&lt;&gt;0,INDEX('Impact Indicators - Section B'!O$9:O$25,MATCH('Print View'!$A42,'Impact Indicators - Section B'!$A$9:$A$25,0)),""),"")</f>
        <v/>
      </c>
      <c r="J42" s="264" t="str">
        <f t="array" ref="J42">IFERROR(IF(INDEX('Impact Indicators - Section B'!D$29:D$105,MATCH('Print View'!$A42&amp;'Print View'!$J$36,'Impact Indicators - Section B'!$A$29:$A$105&amp;'Impact Indicators - Section B'!$C$29:$C$105,0))&lt;&gt;0,INDEX('Impact Indicators - Section B'!D$29:D$105,MATCH('Print View'!$A42&amp;'Print View'!$J$36,'Impact Indicators - Section B'!$A$29:$A$105&amp;'Impact Indicators - Section B'!$C$29:$C$105,0)),""),"")</f>
        <v/>
      </c>
      <c r="K42" s="250" t="str">
        <f t="array" ref="K42">IFERROR(IF(INDEX('Impact Indicators - Section B'!E$29:E$105,MATCH('Print View'!$A42&amp;'Print View'!$J$36,'Impact Indicators - Section B'!$A$29:$A$105&amp;'Impact Indicators - Section B'!$C$29:$C$105,0))&lt;&gt;0,INDEX('Impact Indicators - Section B'!E$29:E$105,MATCH('Print View'!$A42&amp;'Print View'!$J$36,'Impact Indicators - Section B'!$A$29:$A$105&amp;'Impact Indicators - Section B'!$C$29:$C$105,0)),""),"")</f>
        <v/>
      </c>
      <c r="L42" s="257" t="str">
        <f t="array" ref="L42">IFERROR(IF(INDEX('Impact Indicators - Section B'!F$29:F$105,MATCH('Print View'!$A42&amp;'Print View'!$J$36,'Impact Indicators - Section B'!$A$29:$A$105&amp;'Impact Indicators - Section B'!$C$29:$C$105,0))&lt;&gt;0,INDEX('Impact Indicators - Section B'!F$29:F$105,MATCH('Print View'!$A42&amp;'Print View'!$J$36,'Impact Indicators - Section B'!$A$29:$A$105&amp;'Impact Indicators - Section B'!$C$29:$C$105,0)),""),"")</f>
        <v/>
      </c>
      <c r="M42" s="271" t="str">
        <f t="array" ref="M42">IFERROR(IF(INDEX('Impact Indicators - Section B'!G$29:G$105,MATCH('Print View'!$A42&amp;'Print View'!$J$36,'Impact Indicators - Section B'!$A$29:$A$105&amp;'Impact Indicators - Section B'!$C$29:$C$105,0))&lt;&gt;0,INDEX('Impact Indicators - Section B'!G$29:G$105,MATCH('Print View'!$A42&amp;'Print View'!$J$36,'Impact Indicators - Section B'!$A$29:$A$105&amp;'Impact Indicators - Section B'!$C$29:$C$105,0)),""),"")</f>
        <v/>
      </c>
      <c r="N42" s="184" t="str">
        <f t="array" ref="N42">IFERROR(IF(INDEX('Impact Indicators - Section B'!H$29:H$105,MATCH('Print View'!$A42&amp;'Print View'!$J$36,'Impact Indicators - Section B'!$A$29:$A$105&amp;'Impact Indicators - Section B'!$C$29:$C$105,0))&lt;&gt;0,INDEX('Impact Indicators - Section B'!H$29:H$105,MATCH('Print View'!$A42&amp;'Print View'!$J$36,'Impact Indicators - Section B'!$A$29:$A$105&amp;'Impact Indicators - Section B'!$C$29:$C$105,0)),""),"")</f>
        <v/>
      </c>
      <c r="O42" s="264" t="str">
        <f t="array" ref="O42">IFERROR(IF(INDEX('Impact Indicators - Section B'!D$29:D$105,MATCH('Print View'!$A42&amp;'Print View'!$O$36,'Impact Indicators - Section B'!$A$29:$A$105&amp;'Impact Indicators - Section B'!$C$29:$C$105,0))&lt;&gt;0,INDEX('Impact Indicators - Section B'!D$29:D$105,MATCH('Print View'!$A42&amp;'Print View'!$O$36,'Impact Indicators - Section B'!$A$29:$A$105&amp;'Impact Indicators - Section B'!$C$29:$C$105,0)),""),"")</f>
        <v/>
      </c>
      <c r="P42" s="250" t="str">
        <f t="array" ref="P42">IFERROR(IF(INDEX('Impact Indicators - Section B'!E$29:E$105,MATCH('Print View'!$A42&amp;'Print View'!$O$36,'Impact Indicators - Section B'!$A$29:$A$105&amp;'Impact Indicators - Section B'!$C$29:$C$105,0))&lt;&gt;0,INDEX('Impact Indicators - Section B'!E$29:E$105,MATCH('Print View'!$A42&amp;'Print View'!$O$36,'Impact Indicators - Section B'!$A$29:$A$105&amp;'Impact Indicators - Section B'!$C$29:$C$105,0)),""),"")</f>
        <v/>
      </c>
      <c r="Q42" s="257" t="str">
        <f t="array" ref="Q42">IFERROR(IF(INDEX('Impact Indicators - Section B'!F$29:F$105,MATCH('Print View'!$A42&amp;'Print View'!$O$36,'Impact Indicators - Section B'!$A$29:$A$105&amp;'Impact Indicators - Section B'!$C$29:$C$105,0))&lt;&gt;0,INDEX('Impact Indicators - Section B'!F$29:F$105,MATCH('Print View'!$A42&amp;'Print View'!$O$36,'Impact Indicators - Section B'!$A$29:$A$105&amp;'Impact Indicators - Section B'!$C$29:$C$105,0)),""),"")</f>
        <v/>
      </c>
      <c r="R42" s="271" t="str">
        <f t="array" ref="R42">IFERROR(IF(INDEX('Impact Indicators - Section B'!G$29:G$105,MATCH('Print View'!$A42&amp;'Print View'!$O$36,'Impact Indicators - Section B'!$A$29:$A$105&amp;'Impact Indicators - Section B'!$C$29:$C$105,0))&lt;&gt;0,INDEX('Impact Indicators - Section B'!G$29:G$105,MATCH('Print View'!$A42&amp;'Print View'!$O$36,'Impact Indicators - Section B'!$A$29:$A$105&amp;'Impact Indicators - Section B'!$C$29:$C$105,0)),""),"")</f>
        <v/>
      </c>
      <c r="S42" s="184" t="str">
        <f t="array" ref="S42">IFERROR(IF(INDEX('Impact Indicators - Section B'!H$29:H$105,MATCH('Print View'!$A42&amp;'Print View'!$O$36,'Impact Indicators - Section B'!$A$29:$A$105&amp;'Impact Indicators - Section B'!$C$29:$C$105,0))&lt;&gt;0,INDEX('Impact Indicators - Section B'!H$29:H$105,MATCH('Print View'!$A42&amp;'Print View'!$O$36,'Impact Indicators - Section B'!$A$29:$A$105&amp;'Impact Indicators - Section B'!$C$29:$C$105,0)),""),"")</f>
        <v/>
      </c>
      <c r="T42" s="264" t="str">
        <f t="array" ref="T42">IFERROR(IF(INDEX('Impact Indicators - Section B'!D$29:D$105,MATCH('Print View'!$A42&amp;'Print View'!$T$36,'Impact Indicators - Section B'!$A$29:$A$105&amp;'Impact Indicators - Section B'!$C$29:$C$105,0))&lt;&gt;0,INDEX('Impact Indicators - Section B'!D$29:D$105,MATCH('Print View'!$A42&amp;'Print View'!$T$36,'Impact Indicators - Section B'!$A$29:$A$105&amp;'Impact Indicators - Section B'!$C$29:$C$105,0)),""),"")</f>
        <v/>
      </c>
      <c r="U42" s="250" t="str">
        <f t="array" ref="U42">IFERROR(IF(INDEX('Impact Indicators - Section B'!E$29:E$105,MATCH('Print View'!$A42&amp;'Print View'!$T$36,'Impact Indicators - Section B'!$A$29:$A$105&amp;'Impact Indicators - Section B'!$C$29:$C$105,0))&lt;&gt;0,INDEX('Impact Indicators - Section B'!E$29:E$105,MATCH('Print View'!$A42&amp;'Print View'!$T$36,'Impact Indicators - Section B'!$A$29:$A$105&amp;'Impact Indicators - Section B'!$C$29:$C$105,0)),""),"")</f>
        <v/>
      </c>
      <c r="V42" s="257" t="str">
        <f t="array" ref="V42">IFERROR(IF(INDEX('Impact Indicators - Section B'!F$29:F$105,MATCH('Print View'!$A42&amp;'Print View'!$T$36,'Impact Indicators - Section B'!$A$29:$A$105&amp;'Impact Indicators - Section B'!$C$29:$C$105,0))&lt;&gt;0,INDEX('Impact Indicators - Section B'!F$29:F$105,MATCH('Print View'!$A42&amp;'Print View'!$T$36,'Impact Indicators - Section B'!$A$29:$A$105&amp;'Impact Indicators - Section B'!$C$29:$C$105,0)),""),"")</f>
        <v/>
      </c>
      <c r="W42" s="271" t="str">
        <f t="array" ref="W42">IFERROR(IF(INDEX('Impact Indicators - Section B'!G$29:G$105,MATCH('Print View'!$A42&amp;'Print View'!$T$36,'Impact Indicators - Section B'!$A$29:$A$105&amp;'Impact Indicators - Section B'!$C$29:$C$105,0))&lt;&gt;0,INDEX('Impact Indicators - Section B'!G$29:G$105,MATCH('Print View'!$A42&amp;'Print View'!$T$36,'Impact Indicators - Section B'!$A$29:$A$105&amp;'Impact Indicators - Section B'!$C$29:$C$105,0)),""),"")</f>
        <v/>
      </c>
      <c r="X42" s="185" t="str">
        <f t="array" ref="X42">IFERROR(IF(INDEX('Impact Indicators - Section B'!H$29:H$105,MATCH('Print View'!$A42&amp;'Print View'!$T$36,'Impact Indicators - Section B'!$A$29:$A$105&amp;'Impact Indicators - Section B'!$C$29:$C$105,0))&lt;&gt;0,INDEX('Impact Indicators - Section B'!H$29:H$105,MATCH('Print View'!$A42&amp;'Print View'!$T$36,'Impact Indicators - Section B'!$A$29:$A$105&amp;'Impact Indicators - Section B'!$C$29:$C$105,0)),""),"")</f>
        <v/>
      </c>
      <c r="Y42" s="264" t="str">
        <f t="array" ref="Y42">IFERROR(IF(INDEX('Impact Indicators - Section B'!D$29:D$105,MATCH('Print View'!$A42&amp;'Print View'!$Y$36,'Impact Indicators - Section B'!$A$29:$A$105&amp;'Impact Indicators - Section B'!$C$29:$C$105,0))&lt;&gt;0,INDEX('Impact Indicators - Section B'!D$29:D$105,MATCH('Print View'!$A42&amp;'Print View'!$Y$36,'Impact Indicators - Section B'!$A$29:$A$105&amp;'Impact Indicators - Section B'!$C$29:$C$105,0)),""),"")</f>
        <v/>
      </c>
      <c r="Z42" s="250" t="str">
        <f t="array" ref="Z42">IFERROR(IF(INDEX('Impact Indicators - Section B'!E$29:E$105,MATCH('Print View'!$A42&amp;'Print View'!$Y$36,'Impact Indicators - Section B'!$A$29:$A$105&amp;'Impact Indicators - Section B'!$C$29:$C$105,0))&lt;&gt;0,INDEX('Impact Indicators - Section B'!E$29:E$105,MATCH('Print View'!$A42&amp;'Print View'!$Y$36,'Impact Indicators - Section B'!$A$29:$A$105&amp;'Impact Indicators - Section B'!$C$29:$C$105,0)),""),"")</f>
        <v/>
      </c>
      <c r="AA42" s="257" t="str">
        <f t="array" ref="AA42">IFERROR(IF(INDEX('Impact Indicators - Section B'!F$29:F$105,MATCH('Print View'!$A42&amp;'Print View'!$Y$36,'Impact Indicators - Section B'!$A$29:$A$105&amp;'Impact Indicators - Section B'!$C$29:$C$105,0))&lt;&gt;0,INDEX('Impact Indicators - Section B'!F$29:F$105,MATCH('Print View'!$A42&amp;'Print View'!$Y$36,'Impact Indicators - Section B'!$A$29:$A$105&amp;'Impact Indicators - Section B'!$C$29:$C$105,0)),""),"")</f>
        <v/>
      </c>
      <c r="AB42" s="271" t="str">
        <f t="array" ref="AB42">IFERROR(IF(INDEX('Impact Indicators - Section B'!G$29:G$105,MATCH('Print View'!$A42&amp;'Print View'!$Y$36,'Impact Indicators - Section B'!$A$29:$A$105&amp;'Impact Indicators - Section B'!$C$29:$C$105,0))&lt;&gt;0,INDEX('Impact Indicators - Section B'!G$29:G$105,MATCH('Print View'!$A42&amp;'Print View'!$Y$36,'Impact Indicators - Section B'!$A$29:$A$105&amp;'Impact Indicators - Section B'!$C$29:$C$105,0)),""),"")</f>
        <v/>
      </c>
      <c r="AC42" s="186" t="str">
        <f t="array" ref="AC42">IFERROR(IF(INDEX('Impact Indicators - Section B'!H$29:H$105,MATCH('Print View'!$A42&amp;'Print View'!$Y$36,'Impact Indicators - Section B'!$A$29:$A$105&amp;'Impact Indicators - Section B'!$C$29:$C$105,0))&lt;&gt;0,INDEX('Impact Indicators - Section B'!H$29:H$105,MATCH('Print View'!$A42&amp;'Print View'!$Y$36,'Impact Indicators - Section B'!$A$29:$A$105&amp;'Impact Indicators - Section B'!$C$29:$C$105,0)),""),"")</f>
        <v/>
      </c>
      <c r="AD42" s="264" t="str">
        <f t="array" ref="AD42">IFERROR(IF(INDEX('Impact Indicators - Section B'!D$29:D$105,MATCH('Print View'!$A42&amp;'Print View'!$AD$36,'Impact Indicators - Section B'!$A$29:$A$105&amp;'Impact Indicators - Section B'!$C$29:$C$105,0))&lt;&gt;0,INDEX('Impact Indicators - Section B'!D$29:D$105,MATCH('Print View'!$A42&amp;'Print View'!$AD$36,'Impact Indicators - Section B'!$A$29:$A$105&amp;'Impact Indicators - Section B'!$C$29:$C$105,0)),""),"")</f>
        <v/>
      </c>
      <c r="AE42" s="250" t="str">
        <f t="array" ref="AE42">IFERROR(IF(INDEX('Impact Indicators - Section B'!E$29:E$105,MATCH('Print View'!$A42&amp;'Print View'!$AD$36,'Impact Indicators - Section B'!$A$29:$A$105&amp;'Impact Indicators - Section B'!$C$29:$C$105,0))&lt;&gt;0,INDEX('Impact Indicators - Section B'!E$29:E$105,MATCH('Print View'!$A42&amp;'Print View'!$AD$36,'Impact Indicators - Section B'!$A$29:$A$105&amp;'Impact Indicators - Section B'!$C$29:$C$105,0)),""),"")</f>
        <v/>
      </c>
      <c r="AF42" s="257" t="str">
        <f t="array" ref="AF42">IFERROR(IF(INDEX('Impact Indicators - Section B'!F$29:F$105,MATCH('Print View'!$A42&amp;'Print View'!$AD$36,'Impact Indicators - Section B'!$A$29:$A$105&amp;'Impact Indicators - Section B'!$C$29:$C$105,0))&lt;&gt;0,INDEX('Impact Indicators - Section B'!F$29:F$105,MATCH('Print View'!$A42&amp;'Print View'!$AD$36,'Impact Indicators - Section B'!$A$29:$A$105&amp;'Impact Indicators - Section B'!$C$29:$C$105,0)),""),"")</f>
        <v/>
      </c>
      <c r="AG42" s="271" t="str">
        <f t="array" ref="AG42">IFERROR(IF(INDEX('Impact Indicators - Section B'!G$29:G$105,MATCH('Print View'!$A42&amp;'Print View'!$AD$36,'Impact Indicators - Section B'!$A$29:$A$105&amp;'Impact Indicators - Section B'!$C$29:$C$105,0))&lt;&gt;0,INDEX('Impact Indicators - Section B'!G$29:G$105,MATCH('Print View'!$A42&amp;'Print View'!$AD$36,'Impact Indicators - Section B'!$A$29:$A$105&amp;'Impact Indicators - Section B'!$C$29:$C$105,0)),""),"")</f>
        <v/>
      </c>
      <c r="AH42" s="185" t="str">
        <f t="array" ref="AH42">IFERROR(IF(INDEX('Impact Indicators - Section B'!H$29:H$105,MATCH('Print View'!$A42&amp;'Print View'!$AD$36,'Impact Indicators - Section B'!$A$29:$A$105&amp;'Impact Indicators - Section B'!$C$29:$C$105,0))&lt;&gt;0,INDEX('Impact Indicators - Section B'!H$29:H$105,MATCH('Print View'!$A42&amp;'Print View'!$AD$36,'Impact Indicators - Section B'!$A$29:$A$105&amp;'Impact Indicators - Section B'!$C$29:$C$105,0)),""),"")</f>
        <v/>
      </c>
      <c r="AI42" s="221"/>
      <c r="AJ42" s="223" t="str">
        <f>IFERROR(IF(INDEX('Impact Indicators - Section B'!P$9:P$25,MATCH('Print View'!A42,'Impact Indicators - Section B'!$A$9:$A$25,0))&lt;&gt;0,INDEX('Impact Indicators - Section B'!P$9:P$25,MATCH('Print View'!$A42,'Impact Indicators - Section B'!$A$9:$A$25,0)),""),"")</f>
        <v/>
      </c>
      <c r="AK42" s="284"/>
      <c r="AL42" s="284"/>
      <c r="AM42" s="284"/>
      <c r="AN42" s="284"/>
      <c r="AO42" s="284"/>
      <c r="AP42" s="284"/>
      <c r="AQ42" s="284"/>
      <c r="AR42" s="284"/>
    </row>
    <row r="43" spans="1:44" s="285" customFormat="1" ht="31.5" x14ac:dyDescent="0.25">
      <c r="A43" s="171">
        <v>6</v>
      </c>
      <c r="B43" s="286" t="str">
        <f>IFERROR(IF(INDEX('Impact Indicators - Section B'!B$9:B$25,MATCH('Print View'!$A43,'Impact Indicators - Section B'!$A$9:$A$25,0))&lt;&gt;0,INDEX('Impact Indicators - Section B'!B$9:B$25,MATCH('Print View'!$A43,'Impact Indicators - Section B'!$A$9:$A$25,0)),""),"")</f>
        <v/>
      </c>
      <c r="C43" s="286" t="str">
        <f>IFERROR(IF(INDEX('Impact Indicators - Section B'!C$9:C$25,MATCH('Print View'!$A43,'Impact Indicators - Section B'!$A$9:$A$25,0))&lt;&gt;0,INDEX('Impact Indicators - Section B'!C$9:C$25,MATCH('Print View'!$A43,'Impact Indicators - Section B'!$A$9:$A$25,0)),""),"")</f>
        <v/>
      </c>
      <c r="D43" s="286" t="str">
        <f>IFERROR(IF(INDEX('Impact Indicators - Section B'!D$9:D$25,MATCH('Print View'!$A43,'Impact Indicators - Section B'!$A$9:$A$25,0))&lt;&gt;0,INDEX('Impact Indicators - Section B'!D$9:D$25,MATCH('Print View'!$A43,'Impact Indicators - Section B'!$A$9:$A$25,0)),""),"")</f>
        <v/>
      </c>
      <c r="E43" s="286" t="str">
        <f>IFERROR(IF(INDEX('Impact Indicators - Section B'!E$9:E$25,MATCH('Print View'!$A43,'Impact Indicators - Section B'!$A$9:$A$25,0))&lt;&gt;0,INDEX('Impact Indicators - Section B'!E$9:E$25,MATCH('Print View'!$A43,'Impact Indicators - Section B'!$A$9:$A$25,0)),""),"")</f>
        <v/>
      </c>
      <c r="F43" s="286" t="str">
        <f>IFERROR(IF(INDEX('Impact Indicators - Section B'!F$9:F$25,MATCH('Print View'!$A43,'Impact Indicators - Section B'!$A$9:$A$25,0))&lt;&gt;0,INDEX('Impact Indicators - Section B'!F$9:F$25,MATCH('Print View'!$A43,'Impact Indicators - Section B'!$A$9:$A$25,0)),""),"")</f>
        <v/>
      </c>
      <c r="G43" s="286" t="str">
        <f>IFERROR(IF(INDEX('Impact Indicators - Section B'!G$9:G$25,MATCH('Print View'!$A43,'Impact Indicators - Section B'!$A$9:$A$25,0))&lt;&gt;0,INDEX('Impact Indicators - Section B'!G$9:G$25,MATCH('Print View'!$A43,'Impact Indicators - Section B'!$A$9:$A$25,0)),""),"")</f>
        <v/>
      </c>
      <c r="H43" s="286" t="str">
        <f>IFERROR(IF(INDEX('Impact Indicators - Section B'!H$9:H$25,MATCH('Print View'!$A43,'Impact Indicators - Section B'!$A$9:$A$25,0))&lt;&gt;0,INDEX('Impact Indicators - Section B'!H$9:H$25,MATCH('Print View'!$A43,'Impact Indicators - Section B'!$A$9:$A$25,0)),""),"")</f>
        <v/>
      </c>
      <c r="I43" s="286" t="str">
        <f>IFERROR(IF(INDEX('Impact Indicators - Section B'!O$9:O$25,MATCH('Print View'!$A43,'Impact Indicators - Section B'!$A$9:$A$25,0))&lt;&gt;0,INDEX('Impact Indicators - Section B'!O$9:O$25,MATCH('Print View'!$A43,'Impact Indicators - Section B'!$A$9:$A$25,0)),""),"")</f>
        <v/>
      </c>
      <c r="J43" s="263" t="str">
        <f t="array" ref="J43">IFERROR(IF(INDEX('Impact Indicators - Section B'!D$29:D$105,MATCH('Print View'!$A43&amp;'Print View'!$J$36,'Impact Indicators - Section B'!$A$29:$A$105&amp;'Impact Indicators - Section B'!$C$29:$C$105,0))&lt;&gt;0,INDEX('Impact Indicators - Section B'!D$29:D$105,MATCH('Print View'!$A43&amp;'Print View'!$J$36,'Impact Indicators - Section B'!$A$29:$A$105&amp;'Impact Indicators - Section B'!$C$29:$C$105,0)),""),"")</f>
        <v/>
      </c>
      <c r="K43" s="248" t="str">
        <f t="array" ref="K43">IFERROR(IF(INDEX('Impact Indicators - Section B'!E$29:E$105,MATCH('Print View'!$A43&amp;'Print View'!$J$36,'Impact Indicators - Section B'!$A$29:$A$105&amp;'Impact Indicators - Section B'!$C$29:$C$105,0))&lt;&gt;0,INDEX('Impact Indicators - Section B'!E$29:E$105,MATCH('Print View'!$A43&amp;'Print View'!$J$36,'Impact Indicators - Section B'!$A$29:$A$105&amp;'Impact Indicators - Section B'!$C$29:$C$105,0)),""),"")</f>
        <v/>
      </c>
      <c r="L43" s="256" t="str">
        <f t="array" ref="L43">IFERROR(IF(INDEX('Impact Indicators - Section B'!F$29:F$105,MATCH('Print View'!$A43&amp;'Print View'!$J$36,'Impact Indicators - Section B'!$A$29:$A$105&amp;'Impact Indicators - Section B'!$C$29:$C$105,0))&lt;&gt;0,INDEX('Impact Indicators - Section B'!F$29:F$105,MATCH('Print View'!$A43&amp;'Print View'!$J$36,'Impact Indicators - Section B'!$A$29:$A$105&amp;'Impact Indicators - Section B'!$C$29:$C$105,0)),""),"")</f>
        <v/>
      </c>
      <c r="M43" s="270" t="str">
        <f t="array" ref="M43">IFERROR(IF(INDEX('Impact Indicators - Section B'!G$29:G$105,MATCH('Print View'!$A43&amp;'Print View'!$J$36,'Impact Indicators - Section B'!$A$29:$A$105&amp;'Impact Indicators - Section B'!$C$29:$C$105,0))&lt;&gt;0,INDEX('Impact Indicators - Section B'!G$29:G$105,MATCH('Print View'!$A43&amp;'Print View'!$J$36,'Impact Indicators - Section B'!$A$29:$A$105&amp;'Impact Indicators - Section B'!$C$29:$C$105,0)),""),"")</f>
        <v/>
      </c>
      <c r="N43" s="179" t="str">
        <f t="array" ref="N43">IFERROR(IF(INDEX('Impact Indicators - Section B'!H$29:H$105,MATCH('Print View'!$A43&amp;'Print View'!$J$36,'Impact Indicators - Section B'!$A$29:$A$105&amp;'Impact Indicators - Section B'!$C$29:$C$105,0))&lt;&gt;0,INDEX('Impact Indicators - Section B'!H$29:H$105,MATCH('Print View'!$A43&amp;'Print View'!$J$36,'Impact Indicators - Section B'!$A$29:$A$105&amp;'Impact Indicators - Section B'!$C$29:$C$105,0)),""),"")</f>
        <v/>
      </c>
      <c r="O43" s="263" t="str">
        <f t="array" ref="O43">IFERROR(IF(INDEX('Impact Indicators - Section B'!D$29:D$105,MATCH('Print View'!$A43&amp;'Print View'!$O$36,'Impact Indicators - Section B'!$A$29:$A$105&amp;'Impact Indicators - Section B'!$C$29:$C$105,0))&lt;&gt;0,INDEX('Impact Indicators - Section B'!D$29:D$105,MATCH('Print View'!$A43&amp;'Print View'!$O$36,'Impact Indicators - Section B'!$A$29:$A$105&amp;'Impact Indicators - Section B'!$C$29:$C$105,0)),""),"")</f>
        <v/>
      </c>
      <c r="P43" s="248" t="str">
        <f t="array" ref="P43">IFERROR(IF(INDEX('Impact Indicators - Section B'!E$29:E$105,MATCH('Print View'!$A43&amp;'Print View'!$O$36,'Impact Indicators - Section B'!$A$29:$A$105&amp;'Impact Indicators - Section B'!$C$29:$C$105,0))&lt;&gt;0,INDEX('Impact Indicators - Section B'!E$29:E$105,MATCH('Print View'!$A43&amp;'Print View'!$O$36,'Impact Indicators - Section B'!$A$29:$A$105&amp;'Impact Indicators - Section B'!$C$29:$C$105,0)),""),"")</f>
        <v/>
      </c>
      <c r="Q43" s="256" t="str">
        <f t="array" ref="Q43">IFERROR(IF(INDEX('Impact Indicators - Section B'!F$29:F$105,MATCH('Print View'!$A43&amp;'Print View'!$O$36,'Impact Indicators - Section B'!$A$29:$A$105&amp;'Impact Indicators - Section B'!$C$29:$C$105,0))&lt;&gt;0,INDEX('Impact Indicators - Section B'!F$29:F$105,MATCH('Print View'!$A43&amp;'Print View'!$O$36,'Impact Indicators - Section B'!$A$29:$A$105&amp;'Impact Indicators - Section B'!$C$29:$C$105,0)),""),"")</f>
        <v/>
      </c>
      <c r="R43" s="270" t="str">
        <f t="array" ref="R43">IFERROR(IF(INDEX('Impact Indicators - Section B'!G$29:G$105,MATCH('Print View'!$A43&amp;'Print View'!$O$36,'Impact Indicators - Section B'!$A$29:$A$105&amp;'Impact Indicators - Section B'!$C$29:$C$105,0))&lt;&gt;0,INDEX('Impact Indicators - Section B'!G$29:G$105,MATCH('Print View'!$A43&amp;'Print View'!$O$36,'Impact Indicators - Section B'!$A$29:$A$105&amp;'Impact Indicators - Section B'!$C$29:$C$105,0)),""),"")</f>
        <v/>
      </c>
      <c r="S43" s="179" t="str">
        <f t="array" ref="S43">IFERROR(IF(INDEX('Impact Indicators - Section B'!H$29:H$105,MATCH('Print View'!$A43&amp;'Print View'!$O$36,'Impact Indicators - Section B'!$A$29:$A$105&amp;'Impact Indicators - Section B'!$C$29:$C$105,0))&lt;&gt;0,INDEX('Impact Indicators - Section B'!H$29:H$105,MATCH('Print View'!$A43&amp;'Print View'!$O$36,'Impact Indicators - Section B'!$A$29:$A$105&amp;'Impact Indicators - Section B'!$C$29:$C$105,0)),""),"")</f>
        <v/>
      </c>
      <c r="T43" s="263" t="str">
        <f t="array" ref="T43">IFERROR(IF(INDEX('Impact Indicators - Section B'!D$29:D$105,MATCH('Print View'!$A43&amp;'Print View'!$T$36,'Impact Indicators - Section B'!$A$29:$A$105&amp;'Impact Indicators - Section B'!$C$29:$C$105,0))&lt;&gt;0,INDEX('Impact Indicators - Section B'!D$29:D$105,MATCH('Print View'!$A43&amp;'Print View'!$T$36,'Impact Indicators - Section B'!$A$29:$A$105&amp;'Impact Indicators - Section B'!$C$29:$C$105,0)),""),"")</f>
        <v/>
      </c>
      <c r="U43" s="248" t="str">
        <f t="array" ref="U43">IFERROR(IF(INDEX('Impact Indicators - Section B'!E$29:E$105,MATCH('Print View'!$A43&amp;'Print View'!$T$36,'Impact Indicators - Section B'!$A$29:$A$105&amp;'Impact Indicators - Section B'!$C$29:$C$105,0))&lt;&gt;0,INDEX('Impact Indicators - Section B'!E$29:E$105,MATCH('Print View'!$A43&amp;'Print View'!$T$36,'Impact Indicators - Section B'!$A$29:$A$105&amp;'Impact Indicators - Section B'!$C$29:$C$105,0)),""),"")</f>
        <v/>
      </c>
      <c r="V43" s="256" t="str">
        <f t="array" ref="V43">IFERROR(IF(INDEX('Impact Indicators - Section B'!F$29:F$105,MATCH('Print View'!$A43&amp;'Print View'!$T$36,'Impact Indicators - Section B'!$A$29:$A$105&amp;'Impact Indicators - Section B'!$C$29:$C$105,0))&lt;&gt;0,INDEX('Impact Indicators - Section B'!F$29:F$105,MATCH('Print View'!$A43&amp;'Print View'!$T$36,'Impact Indicators - Section B'!$A$29:$A$105&amp;'Impact Indicators - Section B'!$C$29:$C$105,0)),""),"")</f>
        <v/>
      </c>
      <c r="W43" s="270" t="str">
        <f t="array" ref="W43">IFERROR(IF(INDEX('Impact Indicators - Section B'!G$29:G$105,MATCH('Print View'!$A43&amp;'Print View'!$T$36,'Impact Indicators - Section B'!$A$29:$A$105&amp;'Impact Indicators - Section B'!$C$29:$C$105,0))&lt;&gt;0,INDEX('Impact Indicators - Section B'!G$29:G$105,MATCH('Print View'!$A43&amp;'Print View'!$T$36,'Impact Indicators - Section B'!$A$29:$A$105&amp;'Impact Indicators - Section B'!$C$29:$C$105,0)),""),"")</f>
        <v/>
      </c>
      <c r="X43" s="180" t="str">
        <f t="array" ref="X43">IFERROR(IF(INDEX('Impact Indicators - Section B'!H$29:H$105,MATCH('Print View'!$A43&amp;'Print View'!$T$36,'Impact Indicators - Section B'!$A$29:$A$105&amp;'Impact Indicators - Section B'!$C$29:$C$105,0))&lt;&gt;0,INDEX('Impact Indicators - Section B'!H$29:H$105,MATCH('Print View'!$A43&amp;'Print View'!$T$36,'Impact Indicators - Section B'!$A$29:$A$105&amp;'Impact Indicators - Section B'!$C$29:$C$105,0)),""),"")</f>
        <v/>
      </c>
      <c r="Y43" s="263" t="str">
        <f t="array" ref="Y43">IFERROR(IF(INDEX('Impact Indicators - Section B'!D$29:D$105,MATCH('Print View'!$A43&amp;'Print View'!$Y$36,'Impact Indicators - Section B'!$A$29:$A$105&amp;'Impact Indicators - Section B'!$C$29:$C$105,0))&lt;&gt;0,INDEX('Impact Indicators - Section B'!D$29:D$105,MATCH('Print View'!$A43&amp;'Print View'!$Y$36,'Impact Indicators - Section B'!$A$29:$A$105&amp;'Impact Indicators - Section B'!$C$29:$C$105,0)),""),"")</f>
        <v/>
      </c>
      <c r="Z43" s="248" t="str">
        <f t="array" ref="Z43">IFERROR(IF(INDEX('Impact Indicators - Section B'!E$29:E$105,MATCH('Print View'!$A43&amp;'Print View'!$Y$36,'Impact Indicators - Section B'!$A$29:$A$105&amp;'Impact Indicators - Section B'!$C$29:$C$105,0))&lt;&gt;0,INDEX('Impact Indicators - Section B'!E$29:E$105,MATCH('Print View'!$A43&amp;'Print View'!$Y$36,'Impact Indicators - Section B'!$A$29:$A$105&amp;'Impact Indicators - Section B'!$C$29:$C$105,0)),""),"")</f>
        <v/>
      </c>
      <c r="AA43" s="256" t="str">
        <f t="array" ref="AA43">IFERROR(IF(INDEX('Impact Indicators - Section B'!F$29:F$105,MATCH('Print View'!$A43&amp;'Print View'!$Y$36,'Impact Indicators - Section B'!$A$29:$A$105&amp;'Impact Indicators - Section B'!$C$29:$C$105,0))&lt;&gt;0,INDEX('Impact Indicators - Section B'!F$29:F$105,MATCH('Print View'!$A43&amp;'Print View'!$Y$36,'Impact Indicators - Section B'!$A$29:$A$105&amp;'Impact Indicators - Section B'!$C$29:$C$105,0)),""),"")</f>
        <v/>
      </c>
      <c r="AB43" s="270" t="str">
        <f t="array" ref="AB43">IFERROR(IF(INDEX('Impact Indicators - Section B'!G$29:G$105,MATCH('Print View'!$A43&amp;'Print View'!$Y$36,'Impact Indicators - Section B'!$A$29:$A$105&amp;'Impact Indicators - Section B'!$C$29:$C$105,0))&lt;&gt;0,INDEX('Impact Indicators - Section B'!G$29:G$105,MATCH('Print View'!$A43&amp;'Print View'!$Y$36,'Impact Indicators - Section B'!$A$29:$A$105&amp;'Impact Indicators - Section B'!$C$29:$C$105,0)),""),"")</f>
        <v/>
      </c>
      <c r="AC43" s="181" t="str">
        <f t="array" ref="AC43">IFERROR(IF(INDEX('Impact Indicators - Section B'!H$29:H$105,MATCH('Print View'!$A43&amp;'Print View'!$Y$36,'Impact Indicators - Section B'!$A$29:$A$105&amp;'Impact Indicators - Section B'!$C$29:$C$105,0))&lt;&gt;0,INDEX('Impact Indicators - Section B'!H$29:H$105,MATCH('Print View'!$A43&amp;'Print View'!$Y$36,'Impact Indicators - Section B'!$A$29:$A$105&amp;'Impact Indicators - Section B'!$C$29:$C$105,0)),""),"")</f>
        <v/>
      </c>
      <c r="AD43" s="263" t="str">
        <f t="array" ref="AD43">IFERROR(IF(INDEX('Impact Indicators - Section B'!D$29:D$105,MATCH('Print View'!$A43&amp;'Print View'!$AD$36,'Impact Indicators - Section B'!$A$29:$A$105&amp;'Impact Indicators - Section B'!$C$29:$C$105,0))&lt;&gt;0,INDEX('Impact Indicators - Section B'!D$29:D$105,MATCH('Print View'!$A43&amp;'Print View'!$AD$36,'Impact Indicators - Section B'!$A$29:$A$105&amp;'Impact Indicators - Section B'!$C$29:$C$105,0)),""),"")</f>
        <v/>
      </c>
      <c r="AE43" s="248" t="str">
        <f t="array" ref="AE43">IFERROR(IF(INDEX('Impact Indicators - Section B'!E$29:E$105,MATCH('Print View'!$A43&amp;'Print View'!$AD$36,'Impact Indicators - Section B'!$A$29:$A$105&amp;'Impact Indicators - Section B'!$C$29:$C$105,0))&lt;&gt;0,INDEX('Impact Indicators - Section B'!E$29:E$105,MATCH('Print View'!$A43&amp;'Print View'!$AD$36,'Impact Indicators - Section B'!$A$29:$A$105&amp;'Impact Indicators - Section B'!$C$29:$C$105,0)),""),"")</f>
        <v/>
      </c>
      <c r="AF43" s="256" t="str">
        <f t="array" ref="AF43">IFERROR(IF(INDEX('Impact Indicators - Section B'!F$29:F$105,MATCH('Print View'!$A43&amp;'Print View'!$AD$36,'Impact Indicators - Section B'!$A$29:$A$105&amp;'Impact Indicators - Section B'!$C$29:$C$105,0))&lt;&gt;0,INDEX('Impact Indicators - Section B'!F$29:F$105,MATCH('Print View'!$A43&amp;'Print View'!$AD$36,'Impact Indicators - Section B'!$A$29:$A$105&amp;'Impact Indicators - Section B'!$C$29:$C$105,0)),""),"")</f>
        <v/>
      </c>
      <c r="AG43" s="270" t="str">
        <f t="array" ref="AG43">IFERROR(IF(INDEX('Impact Indicators - Section B'!G$29:G$105,MATCH('Print View'!$A43&amp;'Print View'!$AD$36,'Impact Indicators - Section B'!$A$29:$A$105&amp;'Impact Indicators - Section B'!$C$29:$C$105,0))&lt;&gt;0,INDEX('Impact Indicators - Section B'!G$29:G$105,MATCH('Print View'!$A43&amp;'Print View'!$AD$36,'Impact Indicators - Section B'!$A$29:$A$105&amp;'Impact Indicators - Section B'!$C$29:$C$105,0)),""),"")</f>
        <v/>
      </c>
      <c r="AH43" s="180" t="str">
        <f t="array" ref="AH43">IFERROR(IF(INDEX('Impact Indicators - Section B'!H$29:H$105,MATCH('Print View'!$A43&amp;'Print View'!$AD$36,'Impact Indicators - Section B'!$A$29:$A$105&amp;'Impact Indicators - Section B'!$C$29:$C$105,0))&lt;&gt;0,INDEX('Impact Indicators - Section B'!H$29:H$105,MATCH('Print View'!$A43&amp;'Print View'!$AD$36,'Impact Indicators - Section B'!$A$29:$A$105&amp;'Impact Indicators - Section B'!$C$29:$C$105,0)),""),"")</f>
        <v/>
      </c>
      <c r="AI43" s="221"/>
      <c r="AJ43" s="224" t="str">
        <f>IFERROR(IF(INDEX('Impact Indicators - Section B'!P$9:P$25,MATCH('Print View'!A43,'Impact Indicators - Section B'!$A$9:$A$25,0))&lt;&gt;0,INDEX('Impact Indicators - Section B'!P$9:P$25,MATCH('Print View'!$A43,'Impact Indicators - Section B'!$A$9:$A$25,0)),""),"")</f>
        <v/>
      </c>
      <c r="AK43" s="284"/>
      <c r="AL43" s="284"/>
      <c r="AM43" s="284"/>
      <c r="AN43" s="284"/>
      <c r="AO43" s="284"/>
      <c r="AP43" s="284"/>
      <c r="AQ43" s="284"/>
      <c r="AR43" s="284"/>
    </row>
    <row r="44" spans="1:44" s="285" customFormat="1" ht="31.5" x14ac:dyDescent="0.25">
      <c r="A44" s="213">
        <v>7</v>
      </c>
      <c r="B44" s="283" t="str">
        <f>IFERROR(IF(INDEX('Impact Indicators - Section B'!B$9:B$25,MATCH('Print View'!$A44,'Impact Indicators - Section B'!$A$9:$A$25,0))&lt;&gt;0,INDEX('Impact Indicators - Section B'!B$9:B$25,MATCH('Print View'!$A44,'Impact Indicators - Section B'!$A$9:$A$25,0)),""),"")</f>
        <v/>
      </c>
      <c r="C44" s="283" t="str">
        <f>IFERROR(IF(INDEX('Impact Indicators - Section B'!C$9:C$25,MATCH('Print View'!$A44,'Impact Indicators - Section B'!$A$9:$A$25,0))&lt;&gt;0,INDEX('Impact Indicators - Section B'!C$9:C$25,MATCH('Print View'!$A44,'Impact Indicators - Section B'!$A$9:$A$25,0)),""),"")</f>
        <v/>
      </c>
      <c r="D44" s="283" t="str">
        <f>IFERROR(IF(INDEX('Impact Indicators - Section B'!D$9:D$25,MATCH('Print View'!$A44,'Impact Indicators - Section B'!$A$9:$A$25,0))&lt;&gt;0,INDEX('Impact Indicators - Section B'!D$9:D$25,MATCH('Print View'!$A44,'Impact Indicators - Section B'!$A$9:$A$25,0)),""),"")</f>
        <v/>
      </c>
      <c r="E44" s="283" t="str">
        <f>IFERROR(IF(INDEX('Impact Indicators - Section B'!E$9:E$25,MATCH('Print View'!$A44,'Impact Indicators - Section B'!$A$9:$A$25,0))&lt;&gt;0,INDEX('Impact Indicators - Section B'!E$9:E$25,MATCH('Print View'!$A44,'Impact Indicators - Section B'!$A$9:$A$25,0)),""),"")</f>
        <v/>
      </c>
      <c r="F44" s="283" t="str">
        <f>IFERROR(IF(INDEX('Impact Indicators - Section B'!F$9:F$25,MATCH('Print View'!$A44,'Impact Indicators - Section B'!$A$9:$A$25,0))&lt;&gt;0,INDEX('Impact Indicators - Section B'!F$9:F$25,MATCH('Print View'!$A44,'Impact Indicators - Section B'!$A$9:$A$25,0)),""),"")</f>
        <v/>
      </c>
      <c r="G44" s="283" t="str">
        <f>IFERROR(IF(INDEX('Impact Indicators - Section B'!G$9:G$25,MATCH('Print View'!$A44,'Impact Indicators - Section B'!$A$9:$A$25,0))&lt;&gt;0,INDEX('Impact Indicators - Section B'!G$9:G$25,MATCH('Print View'!$A44,'Impact Indicators - Section B'!$A$9:$A$25,0)),""),"")</f>
        <v/>
      </c>
      <c r="H44" s="283" t="str">
        <f>IFERROR(IF(INDEX('Impact Indicators - Section B'!H$9:H$25,MATCH('Print View'!$A44,'Impact Indicators - Section B'!$A$9:$A$25,0))&lt;&gt;0,INDEX('Impact Indicators - Section B'!H$9:H$25,MATCH('Print View'!$A44,'Impact Indicators - Section B'!$A$9:$A$25,0)),""),"")</f>
        <v/>
      </c>
      <c r="I44" s="283" t="str">
        <f>IFERROR(IF(INDEX('Impact Indicators - Section B'!O$9:O$25,MATCH('Print View'!$A44,'Impact Indicators - Section B'!$A$9:$A$25,0))&lt;&gt;0,INDEX('Impact Indicators - Section B'!O$9:O$25,MATCH('Print View'!$A44,'Impact Indicators - Section B'!$A$9:$A$25,0)),""),"")</f>
        <v/>
      </c>
      <c r="J44" s="264" t="str">
        <f t="array" ref="J44">IFERROR(IF(INDEX('Impact Indicators - Section B'!D$29:D$105,MATCH('Print View'!$A44&amp;'Print View'!$J$36,'Impact Indicators - Section B'!$A$29:$A$105&amp;'Impact Indicators - Section B'!$C$29:$C$105,0))&lt;&gt;0,INDEX('Impact Indicators - Section B'!D$29:D$105,MATCH('Print View'!$A44&amp;'Print View'!$J$36,'Impact Indicators - Section B'!$A$29:$A$105&amp;'Impact Indicators - Section B'!$C$29:$C$105,0)),""),"")</f>
        <v/>
      </c>
      <c r="K44" s="250" t="str">
        <f t="array" ref="K44">IFERROR(IF(INDEX('Impact Indicators - Section B'!E$29:E$105,MATCH('Print View'!$A44&amp;'Print View'!$J$36,'Impact Indicators - Section B'!$A$29:$A$105&amp;'Impact Indicators - Section B'!$C$29:$C$105,0))&lt;&gt;0,INDEX('Impact Indicators - Section B'!E$29:E$105,MATCH('Print View'!$A44&amp;'Print View'!$J$36,'Impact Indicators - Section B'!$A$29:$A$105&amp;'Impact Indicators - Section B'!$C$29:$C$105,0)),""),"")</f>
        <v/>
      </c>
      <c r="L44" s="257" t="str">
        <f t="array" ref="L44">IFERROR(IF(INDEX('Impact Indicators - Section B'!F$29:F$105,MATCH('Print View'!$A44&amp;'Print View'!$J$36,'Impact Indicators - Section B'!$A$29:$A$105&amp;'Impact Indicators - Section B'!$C$29:$C$105,0))&lt;&gt;0,INDEX('Impact Indicators - Section B'!F$29:F$105,MATCH('Print View'!$A44&amp;'Print View'!$J$36,'Impact Indicators - Section B'!$A$29:$A$105&amp;'Impact Indicators - Section B'!$C$29:$C$105,0)),""),"")</f>
        <v/>
      </c>
      <c r="M44" s="271" t="str">
        <f t="array" ref="M44">IFERROR(IF(INDEX('Impact Indicators - Section B'!G$29:G$105,MATCH('Print View'!$A44&amp;'Print View'!$J$36,'Impact Indicators - Section B'!$A$29:$A$105&amp;'Impact Indicators - Section B'!$C$29:$C$105,0))&lt;&gt;0,INDEX('Impact Indicators - Section B'!G$29:G$105,MATCH('Print View'!$A44&amp;'Print View'!$J$36,'Impact Indicators - Section B'!$A$29:$A$105&amp;'Impact Indicators - Section B'!$C$29:$C$105,0)),""),"")</f>
        <v/>
      </c>
      <c r="N44" s="184" t="str">
        <f t="array" ref="N44">IFERROR(IF(INDEX('Impact Indicators - Section B'!H$29:H$105,MATCH('Print View'!$A44&amp;'Print View'!$J$36,'Impact Indicators - Section B'!$A$29:$A$105&amp;'Impact Indicators - Section B'!$C$29:$C$105,0))&lt;&gt;0,INDEX('Impact Indicators - Section B'!H$29:H$105,MATCH('Print View'!$A44&amp;'Print View'!$J$36,'Impact Indicators - Section B'!$A$29:$A$105&amp;'Impact Indicators - Section B'!$C$29:$C$105,0)),""),"")</f>
        <v/>
      </c>
      <c r="O44" s="264" t="str">
        <f t="array" ref="O44">IFERROR(IF(INDEX('Impact Indicators - Section B'!D$29:D$105,MATCH('Print View'!$A44&amp;'Print View'!$O$36,'Impact Indicators - Section B'!$A$29:$A$105&amp;'Impact Indicators - Section B'!$C$29:$C$105,0))&lt;&gt;0,INDEX('Impact Indicators - Section B'!D$29:D$105,MATCH('Print View'!$A44&amp;'Print View'!$O$36,'Impact Indicators - Section B'!$A$29:$A$105&amp;'Impact Indicators - Section B'!$C$29:$C$105,0)),""),"")</f>
        <v/>
      </c>
      <c r="P44" s="250" t="str">
        <f t="array" ref="P44">IFERROR(IF(INDEX('Impact Indicators - Section B'!E$29:E$105,MATCH('Print View'!$A44&amp;'Print View'!$O$36,'Impact Indicators - Section B'!$A$29:$A$105&amp;'Impact Indicators - Section B'!$C$29:$C$105,0))&lt;&gt;0,INDEX('Impact Indicators - Section B'!E$29:E$105,MATCH('Print View'!$A44&amp;'Print View'!$O$36,'Impact Indicators - Section B'!$A$29:$A$105&amp;'Impact Indicators - Section B'!$C$29:$C$105,0)),""),"")</f>
        <v/>
      </c>
      <c r="Q44" s="257" t="str">
        <f t="array" ref="Q44">IFERROR(IF(INDEX('Impact Indicators - Section B'!F$29:F$105,MATCH('Print View'!$A44&amp;'Print View'!$O$36,'Impact Indicators - Section B'!$A$29:$A$105&amp;'Impact Indicators - Section B'!$C$29:$C$105,0))&lt;&gt;0,INDEX('Impact Indicators - Section B'!F$29:F$105,MATCH('Print View'!$A44&amp;'Print View'!$O$36,'Impact Indicators - Section B'!$A$29:$A$105&amp;'Impact Indicators - Section B'!$C$29:$C$105,0)),""),"")</f>
        <v/>
      </c>
      <c r="R44" s="271" t="str">
        <f t="array" ref="R44">IFERROR(IF(INDEX('Impact Indicators - Section B'!G$29:G$105,MATCH('Print View'!$A44&amp;'Print View'!$O$36,'Impact Indicators - Section B'!$A$29:$A$105&amp;'Impact Indicators - Section B'!$C$29:$C$105,0))&lt;&gt;0,INDEX('Impact Indicators - Section B'!G$29:G$105,MATCH('Print View'!$A44&amp;'Print View'!$O$36,'Impact Indicators - Section B'!$A$29:$A$105&amp;'Impact Indicators - Section B'!$C$29:$C$105,0)),""),"")</f>
        <v/>
      </c>
      <c r="S44" s="184" t="str">
        <f t="array" ref="S44">IFERROR(IF(INDEX('Impact Indicators - Section B'!H$29:H$105,MATCH('Print View'!$A44&amp;'Print View'!$O$36,'Impact Indicators - Section B'!$A$29:$A$105&amp;'Impact Indicators - Section B'!$C$29:$C$105,0))&lt;&gt;0,INDEX('Impact Indicators - Section B'!H$29:H$105,MATCH('Print View'!$A44&amp;'Print View'!$O$36,'Impact Indicators - Section B'!$A$29:$A$105&amp;'Impact Indicators - Section B'!$C$29:$C$105,0)),""),"")</f>
        <v/>
      </c>
      <c r="T44" s="264" t="str">
        <f t="array" ref="T44">IFERROR(IF(INDEX('Impact Indicators - Section B'!D$29:D$105,MATCH('Print View'!$A44&amp;'Print View'!$T$36,'Impact Indicators - Section B'!$A$29:$A$105&amp;'Impact Indicators - Section B'!$C$29:$C$105,0))&lt;&gt;0,INDEX('Impact Indicators - Section B'!D$29:D$105,MATCH('Print View'!$A44&amp;'Print View'!$T$36,'Impact Indicators - Section B'!$A$29:$A$105&amp;'Impact Indicators - Section B'!$C$29:$C$105,0)),""),"")</f>
        <v/>
      </c>
      <c r="U44" s="250" t="str">
        <f t="array" ref="U44">IFERROR(IF(INDEX('Impact Indicators - Section B'!E$29:E$105,MATCH('Print View'!$A44&amp;'Print View'!$T$36,'Impact Indicators - Section B'!$A$29:$A$105&amp;'Impact Indicators - Section B'!$C$29:$C$105,0))&lt;&gt;0,INDEX('Impact Indicators - Section B'!E$29:E$105,MATCH('Print View'!$A44&amp;'Print View'!$T$36,'Impact Indicators - Section B'!$A$29:$A$105&amp;'Impact Indicators - Section B'!$C$29:$C$105,0)),""),"")</f>
        <v/>
      </c>
      <c r="V44" s="257" t="str">
        <f t="array" ref="V44">IFERROR(IF(INDEX('Impact Indicators - Section B'!F$29:F$105,MATCH('Print View'!$A44&amp;'Print View'!$T$36,'Impact Indicators - Section B'!$A$29:$A$105&amp;'Impact Indicators - Section B'!$C$29:$C$105,0))&lt;&gt;0,INDEX('Impact Indicators - Section B'!F$29:F$105,MATCH('Print View'!$A44&amp;'Print View'!$T$36,'Impact Indicators - Section B'!$A$29:$A$105&amp;'Impact Indicators - Section B'!$C$29:$C$105,0)),""),"")</f>
        <v/>
      </c>
      <c r="W44" s="271" t="str">
        <f t="array" ref="W44">IFERROR(IF(INDEX('Impact Indicators - Section B'!G$29:G$105,MATCH('Print View'!$A44&amp;'Print View'!$T$36,'Impact Indicators - Section B'!$A$29:$A$105&amp;'Impact Indicators - Section B'!$C$29:$C$105,0))&lt;&gt;0,INDEX('Impact Indicators - Section B'!G$29:G$105,MATCH('Print View'!$A44&amp;'Print View'!$T$36,'Impact Indicators - Section B'!$A$29:$A$105&amp;'Impact Indicators - Section B'!$C$29:$C$105,0)),""),"")</f>
        <v/>
      </c>
      <c r="X44" s="185" t="str">
        <f t="array" ref="X44">IFERROR(IF(INDEX('Impact Indicators - Section B'!H$29:H$105,MATCH('Print View'!$A44&amp;'Print View'!$T$36,'Impact Indicators - Section B'!$A$29:$A$105&amp;'Impact Indicators - Section B'!$C$29:$C$105,0))&lt;&gt;0,INDEX('Impact Indicators - Section B'!H$29:H$105,MATCH('Print View'!$A44&amp;'Print View'!$T$36,'Impact Indicators - Section B'!$A$29:$A$105&amp;'Impact Indicators - Section B'!$C$29:$C$105,0)),""),"")</f>
        <v/>
      </c>
      <c r="Y44" s="264" t="str">
        <f t="array" ref="Y44">IFERROR(IF(INDEX('Impact Indicators - Section B'!D$29:D$105,MATCH('Print View'!$A44&amp;'Print View'!$Y$36,'Impact Indicators - Section B'!$A$29:$A$105&amp;'Impact Indicators - Section B'!$C$29:$C$105,0))&lt;&gt;0,INDEX('Impact Indicators - Section B'!D$29:D$105,MATCH('Print View'!$A44&amp;'Print View'!$Y$36,'Impact Indicators - Section B'!$A$29:$A$105&amp;'Impact Indicators - Section B'!$C$29:$C$105,0)),""),"")</f>
        <v/>
      </c>
      <c r="Z44" s="250" t="str">
        <f t="array" ref="Z44">IFERROR(IF(INDEX('Impact Indicators - Section B'!E$29:E$105,MATCH('Print View'!$A44&amp;'Print View'!$Y$36,'Impact Indicators - Section B'!$A$29:$A$105&amp;'Impact Indicators - Section B'!$C$29:$C$105,0))&lt;&gt;0,INDEX('Impact Indicators - Section B'!E$29:E$105,MATCH('Print View'!$A44&amp;'Print View'!$Y$36,'Impact Indicators - Section B'!$A$29:$A$105&amp;'Impact Indicators - Section B'!$C$29:$C$105,0)),""),"")</f>
        <v/>
      </c>
      <c r="AA44" s="257" t="str">
        <f t="array" ref="AA44">IFERROR(IF(INDEX('Impact Indicators - Section B'!F$29:F$105,MATCH('Print View'!$A44&amp;'Print View'!$Y$36,'Impact Indicators - Section B'!$A$29:$A$105&amp;'Impact Indicators - Section B'!$C$29:$C$105,0))&lt;&gt;0,INDEX('Impact Indicators - Section B'!F$29:F$105,MATCH('Print View'!$A44&amp;'Print View'!$Y$36,'Impact Indicators - Section B'!$A$29:$A$105&amp;'Impact Indicators - Section B'!$C$29:$C$105,0)),""),"")</f>
        <v/>
      </c>
      <c r="AB44" s="271" t="str">
        <f t="array" ref="AB44">IFERROR(IF(INDEX('Impact Indicators - Section B'!G$29:G$105,MATCH('Print View'!$A44&amp;'Print View'!$Y$36,'Impact Indicators - Section B'!$A$29:$A$105&amp;'Impact Indicators - Section B'!$C$29:$C$105,0))&lt;&gt;0,INDEX('Impact Indicators - Section B'!G$29:G$105,MATCH('Print View'!$A44&amp;'Print View'!$Y$36,'Impact Indicators - Section B'!$A$29:$A$105&amp;'Impact Indicators - Section B'!$C$29:$C$105,0)),""),"")</f>
        <v/>
      </c>
      <c r="AC44" s="186" t="str">
        <f t="array" ref="AC44">IFERROR(IF(INDEX('Impact Indicators - Section B'!H$29:H$105,MATCH('Print View'!$A44&amp;'Print View'!$Y$36,'Impact Indicators - Section B'!$A$29:$A$105&amp;'Impact Indicators - Section B'!$C$29:$C$105,0))&lt;&gt;0,INDEX('Impact Indicators - Section B'!H$29:H$105,MATCH('Print View'!$A44&amp;'Print View'!$Y$36,'Impact Indicators - Section B'!$A$29:$A$105&amp;'Impact Indicators - Section B'!$C$29:$C$105,0)),""),"")</f>
        <v/>
      </c>
      <c r="AD44" s="264" t="str">
        <f t="array" ref="AD44">IFERROR(IF(INDEX('Impact Indicators - Section B'!D$29:D$105,MATCH('Print View'!$A44&amp;'Print View'!$AD$36,'Impact Indicators - Section B'!$A$29:$A$105&amp;'Impact Indicators - Section B'!$C$29:$C$105,0))&lt;&gt;0,INDEX('Impact Indicators - Section B'!D$29:D$105,MATCH('Print View'!$A44&amp;'Print View'!$AD$36,'Impact Indicators - Section B'!$A$29:$A$105&amp;'Impact Indicators - Section B'!$C$29:$C$105,0)),""),"")</f>
        <v/>
      </c>
      <c r="AE44" s="250" t="str">
        <f t="array" ref="AE44">IFERROR(IF(INDEX('Impact Indicators - Section B'!E$29:E$105,MATCH('Print View'!$A44&amp;'Print View'!$AD$36,'Impact Indicators - Section B'!$A$29:$A$105&amp;'Impact Indicators - Section B'!$C$29:$C$105,0))&lt;&gt;0,INDEX('Impact Indicators - Section B'!E$29:E$105,MATCH('Print View'!$A44&amp;'Print View'!$AD$36,'Impact Indicators - Section B'!$A$29:$A$105&amp;'Impact Indicators - Section B'!$C$29:$C$105,0)),""),"")</f>
        <v/>
      </c>
      <c r="AF44" s="257" t="str">
        <f t="array" ref="AF44">IFERROR(IF(INDEX('Impact Indicators - Section B'!F$29:F$105,MATCH('Print View'!$A44&amp;'Print View'!$AD$36,'Impact Indicators - Section B'!$A$29:$A$105&amp;'Impact Indicators - Section B'!$C$29:$C$105,0))&lt;&gt;0,INDEX('Impact Indicators - Section B'!F$29:F$105,MATCH('Print View'!$A44&amp;'Print View'!$AD$36,'Impact Indicators - Section B'!$A$29:$A$105&amp;'Impact Indicators - Section B'!$C$29:$C$105,0)),""),"")</f>
        <v/>
      </c>
      <c r="AG44" s="271" t="str">
        <f t="array" ref="AG44">IFERROR(IF(INDEX('Impact Indicators - Section B'!G$29:G$105,MATCH('Print View'!$A44&amp;'Print View'!$AD$36,'Impact Indicators - Section B'!$A$29:$A$105&amp;'Impact Indicators - Section B'!$C$29:$C$105,0))&lt;&gt;0,INDEX('Impact Indicators - Section B'!G$29:G$105,MATCH('Print View'!$A44&amp;'Print View'!$AD$36,'Impact Indicators - Section B'!$A$29:$A$105&amp;'Impact Indicators - Section B'!$C$29:$C$105,0)),""),"")</f>
        <v/>
      </c>
      <c r="AH44" s="185" t="str">
        <f t="array" ref="AH44">IFERROR(IF(INDEX('Impact Indicators - Section B'!H$29:H$105,MATCH('Print View'!$A44&amp;'Print View'!$AD$36,'Impact Indicators - Section B'!$A$29:$A$105&amp;'Impact Indicators - Section B'!$C$29:$C$105,0))&lt;&gt;0,INDEX('Impact Indicators - Section B'!H$29:H$105,MATCH('Print View'!$A44&amp;'Print View'!$AD$36,'Impact Indicators - Section B'!$A$29:$A$105&amp;'Impact Indicators - Section B'!$C$29:$C$105,0)),""),"")</f>
        <v/>
      </c>
      <c r="AI44" s="221"/>
      <c r="AJ44" s="223" t="str">
        <f>IFERROR(IF(INDEX('Impact Indicators - Section B'!P$9:P$25,MATCH('Print View'!A44,'Impact Indicators - Section B'!$A$9:$A$25,0))&lt;&gt;0,INDEX('Impact Indicators - Section B'!P$9:P$25,MATCH('Print View'!$A44,'Impact Indicators - Section B'!$A$9:$A$25,0)),""),"")</f>
        <v/>
      </c>
      <c r="AK44" s="284"/>
      <c r="AL44" s="284"/>
      <c r="AM44" s="284"/>
      <c r="AN44" s="284"/>
      <c r="AO44" s="284"/>
      <c r="AP44" s="284"/>
      <c r="AQ44" s="284"/>
      <c r="AR44" s="284"/>
    </row>
    <row r="45" spans="1:44" s="285" customFormat="1" ht="31.5" x14ac:dyDescent="0.25">
      <c r="A45" s="177">
        <v>8</v>
      </c>
      <c r="B45" s="286" t="str">
        <f>IFERROR(IF(INDEX('Impact Indicators - Section B'!B$9:B$25,MATCH('Print View'!$A45,'Impact Indicators - Section B'!$A$9:$A$25,0))&lt;&gt;0,INDEX('Impact Indicators - Section B'!B$9:B$25,MATCH('Print View'!$A45,'Impact Indicators - Section B'!$A$9:$A$25,0)),""),"")</f>
        <v/>
      </c>
      <c r="C45" s="286" t="str">
        <f>IFERROR(IF(INDEX('Impact Indicators - Section B'!C$9:C$25,MATCH('Print View'!$A45,'Impact Indicators - Section B'!$A$9:$A$25,0))&lt;&gt;0,INDEX('Impact Indicators - Section B'!C$9:C$25,MATCH('Print View'!$A45,'Impact Indicators - Section B'!$A$9:$A$25,0)),""),"")</f>
        <v/>
      </c>
      <c r="D45" s="286" t="str">
        <f>IFERROR(IF(INDEX('Impact Indicators - Section B'!D$9:D$25,MATCH('Print View'!$A45,'Impact Indicators - Section B'!$A$9:$A$25,0))&lt;&gt;0,INDEX('Impact Indicators - Section B'!D$9:D$25,MATCH('Print View'!$A45,'Impact Indicators - Section B'!$A$9:$A$25,0)),""),"")</f>
        <v/>
      </c>
      <c r="E45" s="286" t="str">
        <f>IFERROR(IF(INDEX('Impact Indicators - Section B'!E$9:E$25,MATCH('Print View'!$A45,'Impact Indicators - Section B'!$A$9:$A$25,0))&lt;&gt;0,INDEX('Impact Indicators - Section B'!E$9:E$25,MATCH('Print View'!$A45,'Impact Indicators - Section B'!$A$9:$A$25,0)),""),"")</f>
        <v/>
      </c>
      <c r="F45" s="286" t="str">
        <f>IFERROR(IF(INDEX('Impact Indicators - Section B'!F$9:F$25,MATCH('Print View'!$A45,'Impact Indicators - Section B'!$A$9:$A$25,0))&lt;&gt;0,INDEX('Impact Indicators - Section B'!F$9:F$25,MATCH('Print View'!$A45,'Impact Indicators - Section B'!$A$9:$A$25,0)),""),"")</f>
        <v/>
      </c>
      <c r="G45" s="286" t="str">
        <f>IFERROR(IF(INDEX('Impact Indicators - Section B'!G$9:G$25,MATCH('Print View'!$A45,'Impact Indicators - Section B'!$A$9:$A$25,0))&lt;&gt;0,INDEX('Impact Indicators - Section B'!G$9:G$25,MATCH('Print View'!$A45,'Impact Indicators - Section B'!$A$9:$A$25,0)),""),"")</f>
        <v/>
      </c>
      <c r="H45" s="286" t="str">
        <f>IFERROR(IF(INDEX('Impact Indicators - Section B'!H$9:H$25,MATCH('Print View'!$A45,'Impact Indicators - Section B'!$A$9:$A$25,0))&lt;&gt;0,INDEX('Impact Indicators - Section B'!H$9:H$25,MATCH('Print View'!$A45,'Impact Indicators - Section B'!$A$9:$A$25,0)),""),"")</f>
        <v/>
      </c>
      <c r="I45" s="286" t="str">
        <f>IFERROR(IF(INDEX('Impact Indicators - Section B'!O$9:O$25,MATCH('Print View'!$A45,'Impact Indicators - Section B'!$A$9:$A$25,0))&lt;&gt;0,INDEX('Impact Indicators - Section B'!O$9:O$25,MATCH('Print View'!$A45,'Impact Indicators - Section B'!$A$9:$A$25,0)),""),"")</f>
        <v/>
      </c>
      <c r="J45" s="263" t="str">
        <f t="array" ref="J45">IFERROR(IF(INDEX('Impact Indicators - Section B'!D$29:D$105,MATCH('Print View'!$A45&amp;'Print View'!$J$36,'Impact Indicators - Section B'!$A$29:$A$105&amp;'Impact Indicators - Section B'!$C$29:$C$105,0))&lt;&gt;0,INDEX('Impact Indicators - Section B'!D$29:D$105,MATCH('Print View'!$A45&amp;'Print View'!$J$36,'Impact Indicators - Section B'!$A$29:$A$105&amp;'Impact Indicators - Section B'!$C$29:$C$105,0)),""),"")</f>
        <v/>
      </c>
      <c r="K45" s="248" t="str">
        <f t="array" ref="K45">IFERROR(IF(INDEX('Impact Indicators - Section B'!E$29:E$105,MATCH('Print View'!$A45&amp;'Print View'!$J$36,'Impact Indicators - Section B'!$A$29:$A$105&amp;'Impact Indicators - Section B'!$C$29:$C$105,0))&lt;&gt;0,INDEX('Impact Indicators - Section B'!E$29:E$105,MATCH('Print View'!$A45&amp;'Print View'!$J$36,'Impact Indicators - Section B'!$A$29:$A$105&amp;'Impact Indicators - Section B'!$C$29:$C$105,0)),""),"")</f>
        <v/>
      </c>
      <c r="L45" s="256" t="str">
        <f t="array" ref="L45">IFERROR(IF(INDEX('Impact Indicators - Section B'!F$29:F$105,MATCH('Print View'!$A45&amp;'Print View'!$J$36,'Impact Indicators - Section B'!$A$29:$A$105&amp;'Impact Indicators - Section B'!$C$29:$C$105,0))&lt;&gt;0,INDEX('Impact Indicators - Section B'!F$29:F$105,MATCH('Print View'!$A45&amp;'Print View'!$J$36,'Impact Indicators - Section B'!$A$29:$A$105&amp;'Impact Indicators - Section B'!$C$29:$C$105,0)),""),"")</f>
        <v/>
      </c>
      <c r="M45" s="270" t="str">
        <f t="array" ref="M45">IFERROR(IF(INDEX('Impact Indicators - Section B'!G$29:G$105,MATCH('Print View'!$A45&amp;'Print View'!$J$36,'Impact Indicators - Section B'!$A$29:$A$105&amp;'Impact Indicators - Section B'!$C$29:$C$105,0))&lt;&gt;0,INDEX('Impact Indicators - Section B'!G$29:G$105,MATCH('Print View'!$A45&amp;'Print View'!$J$36,'Impact Indicators - Section B'!$A$29:$A$105&amp;'Impact Indicators - Section B'!$C$29:$C$105,0)),""),"")</f>
        <v/>
      </c>
      <c r="N45" s="179" t="str">
        <f t="array" ref="N45">IFERROR(IF(INDEX('Impact Indicators - Section B'!H$29:H$105,MATCH('Print View'!$A45&amp;'Print View'!$J$36,'Impact Indicators - Section B'!$A$29:$A$105&amp;'Impact Indicators - Section B'!$C$29:$C$105,0))&lt;&gt;0,INDEX('Impact Indicators - Section B'!H$29:H$105,MATCH('Print View'!$A45&amp;'Print View'!$J$36,'Impact Indicators - Section B'!$A$29:$A$105&amp;'Impact Indicators - Section B'!$C$29:$C$105,0)),""),"")</f>
        <v/>
      </c>
      <c r="O45" s="263" t="str">
        <f t="array" ref="O45">IFERROR(IF(INDEX('Impact Indicators - Section B'!D$29:D$105,MATCH('Print View'!$A45&amp;'Print View'!$O$36,'Impact Indicators - Section B'!$A$29:$A$105&amp;'Impact Indicators - Section B'!$C$29:$C$105,0))&lt;&gt;0,INDEX('Impact Indicators - Section B'!D$29:D$105,MATCH('Print View'!$A45&amp;'Print View'!$O$36,'Impact Indicators - Section B'!$A$29:$A$105&amp;'Impact Indicators - Section B'!$C$29:$C$105,0)),""),"")</f>
        <v/>
      </c>
      <c r="P45" s="248" t="str">
        <f t="array" ref="P45">IFERROR(IF(INDEX('Impact Indicators - Section B'!E$29:E$105,MATCH('Print View'!$A45&amp;'Print View'!$O$36,'Impact Indicators - Section B'!$A$29:$A$105&amp;'Impact Indicators - Section B'!$C$29:$C$105,0))&lt;&gt;0,INDEX('Impact Indicators - Section B'!E$29:E$105,MATCH('Print View'!$A45&amp;'Print View'!$O$36,'Impact Indicators - Section B'!$A$29:$A$105&amp;'Impact Indicators - Section B'!$C$29:$C$105,0)),""),"")</f>
        <v/>
      </c>
      <c r="Q45" s="256" t="str">
        <f t="array" ref="Q45">IFERROR(IF(INDEX('Impact Indicators - Section B'!F$29:F$105,MATCH('Print View'!$A45&amp;'Print View'!$O$36,'Impact Indicators - Section B'!$A$29:$A$105&amp;'Impact Indicators - Section B'!$C$29:$C$105,0))&lt;&gt;0,INDEX('Impact Indicators - Section B'!F$29:F$105,MATCH('Print View'!$A45&amp;'Print View'!$O$36,'Impact Indicators - Section B'!$A$29:$A$105&amp;'Impact Indicators - Section B'!$C$29:$C$105,0)),""),"")</f>
        <v/>
      </c>
      <c r="R45" s="270" t="str">
        <f t="array" ref="R45">IFERROR(IF(INDEX('Impact Indicators - Section B'!G$29:G$105,MATCH('Print View'!$A45&amp;'Print View'!$O$36,'Impact Indicators - Section B'!$A$29:$A$105&amp;'Impact Indicators - Section B'!$C$29:$C$105,0))&lt;&gt;0,INDEX('Impact Indicators - Section B'!G$29:G$105,MATCH('Print View'!$A45&amp;'Print View'!$O$36,'Impact Indicators - Section B'!$A$29:$A$105&amp;'Impact Indicators - Section B'!$C$29:$C$105,0)),""),"")</f>
        <v/>
      </c>
      <c r="S45" s="179" t="str">
        <f t="array" ref="S45">IFERROR(IF(INDEX('Impact Indicators - Section B'!H$29:H$105,MATCH('Print View'!$A45&amp;'Print View'!$O$36,'Impact Indicators - Section B'!$A$29:$A$105&amp;'Impact Indicators - Section B'!$C$29:$C$105,0))&lt;&gt;0,INDEX('Impact Indicators - Section B'!H$29:H$105,MATCH('Print View'!$A45&amp;'Print View'!$O$36,'Impact Indicators - Section B'!$A$29:$A$105&amp;'Impact Indicators - Section B'!$C$29:$C$105,0)),""),"")</f>
        <v/>
      </c>
      <c r="T45" s="263" t="str">
        <f t="array" ref="T45">IFERROR(IF(INDEX('Impact Indicators - Section B'!D$29:D$105,MATCH('Print View'!$A45&amp;'Print View'!$T$36,'Impact Indicators - Section B'!$A$29:$A$105&amp;'Impact Indicators - Section B'!$C$29:$C$105,0))&lt;&gt;0,INDEX('Impact Indicators - Section B'!D$29:D$105,MATCH('Print View'!$A45&amp;'Print View'!$T$36,'Impact Indicators - Section B'!$A$29:$A$105&amp;'Impact Indicators - Section B'!$C$29:$C$105,0)),""),"")</f>
        <v/>
      </c>
      <c r="U45" s="248" t="str">
        <f t="array" ref="U45">IFERROR(IF(INDEX('Impact Indicators - Section B'!E$29:E$105,MATCH('Print View'!$A45&amp;'Print View'!$T$36,'Impact Indicators - Section B'!$A$29:$A$105&amp;'Impact Indicators - Section B'!$C$29:$C$105,0))&lt;&gt;0,INDEX('Impact Indicators - Section B'!E$29:E$105,MATCH('Print View'!$A45&amp;'Print View'!$T$36,'Impact Indicators - Section B'!$A$29:$A$105&amp;'Impact Indicators - Section B'!$C$29:$C$105,0)),""),"")</f>
        <v/>
      </c>
      <c r="V45" s="256" t="str">
        <f t="array" ref="V45">IFERROR(IF(INDEX('Impact Indicators - Section B'!F$29:F$105,MATCH('Print View'!$A45&amp;'Print View'!$T$36,'Impact Indicators - Section B'!$A$29:$A$105&amp;'Impact Indicators - Section B'!$C$29:$C$105,0))&lt;&gt;0,INDEX('Impact Indicators - Section B'!F$29:F$105,MATCH('Print View'!$A45&amp;'Print View'!$T$36,'Impact Indicators - Section B'!$A$29:$A$105&amp;'Impact Indicators - Section B'!$C$29:$C$105,0)),""),"")</f>
        <v/>
      </c>
      <c r="W45" s="270" t="str">
        <f t="array" ref="W45">IFERROR(IF(INDEX('Impact Indicators - Section B'!G$29:G$105,MATCH('Print View'!$A45&amp;'Print View'!$T$36,'Impact Indicators - Section B'!$A$29:$A$105&amp;'Impact Indicators - Section B'!$C$29:$C$105,0))&lt;&gt;0,INDEX('Impact Indicators - Section B'!G$29:G$105,MATCH('Print View'!$A45&amp;'Print View'!$T$36,'Impact Indicators - Section B'!$A$29:$A$105&amp;'Impact Indicators - Section B'!$C$29:$C$105,0)),""),"")</f>
        <v/>
      </c>
      <c r="X45" s="180" t="str">
        <f t="array" ref="X45">IFERROR(IF(INDEX('Impact Indicators - Section B'!H$29:H$105,MATCH('Print View'!$A45&amp;'Print View'!$T$36,'Impact Indicators - Section B'!$A$29:$A$105&amp;'Impact Indicators - Section B'!$C$29:$C$105,0))&lt;&gt;0,INDEX('Impact Indicators - Section B'!H$29:H$105,MATCH('Print View'!$A45&amp;'Print View'!$T$36,'Impact Indicators - Section B'!$A$29:$A$105&amp;'Impact Indicators - Section B'!$C$29:$C$105,0)),""),"")</f>
        <v/>
      </c>
      <c r="Y45" s="263" t="str">
        <f t="array" ref="Y45">IFERROR(IF(INDEX('Impact Indicators - Section B'!D$29:D$105,MATCH('Print View'!$A45&amp;'Print View'!$Y$36,'Impact Indicators - Section B'!$A$29:$A$105&amp;'Impact Indicators - Section B'!$C$29:$C$105,0))&lt;&gt;0,INDEX('Impact Indicators - Section B'!D$29:D$105,MATCH('Print View'!$A45&amp;'Print View'!$Y$36,'Impact Indicators - Section B'!$A$29:$A$105&amp;'Impact Indicators - Section B'!$C$29:$C$105,0)),""),"")</f>
        <v/>
      </c>
      <c r="Z45" s="248" t="str">
        <f t="array" ref="Z45">IFERROR(IF(INDEX('Impact Indicators - Section B'!E$29:E$105,MATCH('Print View'!$A45&amp;'Print View'!$Y$36,'Impact Indicators - Section B'!$A$29:$A$105&amp;'Impact Indicators - Section B'!$C$29:$C$105,0))&lt;&gt;0,INDEX('Impact Indicators - Section B'!E$29:E$105,MATCH('Print View'!$A45&amp;'Print View'!$Y$36,'Impact Indicators - Section B'!$A$29:$A$105&amp;'Impact Indicators - Section B'!$C$29:$C$105,0)),""),"")</f>
        <v/>
      </c>
      <c r="AA45" s="256" t="str">
        <f t="array" ref="AA45">IFERROR(IF(INDEX('Impact Indicators - Section B'!F$29:F$105,MATCH('Print View'!$A45&amp;'Print View'!$Y$36,'Impact Indicators - Section B'!$A$29:$A$105&amp;'Impact Indicators - Section B'!$C$29:$C$105,0))&lt;&gt;0,INDEX('Impact Indicators - Section B'!F$29:F$105,MATCH('Print View'!$A45&amp;'Print View'!$Y$36,'Impact Indicators - Section B'!$A$29:$A$105&amp;'Impact Indicators - Section B'!$C$29:$C$105,0)),""),"")</f>
        <v/>
      </c>
      <c r="AB45" s="270" t="str">
        <f t="array" ref="AB45">IFERROR(IF(INDEX('Impact Indicators - Section B'!G$29:G$105,MATCH('Print View'!$A45&amp;'Print View'!$Y$36,'Impact Indicators - Section B'!$A$29:$A$105&amp;'Impact Indicators - Section B'!$C$29:$C$105,0))&lt;&gt;0,INDEX('Impact Indicators - Section B'!G$29:G$105,MATCH('Print View'!$A45&amp;'Print View'!$Y$36,'Impact Indicators - Section B'!$A$29:$A$105&amp;'Impact Indicators - Section B'!$C$29:$C$105,0)),""),"")</f>
        <v/>
      </c>
      <c r="AC45" s="181" t="str">
        <f t="array" ref="AC45">IFERROR(IF(INDEX('Impact Indicators - Section B'!H$29:H$105,MATCH('Print View'!$A45&amp;'Print View'!$Y$36,'Impact Indicators - Section B'!$A$29:$A$105&amp;'Impact Indicators - Section B'!$C$29:$C$105,0))&lt;&gt;0,INDEX('Impact Indicators - Section B'!H$29:H$105,MATCH('Print View'!$A45&amp;'Print View'!$Y$36,'Impact Indicators - Section B'!$A$29:$A$105&amp;'Impact Indicators - Section B'!$C$29:$C$105,0)),""),"")</f>
        <v/>
      </c>
      <c r="AD45" s="263" t="str">
        <f t="array" ref="AD45">IFERROR(IF(INDEX('Impact Indicators - Section B'!D$29:D$105,MATCH('Print View'!$A45&amp;'Print View'!$AD$36,'Impact Indicators - Section B'!$A$29:$A$105&amp;'Impact Indicators - Section B'!$C$29:$C$105,0))&lt;&gt;0,INDEX('Impact Indicators - Section B'!D$29:D$105,MATCH('Print View'!$A45&amp;'Print View'!$AD$36,'Impact Indicators - Section B'!$A$29:$A$105&amp;'Impact Indicators - Section B'!$C$29:$C$105,0)),""),"")</f>
        <v/>
      </c>
      <c r="AE45" s="248" t="str">
        <f t="array" ref="AE45">IFERROR(IF(INDEX('Impact Indicators - Section B'!E$29:E$105,MATCH('Print View'!$A45&amp;'Print View'!$AD$36,'Impact Indicators - Section B'!$A$29:$A$105&amp;'Impact Indicators - Section B'!$C$29:$C$105,0))&lt;&gt;0,INDEX('Impact Indicators - Section B'!E$29:E$105,MATCH('Print View'!$A45&amp;'Print View'!$AD$36,'Impact Indicators - Section B'!$A$29:$A$105&amp;'Impact Indicators - Section B'!$C$29:$C$105,0)),""),"")</f>
        <v/>
      </c>
      <c r="AF45" s="256" t="str">
        <f t="array" ref="AF45">IFERROR(IF(INDEX('Impact Indicators - Section B'!F$29:F$105,MATCH('Print View'!$A45&amp;'Print View'!$AD$36,'Impact Indicators - Section B'!$A$29:$A$105&amp;'Impact Indicators - Section B'!$C$29:$C$105,0))&lt;&gt;0,INDEX('Impact Indicators - Section B'!F$29:F$105,MATCH('Print View'!$A45&amp;'Print View'!$AD$36,'Impact Indicators - Section B'!$A$29:$A$105&amp;'Impact Indicators - Section B'!$C$29:$C$105,0)),""),"")</f>
        <v/>
      </c>
      <c r="AG45" s="270" t="str">
        <f t="array" ref="AG45">IFERROR(IF(INDEX('Impact Indicators - Section B'!G$29:G$105,MATCH('Print View'!$A45&amp;'Print View'!$AD$36,'Impact Indicators - Section B'!$A$29:$A$105&amp;'Impact Indicators - Section B'!$C$29:$C$105,0))&lt;&gt;0,INDEX('Impact Indicators - Section B'!G$29:G$105,MATCH('Print View'!$A45&amp;'Print View'!$AD$36,'Impact Indicators - Section B'!$A$29:$A$105&amp;'Impact Indicators - Section B'!$C$29:$C$105,0)),""),"")</f>
        <v/>
      </c>
      <c r="AH45" s="180" t="str">
        <f t="array" ref="AH45">IFERROR(IF(INDEX('Impact Indicators - Section B'!H$29:H$105,MATCH('Print View'!$A45&amp;'Print View'!$AD$36,'Impact Indicators - Section B'!$A$29:$A$105&amp;'Impact Indicators - Section B'!$C$29:$C$105,0))&lt;&gt;0,INDEX('Impact Indicators - Section B'!H$29:H$105,MATCH('Print View'!$A45&amp;'Print View'!$AD$36,'Impact Indicators - Section B'!$A$29:$A$105&amp;'Impact Indicators - Section B'!$C$29:$C$105,0)),""),"")</f>
        <v/>
      </c>
      <c r="AI45" s="221"/>
      <c r="AJ45" s="224" t="str">
        <f>IFERROR(IF(INDEX('Impact Indicators - Section B'!P$9:P$25,MATCH('Print View'!A45,'Impact Indicators - Section B'!$A$9:$A$25,0))&lt;&gt;0,INDEX('Impact Indicators - Section B'!P$9:P$25,MATCH('Print View'!$A45,'Impact Indicators - Section B'!$A$9:$A$25,0)),""),"")</f>
        <v/>
      </c>
      <c r="AK45" s="284"/>
      <c r="AL45" s="284"/>
      <c r="AM45" s="284"/>
      <c r="AN45" s="284"/>
      <c r="AO45" s="284"/>
      <c r="AP45" s="284"/>
      <c r="AQ45" s="284"/>
      <c r="AR45" s="284"/>
    </row>
    <row r="46" spans="1:44" s="285" customFormat="1" ht="31.5" x14ac:dyDescent="0.25">
      <c r="A46" s="213">
        <v>9</v>
      </c>
      <c r="B46" s="283" t="str">
        <f>IFERROR(IF(INDEX('Impact Indicators - Section B'!B$9:B$25,MATCH('Print View'!$A46,'Impact Indicators - Section B'!$A$9:$A$25,0))&lt;&gt;0,INDEX('Impact Indicators - Section B'!B$9:B$25,MATCH('Print View'!$A46,'Impact Indicators - Section B'!$A$9:$A$25,0)),""),"")</f>
        <v/>
      </c>
      <c r="C46" s="283" t="str">
        <f>IFERROR(IF(INDEX('Impact Indicators - Section B'!C$9:C$25,MATCH('Print View'!$A46,'Impact Indicators - Section B'!$A$9:$A$25,0))&lt;&gt;0,INDEX('Impact Indicators - Section B'!C$9:C$25,MATCH('Print View'!$A46,'Impact Indicators - Section B'!$A$9:$A$25,0)),""),"")</f>
        <v/>
      </c>
      <c r="D46" s="283" t="str">
        <f>IFERROR(IF(INDEX('Impact Indicators - Section B'!D$9:D$25,MATCH('Print View'!$A46,'Impact Indicators - Section B'!$A$9:$A$25,0))&lt;&gt;0,INDEX('Impact Indicators - Section B'!D$9:D$25,MATCH('Print View'!$A46,'Impact Indicators - Section B'!$A$9:$A$25,0)),""),"")</f>
        <v/>
      </c>
      <c r="E46" s="283" t="str">
        <f>IFERROR(IF(INDEX('Impact Indicators - Section B'!E$9:E$25,MATCH('Print View'!$A46,'Impact Indicators - Section B'!$A$9:$A$25,0))&lt;&gt;0,INDEX('Impact Indicators - Section B'!E$9:E$25,MATCH('Print View'!$A46,'Impact Indicators - Section B'!$A$9:$A$25,0)),""),"")</f>
        <v/>
      </c>
      <c r="F46" s="283" t="str">
        <f>IFERROR(IF(INDEX('Impact Indicators - Section B'!F$9:F$25,MATCH('Print View'!$A46,'Impact Indicators - Section B'!$A$9:$A$25,0))&lt;&gt;0,INDEX('Impact Indicators - Section B'!F$9:F$25,MATCH('Print View'!$A46,'Impact Indicators - Section B'!$A$9:$A$25,0)),""),"")</f>
        <v/>
      </c>
      <c r="G46" s="283" t="str">
        <f>IFERROR(IF(INDEX('Impact Indicators - Section B'!G$9:G$25,MATCH('Print View'!$A46,'Impact Indicators - Section B'!$A$9:$A$25,0))&lt;&gt;0,INDEX('Impact Indicators - Section B'!G$9:G$25,MATCH('Print View'!$A46,'Impact Indicators - Section B'!$A$9:$A$25,0)),""),"")</f>
        <v/>
      </c>
      <c r="H46" s="283" t="str">
        <f>IFERROR(IF(INDEX('Impact Indicators - Section B'!H$9:H$25,MATCH('Print View'!$A46,'Impact Indicators - Section B'!$A$9:$A$25,0))&lt;&gt;0,INDEX('Impact Indicators - Section B'!H$9:H$25,MATCH('Print View'!$A46,'Impact Indicators - Section B'!$A$9:$A$25,0)),""),"")</f>
        <v/>
      </c>
      <c r="I46" s="283" t="str">
        <f>IFERROR(IF(INDEX('Impact Indicators - Section B'!O$9:O$25,MATCH('Print View'!$A46,'Impact Indicators - Section B'!$A$9:$A$25,0))&lt;&gt;0,INDEX('Impact Indicators - Section B'!O$9:O$25,MATCH('Print View'!$A46,'Impact Indicators - Section B'!$A$9:$A$25,0)),""),"")</f>
        <v/>
      </c>
      <c r="J46" s="264" t="str">
        <f t="array" ref="J46">IFERROR(IF(INDEX('Impact Indicators - Section B'!D$29:D$105,MATCH('Print View'!$A46&amp;'Print View'!$J$36,'Impact Indicators - Section B'!$A$29:$A$105&amp;'Impact Indicators - Section B'!$C$29:$C$105,0))&lt;&gt;0,INDEX('Impact Indicators - Section B'!D$29:D$105,MATCH('Print View'!$A46&amp;'Print View'!$J$36,'Impact Indicators - Section B'!$A$29:$A$105&amp;'Impact Indicators - Section B'!$C$29:$C$105,0)),""),"")</f>
        <v/>
      </c>
      <c r="K46" s="250" t="str">
        <f t="array" ref="K46">IFERROR(IF(INDEX('Impact Indicators - Section B'!E$29:E$105,MATCH('Print View'!$A46&amp;'Print View'!$J$36,'Impact Indicators - Section B'!$A$29:$A$105&amp;'Impact Indicators - Section B'!$C$29:$C$105,0))&lt;&gt;0,INDEX('Impact Indicators - Section B'!E$29:E$105,MATCH('Print View'!$A46&amp;'Print View'!$J$36,'Impact Indicators - Section B'!$A$29:$A$105&amp;'Impact Indicators - Section B'!$C$29:$C$105,0)),""),"")</f>
        <v/>
      </c>
      <c r="L46" s="257" t="str">
        <f t="array" ref="L46">IFERROR(IF(INDEX('Impact Indicators - Section B'!F$29:F$105,MATCH('Print View'!$A46&amp;'Print View'!$J$36,'Impact Indicators - Section B'!$A$29:$A$105&amp;'Impact Indicators - Section B'!$C$29:$C$105,0))&lt;&gt;0,INDEX('Impact Indicators - Section B'!F$29:F$105,MATCH('Print View'!$A46&amp;'Print View'!$J$36,'Impact Indicators - Section B'!$A$29:$A$105&amp;'Impact Indicators - Section B'!$C$29:$C$105,0)),""),"")</f>
        <v/>
      </c>
      <c r="M46" s="271" t="str">
        <f t="array" ref="M46">IFERROR(IF(INDEX('Impact Indicators - Section B'!G$29:G$105,MATCH('Print View'!$A46&amp;'Print View'!$J$36,'Impact Indicators - Section B'!$A$29:$A$105&amp;'Impact Indicators - Section B'!$C$29:$C$105,0))&lt;&gt;0,INDEX('Impact Indicators - Section B'!G$29:G$105,MATCH('Print View'!$A46&amp;'Print View'!$J$36,'Impact Indicators - Section B'!$A$29:$A$105&amp;'Impact Indicators - Section B'!$C$29:$C$105,0)),""),"")</f>
        <v/>
      </c>
      <c r="N46" s="184" t="str">
        <f t="array" ref="N46">IFERROR(IF(INDEX('Impact Indicators - Section B'!H$29:H$105,MATCH('Print View'!$A46&amp;'Print View'!$J$36,'Impact Indicators - Section B'!$A$29:$A$105&amp;'Impact Indicators - Section B'!$C$29:$C$105,0))&lt;&gt;0,INDEX('Impact Indicators - Section B'!H$29:H$105,MATCH('Print View'!$A46&amp;'Print View'!$J$36,'Impact Indicators - Section B'!$A$29:$A$105&amp;'Impact Indicators - Section B'!$C$29:$C$105,0)),""),"")</f>
        <v/>
      </c>
      <c r="O46" s="264" t="str">
        <f t="array" ref="O46">IFERROR(IF(INDEX('Impact Indicators - Section B'!D$29:D$105,MATCH('Print View'!$A46&amp;'Print View'!$O$36,'Impact Indicators - Section B'!$A$29:$A$105&amp;'Impact Indicators - Section B'!$C$29:$C$105,0))&lt;&gt;0,INDEX('Impact Indicators - Section B'!D$29:D$105,MATCH('Print View'!$A46&amp;'Print View'!$O$36,'Impact Indicators - Section B'!$A$29:$A$105&amp;'Impact Indicators - Section B'!$C$29:$C$105,0)),""),"")</f>
        <v/>
      </c>
      <c r="P46" s="250" t="str">
        <f t="array" ref="P46">IFERROR(IF(INDEX('Impact Indicators - Section B'!E$29:E$105,MATCH('Print View'!$A46&amp;'Print View'!$O$36,'Impact Indicators - Section B'!$A$29:$A$105&amp;'Impact Indicators - Section B'!$C$29:$C$105,0))&lt;&gt;0,INDEX('Impact Indicators - Section B'!E$29:E$105,MATCH('Print View'!$A46&amp;'Print View'!$O$36,'Impact Indicators - Section B'!$A$29:$A$105&amp;'Impact Indicators - Section B'!$C$29:$C$105,0)),""),"")</f>
        <v/>
      </c>
      <c r="Q46" s="257" t="str">
        <f t="array" ref="Q46">IFERROR(IF(INDEX('Impact Indicators - Section B'!F$29:F$105,MATCH('Print View'!$A46&amp;'Print View'!$O$36,'Impact Indicators - Section B'!$A$29:$A$105&amp;'Impact Indicators - Section B'!$C$29:$C$105,0))&lt;&gt;0,INDEX('Impact Indicators - Section B'!F$29:F$105,MATCH('Print View'!$A46&amp;'Print View'!$O$36,'Impact Indicators - Section B'!$A$29:$A$105&amp;'Impact Indicators - Section B'!$C$29:$C$105,0)),""),"")</f>
        <v/>
      </c>
      <c r="R46" s="271" t="str">
        <f t="array" ref="R46">IFERROR(IF(INDEX('Impact Indicators - Section B'!G$29:G$105,MATCH('Print View'!$A46&amp;'Print View'!$O$36,'Impact Indicators - Section B'!$A$29:$A$105&amp;'Impact Indicators - Section B'!$C$29:$C$105,0))&lt;&gt;0,INDEX('Impact Indicators - Section B'!G$29:G$105,MATCH('Print View'!$A46&amp;'Print View'!$O$36,'Impact Indicators - Section B'!$A$29:$A$105&amp;'Impact Indicators - Section B'!$C$29:$C$105,0)),""),"")</f>
        <v/>
      </c>
      <c r="S46" s="184" t="str">
        <f t="array" ref="S46">IFERROR(IF(INDEX('Impact Indicators - Section B'!H$29:H$105,MATCH('Print View'!$A46&amp;'Print View'!$O$36,'Impact Indicators - Section B'!$A$29:$A$105&amp;'Impact Indicators - Section B'!$C$29:$C$105,0))&lt;&gt;0,INDEX('Impact Indicators - Section B'!H$29:H$105,MATCH('Print View'!$A46&amp;'Print View'!$O$36,'Impact Indicators - Section B'!$A$29:$A$105&amp;'Impact Indicators - Section B'!$C$29:$C$105,0)),""),"")</f>
        <v/>
      </c>
      <c r="T46" s="264" t="str">
        <f t="array" ref="T46">IFERROR(IF(INDEX('Impact Indicators - Section B'!D$29:D$105,MATCH('Print View'!$A46&amp;'Print View'!$T$36,'Impact Indicators - Section B'!$A$29:$A$105&amp;'Impact Indicators - Section B'!$C$29:$C$105,0))&lt;&gt;0,INDEX('Impact Indicators - Section B'!D$29:D$105,MATCH('Print View'!$A46&amp;'Print View'!$T$36,'Impact Indicators - Section B'!$A$29:$A$105&amp;'Impact Indicators - Section B'!$C$29:$C$105,0)),""),"")</f>
        <v/>
      </c>
      <c r="U46" s="250" t="str">
        <f t="array" ref="U46">IFERROR(IF(INDEX('Impact Indicators - Section B'!E$29:E$105,MATCH('Print View'!$A46&amp;'Print View'!$T$36,'Impact Indicators - Section B'!$A$29:$A$105&amp;'Impact Indicators - Section B'!$C$29:$C$105,0))&lt;&gt;0,INDEX('Impact Indicators - Section B'!E$29:E$105,MATCH('Print View'!$A46&amp;'Print View'!$T$36,'Impact Indicators - Section B'!$A$29:$A$105&amp;'Impact Indicators - Section B'!$C$29:$C$105,0)),""),"")</f>
        <v/>
      </c>
      <c r="V46" s="257" t="str">
        <f t="array" ref="V46">IFERROR(IF(INDEX('Impact Indicators - Section B'!F$29:F$105,MATCH('Print View'!$A46&amp;'Print View'!$T$36,'Impact Indicators - Section B'!$A$29:$A$105&amp;'Impact Indicators - Section B'!$C$29:$C$105,0))&lt;&gt;0,INDEX('Impact Indicators - Section B'!F$29:F$105,MATCH('Print View'!$A46&amp;'Print View'!$T$36,'Impact Indicators - Section B'!$A$29:$A$105&amp;'Impact Indicators - Section B'!$C$29:$C$105,0)),""),"")</f>
        <v/>
      </c>
      <c r="W46" s="271" t="str">
        <f t="array" ref="W46">IFERROR(IF(INDEX('Impact Indicators - Section B'!G$29:G$105,MATCH('Print View'!$A46&amp;'Print View'!$T$36,'Impact Indicators - Section B'!$A$29:$A$105&amp;'Impact Indicators - Section B'!$C$29:$C$105,0))&lt;&gt;0,INDEX('Impact Indicators - Section B'!G$29:G$105,MATCH('Print View'!$A46&amp;'Print View'!$T$36,'Impact Indicators - Section B'!$A$29:$A$105&amp;'Impact Indicators - Section B'!$C$29:$C$105,0)),""),"")</f>
        <v/>
      </c>
      <c r="X46" s="185" t="str">
        <f t="array" ref="X46">IFERROR(IF(INDEX('Impact Indicators - Section B'!H$29:H$105,MATCH('Print View'!$A46&amp;'Print View'!$T$36,'Impact Indicators - Section B'!$A$29:$A$105&amp;'Impact Indicators - Section B'!$C$29:$C$105,0))&lt;&gt;0,INDEX('Impact Indicators - Section B'!H$29:H$105,MATCH('Print View'!$A46&amp;'Print View'!$T$36,'Impact Indicators - Section B'!$A$29:$A$105&amp;'Impact Indicators - Section B'!$C$29:$C$105,0)),""),"")</f>
        <v/>
      </c>
      <c r="Y46" s="264" t="str">
        <f t="array" ref="Y46">IFERROR(IF(INDEX('Impact Indicators - Section B'!D$29:D$105,MATCH('Print View'!$A46&amp;'Print View'!$Y$36,'Impact Indicators - Section B'!$A$29:$A$105&amp;'Impact Indicators - Section B'!$C$29:$C$105,0))&lt;&gt;0,INDEX('Impact Indicators - Section B'!D$29:D$105,MATCH('Print View'!$A46&amp;'Print View'!$Y$36,'Impact Indicators - Section B'!$A$29:$A$105&amp;'Impact Indicators - Section B'!$C$29:$C$105,0)),""),"")</f>
        <v/>
      </c>
      <c r="Z46" s="250" t="str">
        <f t="array" ref="Z46">IFERROR(IF(INDEX('Impact Indicators - Section B'!E$29:E$105,MATCH('Print View'!$A46&amp;'Print View'!$Y$36,'Impact Indicators - Section B'!$A$29:$A$105&amp;'Impact Indicators - Section B'!$C$29:$C$105,0))&lt;&gt;0,INDEX('Impact Indicators - Section B'!E$29:E$105,MATCH('Print View'!$A46&amp;'Print View'!$Y$36,'Impact Indicators - Section B'!$A$29:$A$105&amp;'Impact Indicators - Section B'!$C$29:$C$105,0)),""),"")</f>
        <v/>
      </c>
      <c r="AA46" s="257" t="str">
        <f t="array" ref="AA46">IFERROR(IF(INDEX('Impact Indicators - Section B'!F$29:F$105,MATCH('Print View'!$A46&amp;'Print View'!$Y$36,'Impact Indicators - Section B'!$A$29:$A$105&amp;'Impact Indicators - Section B'!$C$29:$C$105,0))&lt;&gt;0,INDEX('Impact Indicators - Section B'!F$29:F$105,MATCH('Print View'!$A46&amp;'Print View'!$Y$36,'Impact Indicators - Section B'!$A$29:$A$105&amp;'Impact Indicators - Section B'!$C$29:$C$105,0)),""),"")</f>
        <v/>
      </c>
      <c r="AB46" s="271" t="str">
        <f t="array" ref="AB46">IFERROR(IF(INDEX('Impact Indicators - Section B'!G$29:G$105,MATCH('Print View'!$A46&amp;'Print View'!$Y$36,'Impact Indicators - Section B'!$A$29:$A$105&amp;'Impact Indicators - Section B'!$C$29:$C$105,0))&lt;&gt;0,INDEX('Impact Indicators - Section B'!G$29:G$105,MATCH('Print View'!$A46&amp;'Print View'!$Y$36,'Impact Indicators - Section B'!$A$29:$A$105&amp;'Impact Indicators - Section B'!$C$29:$C$105,0)),""),"")</f>
        <v/>
      </c>
      <c r="AC46" s="186" t="str">
        <f t="array" ref="AC46">IFERROR(IF(INDEX('Impact Indicators - Section B'!H$29:H$105,MATCH('Print View'!$A46&amp;'Print View'!$Y$36,'Impact Indicators - Section B'!$A$29:$A$105&amp;'Impact Indicators - Section B'!$C$29:$C$105,0))&lt;&gt;0,INDEX('Impact Indicators - Section B'!H$29:H$105,MATCH('Print View'!$A46&amp;'Print View'!$Y$36,'Impact Indicators - Section B'!$A$29:$A$105&amp;'Impact Indicators - Section B'!$C$29:$C$105,0)),""),"")</f>
        <v/>
      </c>
      <c r="AD46" s="264" t="str">
        <f t="array" ref="AD46">IFERROR(IF(INDEX('Impact Indicators - Section B'!D$29:D$105,MATCH('Print View'!$A46&amp;'Print View'!$AD$36,'Impact Indicators - Section B'!$A$29:$A$105&amp;'Impact Indicators - Section B'!$C$29:$C$105,0))&lt;&gt;0,INDEX('Impact Indicators - Section B'!D$29:D$105,MATCH('Print View'!$A46&amp;'Print View'!$AD$36,'Impact Indicators - Section B'!$A$29:$A$105&amp;'Impact Indicators - Section B'!$C$29:$C$105,0)),""),"")</f>
        <v/>
      </c>
      <c r="AE46" s="250" t="str">
        <f t="array" ref="AE46">IFERROR(IF(INDEX('Impact Indicators - Section B'!E$29:E$105,MATCH('Print View'!$A46&amp;'Print View'!$AD$36,'Impact Indicators - Section B'!$A$29:$A$105&amp;'Impact Indicators - Section B'!$C$29:$C$105,0))&lt;&gt;0,INDEX('Impact Indicators - Section B'!E$29:E$105,MATCH('Print View'!$A46&amp;'Print View'!$AD$36,'Impact Indicators - Section B'!$A$29:$A$105&amp;'Impact Indicators - Section B'!$C$29:$C$105,0)),""),"")</f>
        <v/>
      </c>
      <c r="AF46" s="257" t="str">
        <f t="array" ref="AF46">IFERROR(IF(INDEX('Impact Indicators - Section B'!F$29:F$105,MATCH('Print View'!$A46&amp;'Print View'!$AD$36,'Impact Indicators - Section B'!$A$29:$A$105&amp;'Impact Indicators - Section B'!$C$29:$C$105,0))&lt;&gt;0,INDEX('Impact Indicators - Section B'!F$29:F$105,MATCH('Print View'!$A46&amp;'Print View'!$AD$36,'Impact Indicators - Section B'!$A$29:$A$105&amp;'Impact Indicators - Section B'!$C$29:$C$105,0)),""),"")</f>
        <v/>
      </c>
      <c r="AG46" s="271" t="str">
        <f t="array" ref="AG46">IFERROR(IF(INDEX('Impact Indicators - Section B'!G$29:G$105,MATCH('Print View'!$A46&amp;'Print View'!$AD$36,'Impact Indicators - Section B'!$A$29:$A$105&amp;'Impact Indicators - Section B'!$C$29:$C$105,0))&lt;&gt;0,INDEX('Impact Indicators - Section B'!G$29:G$105,MATCH('Print View'!$A46&amp;'Print View'!$AD$36,'Impact Indicators - Section B'!$A$29:$A$105&amp;'Impact Indicators - Section B'!$C$29:$C$105,0)),""),"")</f>
        <v/>
      </c>
      <c r="AH46" s="185" t="str">
        <f t="array" ref="AH46">IFERROR(IF(INDEX('Impact Indicators - Section B'!H$29:H$105,MATCH('Print View'!$A46&amp;'Print View'!$AD$36,'Impact Indicators - Section B'!$A$29:$A$105&amp;'Impact Indicators - Section B'!$C$29:$C$105,0))&lt;&gt;0,INDEX('Impact Indicators - Section B'!H$29:H$105,MATCH('Print View'!$A46&amp;'Print View'!$AD$36,'Impact Indicators - Section B'!$A$29:$A$105&amp;'Impact Indicators - Section B'!$C$29:$C$105,0)),""),"")</f>
        <v/>
      </c>
      <c r="AI46" s="221"/>
      <c r="AJ46" s="223" t="str">
        <f>IFERROR(IF(INDEX('Impact Indicators - Section B'!P$9:P$25,MATCH('Print View'!A46,'Impact Indicators - Section B'!$A$9:$A$25,0))&lt;&gt;0,INDEX('Impact Indicators - Section B'!P$9:P$25,MATCH('Print View'!$A46,'Impact Indicators - Section B'!$A$9:$A$25,0)),""),"")</f>
        <v/>
      </c>
      <c r="AK46" s="284"/>
      <c r="AL46" s="284"/>
      <c r="AM46" s="284"/>
      <c r="AN46" s="284"/>
      <c r="AO46" s="284"/>
      <c r="AP46" s="284"/>
      <c r="AQ46" s="284"/>
      <c r="AR46" s="284"/>
    </row>
    <row r="47" spans="1:44" s="285" customFormat="1" ht="31.5" x14ac:dyDescent="0.25">
      <c r="A47" s="177">
        <v>10</v>
      </c>
      <c r="B47" s="286" t="str">
        <f>IFERROR(IF(INDEX('Impact Indicators - Section B'!B$9:B$25,MATCH('Print View'!$A47,'Impact Indicators - Section B'!$A$9:$A$25,0))&lt;&gt;0,INDEX('Impact Indicators - Section B'!B$9:B$25,MATCH('Print View'!$A47,'Impact Indicators - Section B'!$A$9:$A$25,0)),""),"")</f>
        <v/>
      </c>
      <c r="C47" s="286" t="str">
        <f>IFERROR(IF(INDEX('Impact Indicators - Section B'!C$9:C$25,MATCH('Print View'!$A47,'Impact Indicators - Section B'!$A$9:$A$25,0))&lt;&gt;0,INDEX('Impact Indicators - Section B'!C$9:C$25,MATCH('Print View'!$A47,'Impact Indicators - Section B'!$A$9:$A$25,0)),""),"")</f>
        <v/>
      </c>
      <c r="D47" s="286" t="str">
        <f>IFERROR(IF(INDEX('Impact Indicators - Section B'!D$9:D$25,MATCH('Print View'!$A47,'Impact Indicators - Section B'!$A$9:$A$25,0))&lt;&gt;0,INDEX('Impact Indicators - Section B'!D$9:D$25,MATCH('Print View'!$A47,'Impact Indicators - Section B'!$A$9:$A$25,0)),""),"")</f>
        <v/>
      </c>
      <c r="E47" s="286" t="str">
        <f>IFERROR(IF(INDEX('Impact Indicators - Section B'!E$9:E$25,MATCH('Print View'!$A47,'Impact Indicators - Section B'!$A$9:$A$25,0))&lt;&gt;0,INDEX('Impact Indicators - Section B'!E$9:E$25,MATCH('Print View'!$A47,'Impact Indicators - Section B'!$A$9:$A$25,0)),""),"")</f>
        <v/>
      </c>
      <c r="F47" s="286" t="str">
        <f>IFERROR(IF(INDEX('Impact Indicators - Section B'!F$9:F$25,MATCH('Print View'!$A47,'Impact Indicators - Section B'!$A$9:$A$25,0))&lt;&gt;0,INDEX('Impact Indicators - Section B'!F$9:F$25,MATCH('Print View'!$A47,'Impact Indicators - Section B'!$A$9:$A$25,0)),""),"")</f>
        <v/>
      </c>
      <c r="G47" s="286" t="str">
        <f>IFERROR(IF(INDEX('Impact Indicators - Section B'!G$9:G$25,MATCH('Print View'!$A47,'Impact Indicators - Section B'!$A$9:$A$25,0))&lt;&gt;0,INDEX('Impact Indicators - Section B'!G$9:G$25,MATCH('Print View'!$A47,'Impact Indicators - Section B'!$A$9:$A$25,0)),""),"")</f>
        <v/>
      </c>
      <c r="H47" s="286" t="str">
        <f>IFERROR(IF(INDEX('Impact Indicators - Section B'!H$9:H$25,MATCH('Print View'!$A47,'Impact Indicators - Section B'!$A$9:$A$25,0))&lt;&gt;0,INDEX('Impact Indicators - Section B'!H$9:H$25,MATCH('Print View'!$A47,'Impact Indicators - Section B'!$A$9:$A$25,0)),""),"")</f>
        <v/>
      </c>
      <c r="I47" s="286" t="str">
        <f>IFERROR(IF(INDEX('Impact Indicators - Section B'!O$9:O$25,MATCH('Print View'!$A47,'Impact Indicators - Section B'!$A$9:$A$25,0))&lt;&gt;0,INDEX('Impact Indicators - Section B'!O$9:O$25,MATCH('Print View'!$A47,'Impact Indicators - Section B'!$A$9:$A$25,0)),""),"")</f>
        <v/>
      </c>
      <c r="J47" s="263" t="str">
        <f t="array" ref="J47">IFERROR(IF(INDEX('Impact Indicators - Section B'!D$29:D$105,MATCH('Print View'!$A47&amp;'Print View'!$J$36,'Impact Indicators - Section B'!$A$29:$A$105&amp;'Impact Indicators - Section B'!$C$29:$C$105,0))&lt;&gt;0,INDEX('Impact Indicators - Section B'!D$29:D$105,MATCH('Print View'!$A47&amp;'Print View'!$J$36,'Impact Indicators - Section B'!$A$29:$A$105&amp;'Impact Indicators - Section B'!$C$29:$C$105,0)),""),"")</f>
        <v/>
      </c>
      <c r="K47" s="248" t="str">
        <f t="array" ref="K47">IFERROR(IF(INDEX('Impact Indicators - Section B'!E$29:E$105,MATCH('Print View'!$A47&amp;'Print View'!$J$36,'Impact Indicators - Section B'!$A$29:$A$105&amp;'Impact Indicators - Section B'!$C$29:$C$105,0))&lt;&gt;0,INDEX('Impact Indicators - Section B'!E$29:E$105,MATCH('Print View'!$A47&amp;'Print View'!$J$36,'Impact Indicators - Section B'!$A$29:$A$105&amp;'Impact Indicators - Section B'!$C$29:$C$105,0)),""),"")</f>
        <v/>
      </c>
      <c r="L47" s="256" t="str">
        <f t="array" ref="L47">IFERROR(IF(INDEX('Impact Indicators - Section B'!F$29:F$105,MATCH('Print View'!$A47&amp;'Print View'!$J$36,'Impact Indicators - Section B'!$A$29:$A$105&amp;'Impact Indicators - Section B'!$C$29:$C$105,0))&lt;&gt;0,INDEX('Impact Indicators - Section B'!F$29:F$105,MATCH('Print View'!$A47&amp;'Print View'!$J$36,'Impact Indicators - Section B'!$A$29:$A$105&amp;'Impact Indicators - Section B'!$C$29:$C$105,0)),""),"")</f>
        <v/>
      </c>
      <c r="M47" s="270" t="str">
        <f t="array" ref="M47">IFERROR(IF(INDEX('Impact Indicators - Section B'!G$29:G$105,MATCH('Print View'!$A47&amp;'Print View'!$J$36,'Impact Indicators - Section B'!$A$29:$A$105&amp;'Impact Indicators - Section B'!$C$29:$C$105,0))&lt;&gt;0,INDEX('Impact Indicators - Section B'!G$29:G$105,MATCH('Print View'!$A47&amp;'Print View'!$J$36,'Impact Indicators - Section B'!$A$29:$A$105&amp;'Impact Indicators - Section B'!$C$29:$C$105,0)),""),"")</f>
        <v/>
      </c>
      <c r="N47" s="179" t="str">
        <f t="array" ref="N47">IFERROR(IF(INDEX('Impact Indicators - Section B'!H$29:H$105,MATCH('Print View'!$A47&amp;'Print View'!$J$36,'Impact Indicators - Section B'!$A$29:$A$105&amp;'Impact Indicators - Section B'!$C$29:$C$105,0))&lt;&gt;0,INDEX('Impact Indicators - Section B'!H$29:H$105,MATCH('Print View'!$A47&amp;'Print View'!$J$36,'Impact Indicators - Section B'!$A$29:$A$105&amp;'Impact Indicators - Section B'!$C$29:$C$105,0)),""),"")</f>
        <v/>
      </c>
      <c r="O47" s="263" t="str">
        <f t="array" ref="O47">IFERROR(IF(INDEX('Impact Indicators - Section B'!D$29:D$105,MATCH('Print View'!$A47&amp;'Print View'!$O$36,'Impact Indicators - Section B'!$A$29:$A$105&amp;'Impact Indicators - Section B'!$C$29:$C$105,0))&lt;&gt;0,INDEX('Impact Indicators - Section B'!D$29:D$105,MATCH('Print View'!$A47&amp;'Print View'!$O$36,'Impact Indicators - Section B'!$A$29:$A$105&amp;'Impact Indicators - Section B'!$C$29:$C$105,0)),""),"")</f>
        <v/>
      </c>
      <c r="P47" s="248" t="str">
        <f t="array" ref="P47">IFERROR(IF(INDEX('Impact Indicators - Section B'!E$29:E$105,MATCH('Print View'!$A47&amp;'Print View'!$O$36,'Impact Indicators - Section B'!$A$29:$A$105&amp;'Impact Indicators - Section B'!$C$29:$C$105,0))&lt;&gt;0,INDEX('Impact Indicators - Section B'!E$29:E$105,MATCH('Print View'!$A47&amp;'Print View'!$O$36,'Impact Indicators - Section B'!$A$29:$A$105&amp;'Impact Indicators - Section B'!$C$29:$C$105,0)),""),"")</f>
        <v/>
      </c>
      <c r="Q47" s="256" t="str">
        <f t="array" ref="Q47">IFERROR(IF(INDEX('Impact Indicators - Section B'!F$29:F$105,MATCH('Print View'!$A47&amp;'Print View'!$O$36,'Impact Indicators - Section B'!$A$29:$A$105&amp;'Impact Indicators - Section B'!$C$29:$C$105,0))&lt;&gt;0,INDEX('Impact Indicators - Section B'!F$29:F$105,MATCH('Print View'!$A47&amp;'Print View'!$O$36,'Impact Indicators - Section B'!$A$29:$A$105&amp;'Impact Indicators - Section B'!$C$29:$C$105,0)),""),"")</f>
        <v/>
      </c>
      <c r="R47" s="270" t="str">
        <f t="array" ref="R47">IFERROR(IF(INDEX('Impact Indicators - Section B'!G$29:G$105,MATCH('Print View'!$A47&amp;'Print View'!$O$36,'Impact Indicators - Section B'!$A$29:$A$105&amp;'Impact Indicators - Section B'!$C$29:$C$105,0))&lt;&gt;0,INDEX('Impact Indicators - Section B'!G$29:G$105,MATCH('Print View'!$A47&amp;'Print View'!$O$36,'Impact Indicators - Section B'!$A$29:$A$105&amp;'Impact Indicators - Section B'!$C$29:$C$105,0)),""),"")</f>
        <v/>
      </c>
      <c r="S47" s="179" t="str">
        <f t="array" ref="S47">IFERROR(IF(INDEX('Impact Indicators - Section B'!H$29:H$105,MATCH('Print View'!$A47&amp;'Print View'!$O$36,'Impact Indicators - Section B'!$A$29:$A$105&amp;'Impact Indicators - Section B'!$C$29:$C$105,0))&lt;&gt;0,INDEX('Impact Indicators - Section B'!H$29:H$105,MATCH('Print View'!$A47&amp;'Print View'!$O$36,'Impact Indicators - Section B'!$A$29:$A$105&amp;'Impact Indicators - Section B'!$C$29:$C$105,0)),""),"")</f>
        <v/>
      </c>
      <c r="T47" s="263" t="str">
        <f t="array" ref="T47">IFERROR(IF(INDEX('Impact Indicators - Section B'!D$29:D$105,MATCH('Print View'!$A47&amp;'Print View'!$T$36,'Impact Indicators - Section B'!$A$29:$A$105&amp;'Impact Indicators - Section B'!$C$29:$C$105,0))&lt;&gt;0,INDEX('Impact Indicators - Section B'!D$29:D$105,MATCH('Print View'!$A47&amp;'Print View'!$T$36,'Impact Indicators - Section B'!$A$29:$A$105&amp;'Impact Indicators - Section B'!$C$29:$C$105,0)),""),"")</f>
        <v/>
      </c>
      <c r="U47" s="248" t="str">
        <f t="array" ref="U47">IFERROR(IF(INDEX('Impact Indicators - Section B'!E$29:E$105,MATCH('Print View'!$A47&amp;'Print View'!$T$36,'Impact Indicators - Section B'!$A$29:$A$105&amp;'Impact Indicators - Section B'!$C$29:$C$105,0))&lt;&gt;0,INDEX('Impact Indicators - Section B'!E$29:E$105,MATCH('Print View'!$A47&amp;'Print View'!$T$36,'Impact Indicators - Section B'!$A$29:$A$105&amp;'Impact Indicators - Section B'!$C$29:$C$105,0)),""),"")</f>
        <v/>
      </c>
      <c r="V47" s="256" t="str">
        <f t="array" ref="V47">IFERROR(IF(INDEX('Impact Indicators - Section B'!F$29:F$105,MATCH('Print View'!$A47&amp;'Print View'!$T$36,'Impact Indicators - Section B'!$A$29:$A$105&amp;'Impact Indicators - Section B'!$C$29:$C$105,0))&lt;&gt;0,INDEX('Impact Indicators - Section B'!F$29:F$105,MATCH('Print View'!$A47&amp;'Print View'!$T$36,'Impact Indicators - Section B'!$A$29:$A$105&amp;'Impact Indicators - Section B'!$C$29:$C$105,0)),""),"")</f>
        <v/>
      </c>
      <c r="W47" s="270" t="str">
        <f t="array" ref="W47">IFERROR(IF(INDEX('Impact Indicators - Section B'!G$29:G$105,MATCH('Print View'!$A47&amp;'Print View'!$T$36,'Impact Indicators - Section B'!$A$29:$A$105&amp;'Impact Indicators - Section B'!$C$29:$C$105,0))&lt;&gt;0,INDEX('Impact Indicators - Section B'!G$29:G$105,MATCH('Print View'!$A47&amp;'Print View'!$T$36,'Impact Indicators - Section B'!$A$29:$A$105&amp;'Impact Indicators - Section B'!$C$29:$C$105,0)),""),"")</f>
        <v/>
      </c>
      <c r="X47" s="180" t="str">
        <f t="array" ref="X47">IFERROR(IF(INDEX('Impact Indicators - Section B'!H$29:H$105,MATCH('Print View'!$A47&amp;'Print View'!$T$36,'Impact Indicators - Section B'!$A$29:$A$105&amp;'Impact Indicators - Section B'!$C$29:$C$105,0))&lt;&gt;0,INDEX('Impact Indicators - Section B'!H$29:H$105,MATCH('Print View'!$A47&amp;'Print View'!$T$36,'Impact Indicators - Section B'!$A$29:$A$105&amp;'Impact Indicators - Section B'!$C$29:$C$105,0)),""),"")</f>
        <v/>
      </c>
      <c r="Y47" s="263" t="str">
        <f t="array" ref="Y47">IFERROR(IF(INDEX('Impact Indicators - Section B'!D$29:D$105,MATCH('Print View'!$A47&amp;'Print View'!$Y$36,'Impact Indicators - Section B'!$A$29:$A$105&amp;'Impact Indicators - Section B'!$C$29:$C$105,0))&lt;&gt;0,INDEX('Impact Indicators - Section B'!D$29:D$105,MATCH('Print View'!$A47&amp;'Print View'!$Y$36,'Impact Indicators - Section B'!$A$29:$A$105&amp;'Impact Indicators - Section B'!$C$29:$C$105,0)),""),"")</f>
        <v/>
      </c>
      <c r="Z47" s="248" t="str">
        <f t="array" ref="Z47">IFERROR(IF(INDEX('Impact Indicators - Section B'!E$29:E$105,MATCH('Print View'!$A47&amp;'Print View'!$Y$36,'Impact Indicators - Section B'!$A$29:$A$105&amp;'Impact Indicators - Section B'!$C$29:$C$105,0))&lt;&gt;0,INDEX('Impact Indicators - Section B'!E$29:E$105,MATCH('Print View'!$A47&amp;'Print View'!$Y$36,'Impact Indicators - Section B'!$A$29:$A$105&amp;'Impact Indicators - Section B'!$C$29:$C$105,0)),""),"")</f>
        <v/>
      </c>
      <c r="AA47" s="256" t="str">
        <f t="array" ref="AA47">IFERROR(IF(INDEX('Impact Indicators - Section B'!F$29:F$105,MATCH('Print View'!$A47&amp;'Print View'!$Y$36,'Impact Indicators - Section B'!$A$29:$A$105&amp;'Impact Indicators - Section B'!$C$29:$C$105,0))&lt;&gt;0,INDEX('Impact Indicators - Section B'!F$29:F$105,MATCH('Print View'!$A47&amp;'Print View'!$Y$36,'Impact Indicators - Section B'!$A$29:$A$105&amp;'Impact Indicators - Section B'!$C$29:$C$105,0)),""),"")</f>
        <v/>
      </c>
      <c r="AB47" s="270" t="str">
        <f t="array" ref="AB47">IFERROR(IF(INDEX('Impact Indicators - Section B'!G$29:G$105,MATCH('Print View'!$A47&amp;'Print View'!$Y$36,'Impact Indicators - Section B'!$A$29:$A$105&amp;'Impact Indicators - Section B'!$C$29:$C$105,0))&lt;&gt;0,INDEX('Impact Indicators - Section B'!G$29:G$105,MATCH('Print View'!$A47&amp;'Print View'!$Y$36,'Impact Indicators - Section B'!$A$29:$A$105&amp;'Impact Indicators - Section B'!$C$29:$C$105,0)),""),"")</f>
        <v/>
      </c>
      <c r="AC47" s="181" t="str">
        <f t="array" ref="AC47">IFERROR(IF(INDEX('Impact Indicators - Section B'!H$29:H$105,MATCH('Print View'!$A47&amp;'Print View'!$Y$36,'Impact Indicators - Section B'!$A$29:$A$105&amp;'Impact Indicators - Section B'!$C$29:$C$105,0))&lt;&gt;0,INDEX('Impact Indicators - Section B'!H$29:H$105,MATCH('Print View'!$A47&amp;'Print View'!$Y$36,'Impact Indicators - Section B'!$A$29:$A$105&amp;'Impact Indicators - Section B'!$C$29:$C$105,0)),""),"")</f>
        <v/>
      </c>
      <c r="AD47" s="263" t="str">
        <f t="array" ref="AD47">IFERROR(IF(INDEX('Impact Indicators - Section B'!D$29:D$105,MATCH('Print View'!$A47&amp;'Print View'!$AD$36,'Impact Indicators - Section B'!$A$29:$A$105&amp;'Impact Indicators - Section B'!$C$29:$C$105,0))&lt;&gt;0,INDEX('Impact Indicators - Section B'!D$29:D$105,MATCH('Print View'!$A47&amp;'Print View'!$AD$36,'Impact Indicators - Section B'!$A$29:$A$105&amp;'Impact Indicators - Section B'!$C$29:$C$105,0)),""),"")</f>
        <v/>
      </c>
      <c r="AE47" s="248" t="str">
        <f t="array" ref="AE47">IFERROR(IF(INDEX('Impact Indicators - Section B'!E$29:E$105,MATCH('Print View'!$A47&amp;'Print View'!$AD$36,'Impact Indicators - Section B'!$A$29:$A$105&amp;'Impact Indicators - Section B'!$C$29:$C$105,0))&lt;&gt;0,INDEX('Impact Indicators - Section B'!E$29:E$105,MATCH('Print View'!$A47&amp;'Print View'!$AD$36,'Impact Indicators - Section B'!$A$29:$A$105&amp;'Impact Indicators - Section B'!$C$29:$C$105,0)),""),"")</f>
        <v/>
      </c>
      <c r="AF47" s="256" t="str">
        <f t="array" ref="AF47">IFERROR(IF(INDEX('Impact Indicators - Section B'!F$29:F$105,MATCH('Print View'!$A47&amp;'Print View'!$AD$36,'Impact Indicators - Section B'!$A$29:$A$105&amp;'Impact Indicators - Section B'!$C$29:$C$105,0))&lt;&gt;0,INDEX('Impact Indicators - Section B'!F$29:F$105,MATCH('Print View'!$A47&amp;'Print View'!$AD$36,'Impact Indicators - Section B'!$A$29:$A$105&amp;'Impact Indicators - Section B'!$C$29:$C$105,0)),""),"")</f>
        <v/>
      </c>
      <c r="AG47" s="270" t="str">
        <f t="array" ref="AG47">IFERROR(IF(INDEX('Impact Indicators - Section B'!G$29:G$105,MATCH('Print View'!$A47&amp;'Print View'!$AD$36,'Impact Indicators - Section B'!$A$29:$A$105&amp;'Impact Indicators - Section B'!$C$29:$C$105,0))&lt;&gt;0,INDEX('Impact Indicators - Section B'!G$29:G$105,MATCH('Print View'!$A47&amp;'Print View'!$AD$36,'Impact Indicators - Section B'!$A$29:$A$105&amp;'Impact Indicators - Section B'!$C$29:$C$105,0)),""),"")</f>
        <v/>
      </c>
      <c r="AH47" s="180" t="str">
        <f t="array" ref="AH47">IFERROR(IF(INDEX('Impact Indicators - Section B'!H$29:H$105,MATCH('Print View'!$A47&amp;'Print View'!$AD$36,'Impact Indicators - Section B'!$A$29:$A$105&amp;'Impact Indicators - Section B'!$C$29:$C$105,0))&lt;&gt;0,INDEX('Impact Indicators - Section B'!H$29:H$105,MATCH('Print View'!$A47&amp;'Print View'!$AD$36,'Impact Indicators - Section B'!$A$29:$A$105&amp;'Impact Indicators - Section B'!$C$29:$C$105,0)),""),"")</f>
        <v/>
      </c>
      <c r="AI47" s="221"/>
      <c r="AJ47" s="224" t="str">
        <f>IFERROR(IF(INDEX('Impact Indicators - Section B'!P$9:P$25,MATCH('Print View'!A47,'Impact Indicators - Section B'!$A$9:$A$25,0))&lt;&gt;0,INDEX('Impact Indicators - Section B'!P$9:P$25,MATCH('Print View'!$A47,'Impact Indicators - Section B'!$A$9:$A$25,0)),""),"")</f>
        <v/>
      </c>
      <c r="AK47" s="284"/>
      <c r="AL47" s="284"/>
      <c r="AM47" s="284"/>
      <c r="AN47" s="284"/>
      <c r="AO47" s="284"/>
      <c r="AP47" s="284"/>
      <c r="AQ47" s="284"/>
      <c r="AR47" s="284"/>
    </row>
    <row r="48" spans="1:44" s="285" customFormat="1" ht="31.5" x14ac:dyDescent="0.25">
      <c r="A48" s="212">
        <v>11</v>
      </c>
      <c r="B48" s="283" t="str">
        <f>IFERROR(IF(INDEX('Impact Indicators - Section B'!B$9:B$25,MATCH('Print View'!$A48,'Impact Indicators - Section B'!$A$9:$A$25,0))&lt;&gt;0,INDEX('Impact Indicators - Section B'!B$9:B$25,MATCH('Print View'!$A48,'Impact Indicators - Section B'!$A$9:$A$25,0)),""),"")</f>
        <v/>
      </c>
      <c r="C48" s="283" t="str">
        <f>IFERROR(IF(INDEX('Impact Indicators - Section B'!C$9:C$25,MATCH('Print View'!$A48,'Impact Indicators - Section B'!$A$9:$A$25,0))&lt;&gt;0,INDEX('Impact Indicators - Section B'!C$9:C$25,MATCH('Print View'!$A48,'Impact Indicators - Section B'!$A$9:$A$25,0)),""),"")</f>
        <v/>
      </c>
      <c r="D48" s="283" t="str">
        <f>IFERROR(IF(INDEX('Impact Indicators - Section B'!D$9:D$25,MATCH('Print View'!$A48,'Impact Indicators - Section B'!$A$9:$A$25,0))&lt;&gt;0,INDEX('Impact Indicators - Section B'!D$9:D$25,MATCH('Print View'!$A48,'Impact Indicators - Section B'!$A$9:$A$25,0)),""),"")</f>
        <v/>
      </c>
      <c r="E48" s="283" t="str">
        <f>IFERROR(IF(INDEX('Impact Indicators - Section B'!E$9:E$25,MATCH('Print View'!$A48,'Impact Indicators - Section B'!$A$9:$A$25,0))&lt;&gt;0,INDEX('Impact Indicators - Section B'!E$9:E$25,MATCH('Print View'!$A48,'Impact Indicators - Section B'!$A$9:$A$25,0)),""),"")</f>
        <v/>
      </c>
      <c r="F48" s="283" t="str">
        <f>IFERROR(IF(INDEX('Impact Indicators - Section B'!F$9:F$25,MATCH('Print View'!$A48,'Impact Indicators - Section B'!$A$9:$A$25,0))&lt;&gt;0,INDEX('Impact Indicators - Section B'!F$9:F$25,MATCH('Print View'!$A48,'Impact Indicators - Section B'!$A$9:$A$25,0)),""),"")</f>
        <v/>
      </c>
      <c r="G48" s="283" t="str">
        <f>IFERROR(IF(INDEX('Impact Indicators - Section B'!G$9:G$25,MATCH('Print View'!$A48,'Impact Indicators - Section B'!$A$9:$A$25,0))&lt;&gt;0,INDEX('Impact Indicators - Section B'!G$9:G$25,MATCH('Print View'!$A48,'Impact Indicators - Section B'!$A$9:$A$25,0)),""),"")</f>
        <v/>
      </c>
      <c r="H48" s="283" t="str">
        <f>IFERROR(IF(INDEX('Impact Indicators - Section B'!H$9:H$25,MATCH('Print View'!$A48,'Impact Indicators - Section B'!$A$9:$A$25,0))&lt;&gt;0,INDEX('Impact Indicators - Section B'!H$9:H$25,MATCH('Print View'!$A48,'Impact Indicators - Section B'!$A$9:$A$25,0)),""),"")</f>
        <v/>
      </c>
      <c r="I48" s="283" t="str">
        <f>IFERROR(IF(INDEX('Impact Indicators - Section B'!O$9:O$25,MATCH('Print View'!$A48,'Impact Indicators - Section B'!$A$9:$A$25,0))&lt;&gt;0,INDEX('Impact Indicators - Section B'!O$9:O$25,MATCH('Print View'!$A48,'Impact Indicators - Section B'!$A$9:$A$25,0)),""),"")</f>
        <v/>
      </c>
      <c r="J48" s="264" t="str">
        <f t="array" ref="J48">IFERROR(IF(INDEX('Impact Indicators - Section B'!D$29:D$105,MATCH('Print View'!$A48&amp;'Print View'!$J$36,'Impact Indicators - Section B'!$A$29:$A$105&amp;'Impact Indicators - Section B'!$C$29:$C$105,0))&lt;&gt;0,INDEX('Impact Indicators - Section B'!D$29:D$105,MATCH('Print View'!$A48&amp;'Print View'!$J$36,'Impact Indicators - Section B'!$A$29:$A$105&amp;'Impact Indicators - Section B'!$C$29:$C$105,0)),""),"")</f>
        <v/>
      </c>
      <c r="K48" s="250" t="str">
        <f t="array" ref="K48">IFERROR(IF(INDEX('Impact Indicators - Section B'!E$29:E$105,MATCH('Print View'!$A48&amp;'Print View'!$J$36,'Impact Indicators - Section B'!$A$29:$A$105&amp;'Impact Indicators - Section B'!$C$29:$C$105,0))&lt;&gt;0,INDEX('Impact Indicators - Section B'!E$29:E$105,MATCH('Print View'!$A48&amp;'Print View'!$J$36,'Impact Indicators - Section B'!$A$29:$A$105&amp;'Impact Indicators - Section B'!$C$29:$C$105,0)),""),"")</f>
        <v/>
      </c>
      <c r="L48" s="257" t="str">
        <f t="array" ref="L48">IFERROR(IF(INDEX('Impact Indicators - Section B'!F$29:F$105,MATCH('Print View'!$A48&amp;'Print View'!$J$36,'Impact Indicators - Section B'!$A$29:$A$105&amp;'Impact Indicators - Section B'!$C$29:$C$105,0))&lt;&gt;0,INDEX('Impact Indicators - Section B'!F$29:F$105,MATCH('Print View'!$A48&amp;'Print View'!$J$36,'Impact Indicators - Section B'!$A$29:$A$105&amp;'Impact Indicators - Section B'!$C$29:$C$105,0)),""),"")</f>
        <v/>
      </c>
      <c r="M48" s="271" t="str">
        <f t="array" ref="M48">IFERROR(IF(INDEX('Impact Indicators - Section B'!G$29:G$105,MATCH('Print View'!$A48&amp;'Print View'!$J$36,'Impact Indicators - Section B'!$A$29:$A$105&amp;'Impact Indicators - Section B'!$C$29:$C$105,0))&lt;&gt;0,INDEX('Impact Indicators - Section B'!G$29:G$105,MATCH('Print View'!$A48&amp;'Print View'!$J$36,'Impact Indicators - Section B'!$A$29:$A$105&amp;'Impact Indicators - Section B'!$C$29:$C$105,0)),""),"")</f>
        <v/>
      </c>
      <c r="N48" s="184" t="str">
        <f t="array" ref="N48">IFERROR(IF(INDEX('Impact Indicators - Section B'!H$29:H$105,MATCH('Print View'!$A48&amp;'Print View'!$J$36,'Impact Indicators - Section B'!$A$29:$A$105&amp;'Impact Indicators - Section B'!$C$29:$C$105,0))&lt;&gt;0,INDEX('Impact Indicators - Section B'!H$29:H$105,MATCH('Print View'!$A48&amp;'Print View'!$J$36,'Impact Indicators - Section B'!$A$29:$A$105&amp;'Impact Indicators - Section B'!$C$29:$C$105,0)),""),"")</f>
        <v/>
      </c>
      <c r="O48" s="264" t="str">
        <f t="array" ref="O48">IFERROR(IF(INDEX('Impact Indicators - Section B'!D$29:D$105,MATCH('Print View'!$A48&amp;'Print View'!$O$36,'Impact Indicators - Section B'!$A$29:$A$105&amp;'Impact Indicators - Section B'!$C$29:$C$105,0))&lt;&gt;0,INDEX('Impact Indicators - Section B'!D$29:D$105,MATCH('Print View'!$A48&amp;'Print View'!$O$36,'Impact Indicators - Section B'!$A$29:$A$105&amp;'Impact Indicators - Section B'!$C$29:$C$105,0)),""),"")</f>
        <v/>
      </c>
      <c r="P48" s="250" t="str">
        <f t="array" ref="P48">IFERROR(IF(INDEX('Impact Indicators - Section B'!E$29:E$105,MATCH('Print View'!$A48&amp;'Print View'!$O$36,'Impact Indicators - Section B'!$A$29:$A$105&amp;'Impact Indicators - Section B'!$C$29:$C$105,0))&lt;&gt;0,INDEX('Impact Indicators - Section B'!E$29:E$105,MATCH('Print View'!$A48&amp;'Print View'!$O$36,'Impact Indicators - Section B'!$A$29:$A$105&amp;'Impact Indicators - Section B'!$C$29:$C$105,0)),""),"")</f>
        <v/>
      </c>
      <c r="Q48" s="257" t="str">
        <f t="array" ref="Q48">IFERROR(IF(INDEX('Impact Indicators - Section B'!F$29:F$105,MATCH('Print View'!$A48&amp;'Print View'!$O$36,'Impact Indicators - Section B'!$A$29:$A$105&amp;'Impact Indicators - Section B'!$C$29:$C$105,0))&lt;&gt;0,INDEX('Impact Indicators - Section B'!F$29:F$105,MATCH('Print View'!$A48&amp;'Print View'!$O$36,'Impact Indicators - Section B'!$A$29:$A$105&amp;'Impact Indicators - Section B'!$C$29:$C$105,0)),""),"")</f>
        <v/>
      </c>
      <c r="R48" s="271" t="str">
        <f t="array" ref="R48">IFERROR(IF(INDEX('Impact Indicators - Section B'!G$29:G$105,MATCH('Print View'!$A48&amp;'Print View'!$O$36,'Impact Indicators - Section B'!$A$29:$A$105&amp;'Impact Indicators - Section B'!$C$29:$C$105,0))&lt;&gt;0,INDEX('Impact Indicators - Section B'!G$29:G$105,MATCH('Print View'!$A48&amp;'Print View'!$O$36,'Impact Indicators - Section B'!$A$29:$A$105&amp;'Impact Indicators - Section B'!$C$29:$C$105,0)),""),"")</f>
        <v/>
      </c>
      <c r="S48" s="184" t="str">
        <f t="array" ref="S48">IFERROR(IF(INDEX('Impact Indicators - Section B'!H$29:H$105,MATCH('Print View'!$A48&amp;'Print View'!$O$36,'Impact Indicators - Section B'!$A$29:$A$105&amp;'Impact Indicators - Section B'!$C$29:$C$105,0))&lt;&gt;0,INDEX('Impact Indicators - Section B'!H$29:H$105,MATCH('Print View'!$A48&amp;'Print View'!$O$36,'Impact Indicators - Section B'!$A$29:$A$105&amp;'Impact Indicators - Section B'!$C$29:$C$105,0)),""),"")</f>
        <v/>
      </c>
      <c r="T48" s="264" t="str">
        <f t="array" ref="T48">IFERROR(IF(INDEX('Impact Indicators - Section B'!D$29:D$105,MATCH('Print View'!$A48&amp;'Print View'!$T$36,'Impact Indicators - Section B'!$A$29:$A$105&amp;'Impact Indicators - Section B'!$C$29:$C$105,0))&lt;&gt;0,INDEX('Impact Indicators - Section B'!D$29:D$105,MATCH('Print View'!$A48&amp;'Print View'!$T$36,'Impact Indicators - Section B'!$A$29:$A$105&amp;'Impact Indicators - Section B'!$C$29:$C$105,0)),""),"")</f>
        <v/>
      </c>
      <c r="U48" s="250" t="str">
        <f t="array" ref="U48">IFERROR(IF(INDEX('Impact Indicators - Section B'!E$29:E$105,MATCH('Print View'!$A48&amp;'Print View'!$T$36,'Impact Indicators - Section B'!$A$29:$A$105&amp;'Impact Indicators - Section B'!$C$29:$C$105,0))&lt;&gt;0,INDEX('Impact Indicators - Section B'!E$29:E$105,MATCH('Print View'!$A48&amp;'Print View'!$T$36,'Impact Indicators - Section B'!$A$29:$A$105&amp;'Impact Indicators - Section B'!$C$29:$C$105,0)),""),"")</f>
        <v/>
      </c>
      <c r="V48" s="257" t="str">
        <f t="array" ref="V48">IFERROR(IF(INDEX('Impact Indicators - Section B'!F$29:F$105,MATCH('Print View'!$A48&amp;'Print View'!$T$36,'Impact Indicators - Section B'!$A$29:$A$105&amp;'Impact Indicators - Section B'!$C$29:$C$105,0))&lt;&gt;0,INDEX('Impact Indicators - Section B'!F$29:F$105,MATCH('Print View'!$A48&amp;'Print View'!$T$36,'Impact Indicators - Section B'!$A$29:$A$105&amp;'Impact Indicators - Section B'!$C$29:$C$105,0)),""),"")</f>
        <v/>
      </c>
      <c r="W48" s="271" t="str">
        <f t="array" ref="W48">IFERROR(IF(INDEX('Impact Indicators - Section B'!G$29:G$105,MATCH('Print View'!$A48&amp;'Print View'!$T$36,'Impact Indicators - Section B'!$A$29:$A$105&amp;'Impact Indicators - Section B'!$C$29:$C$105,0))&lt;&gt;0,INDEX('Impact Indicators - Section B'!G$29:G$105,MATCH('Print View'!$A48&amp;'Print View'!$T$36,'Impact Indicators - Section B'!$A$29:$A$105&amp;'Impact Indicators - Section B'!$C$29:$C$105,0)),""),"")</f>
        <v/>
      </c>
      <c r="X48" s="185" t="str">
        <f t="array" ref="X48">IFERROR(IF(INDEX('Impact Indicators - Section B'!H$29:H$105,MATCH('Print View'!$A48&amp;'Print View'!$T$36,'Impact Indicators - Section B'!$A$29:$A$105&amp;'Impact Indicators - Section B'!$C$29:$C$105,0))&lt;&gt;0,INDEX('Impact Indicators - Section B'!H$29:H$105,MATCH('Print View'!$A48&amp;'Print View'!$T$36,'Impact Indicators - Section B'!$A$29:$A$105&amp;'Impact Indicators - Section B'!$C$29:$C$105,0)),""),"")</f>
        <v/>
      </c>
      <c r="Y48" s="264" t="str">
        <f t="array" ref="Y48">IFERROR(IF(INDEX('Impact Indicators - Section B'!D$29:D$105,MATCH('Print View'!$A48&amp;'Print View'!$Y$36,'Impact Indicators - Section B'!$A$29:$A$105&amp;'Impact Indicators - Section B'!$C$29:$C$105,0))&lt;&gt;0,INDEX('Impact Indicators - Section B'!D$29:D$105,MATCH('Print View'!$A48&amp;'Print View'!$Y$36,'Impact Indicators - Section B'!$A$29:$A$105&amp;'Impact Indicators - Section B'!$C$29:$C$105,0)),""),"")</f>
        <v/>
      </c>
      <c r="Z48" s="250" t="str">
        <f t="array" ref="Z48">IFERROR(IF(INDEX('Impact Indicators - Section B'!E$29:E$105,MATCH('Print View'!$A48&amp;'Print View'!$Y$36,'Impact Indicators - Section B'!$A$29:$A$105&amp;'Impact Indicators - Section B'!$C$29:$C$105,0))&lt;&gt;0,INDEX('Impact Indicators - Section B'!E$29:E$105,MATCH('Print View'!$A48&amp;'Print View'!$Y$36,'Impact Indicators - Section B'!$A$29:$A$105&amp;'Impact Indicators - Section B'!$C$29:$C$105,0)),""),"")</f>
        <v/>
      </c>
      <c r="AA48" s="257" t="str">
        <f t="array" ref="AA48">IFERROR(IF(INDEX('Impact Indicators - Section B'!F$29:F$105,MATCH('Print View'!$A48&amp;'Print View'!$Y$36,'Impact Indicators - Section B'!$A$29:$A$105&amp;'Impact Indicators - Section B'!$C$29:$C$105,0))&lt;&gt;0,INDEX('Impact Indicators - Section B'!F$29:F$105,MATCH('Print View'!$A48&amp;'Print View'!$Y$36,'Impact Indicators - Section B'!$A$29:$A$105&amp;'Impact Indicators - Section B'!$C$29:$C$105,0)),""),"")</f>
        <v/>
      </c>
      <c r="AB48" s="271" t="str">
        <f t="array" ref="AB48">IFERROR(IF(INDEX('Impact Indicators - Section B'!G$29:G$105,MATCH('Print View'!$A48&amp;'Print View'!$Y$36,'Impact Indicators - Section B'!$A$29:$A$105&amp;'Impact Indicators - Section B'!$C$29:$C$105,0))&lt;&gt;0,INDEX('Impact Indicators - Section B'!G$29:G$105,MATCH('Print View'!$A48&amp;'Print View'!$Y$36,'Impact Indicators - Section B'!$A$29:$A$105&amp;'Impact Indicators - Section B'!$C$29:$C$105,0)),""),"")</f>
        <v/>
      </c>
      <c r="AC48" s="186" t="str">
        <f t="array" ref="AC48">IFERROR(IF(INDEX('Impact Indicators - Section B'!H$29:H$105,MATCH('Print View'!$A48&amp;'Print View'!$Y$36,'Impact Indicators - Section B'!$A$29:$A$105&amp;'Impact Indicators - Section B'!$C$29:$C$105,0))&lt;&gt;0,INDEX('Impact Indicators - Section B'!H$29:H$105,MATCH('Print View'!$A48&amp;'Print View'!$Y$36,'Impact Indicators - Section B'!$A$29:$A$105&amp;'Impact Indicators - Section B'!$C$29:$C$105,0)),""),"")</f>
        <v/>
      </c>
      <c r="AD48" s="264" t="str">
        <f t="array" ref="AD48">IFERROR(IF(INDEX('Impact Indicators - Section B'!D$29:D$105,MATCH('Print View'!$A48&amp;'Print View'!$AD$36,'Impact Indicators - Section B'!$A$29:$A$105&amp;'Impact Indicators - Section B'!$C$29:$C$105,0))&lt;&gt;0,INDEX('Impact Indicators - Section B'!D$29:D$105,MATCH('Print View'!$A48&amp;'Print View'!$AD$36,'Impact Indicators - Section B'!$A$29:$A$105&amp;'Impact Indicators - Section B'!$C$29:$C$105,0)),""),"")</f>
        <v/>
      </c>
      <c r="AE48" s="250" t="str">
        <f t="array" ref="AE48">IFERROR(IF(INDEX('Impact Indicators - Section B'!E$29:E$105,MATCH('Print View'!$A48&amp;'Print View'!$AD$36,'Impact Indicators - Section B'!$A$29:$A$105&amp;'Impact Indicators - Section B'!$C$29:$C$105,0))&lt;&gt;0,INDEX('Impact Indicators - Section B'!E$29:E$105,MATCH('Print View'!$A48&amp;'Print View'!$AD$36,'Impact Indicators - Section B'!$A$29:$A$105&amp;'Impact Indicators - Section B'!$C$29:$C$105,0)),""),"")</f>
        <v/>
      </c>
      <c r="AF48" s="257" t="str">
        <f t="array" ref="AF48">IFERROR(IF(INDEX('Impact Indicators - Section B'!F$29:F$105,MATCH('Print View'!$A48&amp;'Print View'!$AD$36,'Impact Indicators - Section B'!$A$29:$A$105&amp;'Impact Indicators - Section B'!$C$29:$C$105,0))&lt;&gt;0,INDEX('Impact Indicators - Section B'!F$29:F$105,MATCH('Print View'!$A48&amp;'Print View'!$AD$36,'Impact Indicators - Section B'!$A$29:$A$105&amp;'Impact Indicators - Section B'!$C$29:$C$105,0)),""),"")</f>
        <v/>
      </c>
      <c r="AG48" s="271" t="str">
        <f t="array" ref="AG48">IFERROR(IF(INDEX('Impact Indicators - Section B'!G$29:G$105,MATCH('Print View'!$A48&amp;'Print View'!$AD$36,'Impact Indicators - Section B'!$A$29:$A$105&amp;'Impact Indicators - Section B'!$C$29:$C$105,0))&lt;&gt;0,INDEX('Impact Indicators - Section B'!G$29:G$105,MATCH('Print View'!$A48&amp;'Print View'!$AD$36,'Impact Indicators - Section B'!$A$29:$A$105&amp;'Impact Indicators - Section B'!$C$29:$C$105,0)),""),"")</f>
        <v/>
      </c>
      <c r="AH48" s="185" t="str">
        <f t="array" ref="AH48">IFERROR(IF(INDEX('Impact Indicators - Section B'!H$29:H$105,MATCH('Print View'!$A48&amp;'Print View'!$AD$36,'Impact Indicators - Section B'!$A$29:$A$105&amp;'Impact Indicators - Section B'!$C$29:$C$105,0))&lt;&gt;0,INDEX('Impact Indicators - Section B'!H$29:H$105,MATCH('Print View'!$A48&amp;'Print View'!$AD$36,'Impact Indicators - Section B'!$A$29:$A$105&amp;'Impact Indicators - Section B'!$C$29:$C$105,0)),""),"")</f>
        <v/>
      </c>
      <c r="AI48" s="221"/>
      <c r="AJ48" s="223" t="str">
        <f>IFERROR(IF(INDEX('Impact Indicators - Section B'!P$9:P$25,MATCH('Print View'!A48,'Impact Indicators - Section B'!$A$9:$A$25,0))&lt;&gt;0,INDEX('Impact Indicators - Section B'!P$9:P$25,MATCH('Print View'!$A48,'Impact Indicators - Section B'!$A$9:$A$25,0)),""),"")</f>
        <v/>
      </c>
      <c r="AK48" s="284"/>
      <c r="AL48" s="284"/>
      <c r="AM48" s="284"/>
      <c r="AN48" s="284"/>
      <c r="AO48" s="284"/>
      <c r="AP48" s="284"/>
      <c r="AQ48" s="284"/>
      <c r="AR48" s="284"/>
    </row>
    <row r="49" spans="1:44" s="285" customFormat="1" ht="31.5" x14ac:dyDescent="0.25">
      <c r="A49" s="177">
        <v>12</v>
      </c>
      <c r="B49" s="286" t="str">
        <f>IFERROR(IF(INDEX('Impact Indicators - Section B'!B$9:B$25,MATCH('Print View'!$A49,'Impact Indicators - Section B'!$A$9:$A$25,0))&lt;&gt;0,INDEX('Impact Indicators - Section B'!B$9:B$25,MATCH('Print View'!$A49,'Impact Indicators - Section B'!$A$9:$A$25,0)),""),"")</f>
        <v/>
      </c>
      <c r="C49" s="286" t="str">
        <f>IFERROR(IF(INDEX('Impact Indicators - Section B'!C$9:C$25,MATCH('Print View'!$A49,'Impact Indicators - Section B'!$A$9:$A$25,0))&lt;&gt;0,INDEX('Impact Indicators - Section B'!C$9:C$25,MATCH('Print View'!$A49,'Impact Indicators - Section B'!$A$9:$A$25,0)),""),"")</f>
        <v/>
      </c>
      <c r="D49" s="286" t="str">
        <f>IFERROR(IF(INDEX('Impact Indicators - Section B'!D$9:D$25,MATCH('Print View'!$A49,'Impact Indicators - Section B'!$A$9:$A$25,0))&lt;&gt;0,INDEX('Impact Indicators - Section B'!D$9:D$25,MATCH('Print View'!$A49,'Impact Indicators - Section B'!$A$9:$A$25,0)),""),"")</f>
        <v/>
      </c>
      <c r="E49" s="286" t="str">
        <f>IFERROR(IF(INDEX('Impact Indicators - Section B'!E$9:E$25,MATCH('Print View'!$A49,'Impact Indicators - Section B'!$A$9:$A$25,0))&lt;&gt;0,INDEX('Impact Indicators - Section B'!E$9:E$25,MATCH('Print View'!$A49,'Impact Indicators - Section B'!$A$9:$A$25,0)),""),"")</f>
        <v/>
      </c>
      <c r="F49" s="286" t="str">
        <f>IFERROR(IF(INDEX('Impact Indicators - Section B'!F$9:F$25,MATCH('Print View'!$A49,'Impact Indicators - Section B'!$A$9:$A$25,0))&lt;&gt;0,INDEX('Impact Indicators - Section B'!F$9:F$25,MATCH('Print View'!$A49,'Impact Indicators - Section B'!$A$9:$A$25,0)),""),"")</f>
        <v/>
      </c>
      <c r="G49" s="286" t="str">
        <f>IFERROR(IF(INDEX('Impact Indicators - Section B'!G$9:G$25,MATCH('Print View'!$A49,'Impact Indicators - Section B'!$A$9:$A$25,0))&lt;&gt;0,INDEX('Impact Indicators - Section B'!G$9:G$25,MATCH('Print View'!$A49,'Impact Indicators - Section B'!$A$9:$A$25,0)),""),"")</f>
        <v/>
      </c>
      <c r="H49" s="286" t="str">
        <f>IFERROR(IF(INDEX('Impact Indicators - Section B'!H$9:H$25,MATCH('Print View'!$A49,'Impact Indicators - Section B'!$A$9:$A$25,0))&lt;&gt;0,INDEX('Impact Indicators - Section B'!H$9:H$25,MATCH('Print View'!$A49,'Impact Indicators - Section B'!$A$9:$A$25,0)),""),"")</f>
        <v/>
      </c>
      <c r="I49" s="286" t="str">
        <f>IFERROR(IF(INDEX('Impact Indicators - Section B'!O$9:O$25,MATCH('Print View'!$A49,'Impact Indicators - Section B'!$A$9:$A$25,0))&lt;&gt;0,INDEX('Impact Indicators - Section B'!O$9:O$25,MATCH('Print View'!$A49,'Impact Indicators - Section B'!$A$9:$A$25,0)),""),"")</f>
        <v/>
      </c>
      <c r="J49" s="263" t="str">
        <f t="array" ref="J49">IFERROR(IF(INDEX('Impact Indicators - Section B'!D$29:D$105,MATCH('Print View'!$A49&amp;'Print View'!$J$36,'Impact Indicators - Section B'!$A$29:$A$105&amp;'Impact Indicators - Section B'!$C$29:$C$105,0))&lt;&gt;0,INDEX('Impact Indicators - Section B'!D$29:D$105,MATCH('Print View'!$A49&amp;'Print View'!$J$36,'Impact Indicators - Section B'!$A$29:$A$105&amp;'Impact Indicators - Section B'!$C$29:$C$105,0)),""),"")</f>
        <v/>
      </c>
      <c r="K49" s="248" t="str">
        <f t="array" ref="K49">IFERROR(IF(INDEX('Impact Indicators - Section B'!E$29:E$105,MATCH('Print View'!$A49&amp;'Print View'!$J$36,'Impact Indicators - Section B'!$A$29:$A$105&amp;'Impact Indicators - Section B'!$C$29:$C$105,0))&lt;&gt;0,INDEX('Impact Indicators - Section B'!E$29:E$105,MATCH('Print View'!$A49&amp;'Print View'!$J$36,'Impact Indicators - Section B'!$A$29:$A$105&amp;'Impact Indicators - Section B'!$C$29:$C$105,0)),""),"")</f>
        <v/>
      </c>
      <c r="L49" s="256" t="str">
        <f t="array" ref="L49">IFERROR(IF(INDEX('Impact Indicators - Section B'!F$29:F$105,MATCH('Print View'!$A49&amp;'Print View'!$J$36,'Impact Indicators - Section B'!$A$29:$A$105&amp;'Impact Indicators - Section B'!$C$29:$C$105,0))&lt;&gt;0,INDEX('Impact Indicators - Section B'!F$29:F$105,MATCH('Print View'!$A49&amp;'Print View'!$J$36,'Impact Indicators - Section B'!$A$29:$A$105&amp;'Impact Indicators - Section B'!$C$29:$C$105,0)),""),"")</f>
        <v/>
      </c>
      <c r="M49" s="270" t="str">
        <f t="array" ref="M49">IFERROR(IF(INDEX('Impact Indicators - Section B'!G$29:G$105,MATCH('Print View'!$A49&amp;'Print View'!$J$36,'Impact Indicators - Section B'!$A$29:$A$105&amp;'Impact Indicators - Section B'!$C$29:$C$105,0))&lt;&gt;0,INDEX('Impact Indicators - Section B'!G$29:G$105,MATCH('Print View'!$A49&amp;'Print View'!$J$36,'Impact Indicators - Section B'!$A$29:$A$105&amp;'Impact Indicators - Section B'!$C$29:$C$105,0)),""),"")</f>
        <v/>
      </c>
      <c r="N49" s="179" t="str">
        <f t="array" ref="N49">IFERROR(IF(INDEX('Impact Indicators - Section B'!H$29:H$105,MATCH('Print View'!$A49&amp;'Print View'!$J$36,'Impact Indicators - Section B'!$A$29:$A$105&amp;'Impact Indicators - Section B'!$C$29:$C$105,0))&lt;&gt;0,INDEX('Impact Indicators - Section B'!H$29:H$105,MATCH('Print View'!$A49&amp;'Print View'!$J$36,'Impact Indicators - Section B'!$A$29:$A$105&amp;'Impact Indicators - Section B'!$C$29:$C$105,0)),""),"")</f>
        <v/>
      </c>
      <c r="O49" s="263" t="str">
        <f t="array" ref="O49">IFERROR(IF(INDEX('Impact Indicators - Section B'!D$29:D$105,MATCH('Print View'!$A49&amp;'Print View'!$O$36,'Impact Indicators - Section B'!$A$29:$A$105&amp;'Impact Indicators - Section B'!$C$29:$C$105,0))&lt;&gt;0,INDEX('Impact Indicators - Section B'!D$29:D$105,MATCH('Print View'!$A49&amp;'Print View'!$O$36,'Impact Indicators - Section B'!$A$29:$A$105&amp;'Impact Indicators - Section B'!$C$29:$C$105,0)),""),"")</f>
        <v/>
      </c>
      <c r="P49" s="248" t="str">
        <f t="array" ref="P49">IFERROR(IF(INDEX('Impact Indicators - Section B'!E$29:E$105,MATCH('Print View'!$A49&amp;'Print View'!$O$36,'Impact Indicators - Section B'!$A$29:$A$105&amp;'Impact Indicators - Section B'!$C$29:$C$105,0))&lt;&gt;0,INDEX('Impact Indicators - Section B'!E$29:E$105,MATCH('Print View'!$A49&amp;'Print View'!$O$36,'Impact Indicators - Section B'!$A$29:$A$105&amp;'Impact Indicators - Section B'!$C$29:$C$105,0)),""),"")</f>
        <v/>
      </c>
      <c r="Q49" s="256" t="str">
        <f t="array" ref="Q49">IFERROR(IF(INDEX('Impact Indicators - Section B'!F$29:F$105,MATCH('Print View'!$A49&amp;'Print View'!$O$36,'Impact Indicators - Section B'!$A$29:$A$105&amp;'Impact Indicators - Section B'!$C$29:$C$105,0))&lt;&gt;0,INDEX('Impact Indicators - Section B'!F$29:F$105,MATCH('Print View'!$A49&amp;'Print View'!$O$36,'Impact Indicators - Section B'!$A$29:$A$105&amp;'Impact Indicators - Section B'!$C$29:$C$105,0)),""),"")</f>
        <v/>
      </c>
      <c r="R49" s="270" t="str">
        <f t="array" ref="R49">IFERROR(IF(INDEX('Impact Indicators - Section B'!G$29:G$105,MATCH('Print View'!$A49&amp;'Print View'!$O$36,'Impact Indicators - Section B'!$A$29:$A$105&amp;'Impact Indicators - Section B'!$C$29:$C$105,0))&lt;&gt;0,INDEX('Impact Indicators - Section B'!G$29:G$105,MATCH('Print View'!$A49&amp;'Print View'!$O$36,'Impact Indicators - Section B'!$A$29:$A$105&amp;'Impact Indicators - Section B'!$C$29:$C$105,0)),""),"")</f>
        <v/>
      </c>
      <c r="S49" s="179" t="str">
        <f t="array" ref="S49">IFERROR(IF(INDEX('Impact Indicators - Section B'!H$29:H$105,MATCH('Print View'!$A49&amp;'Print View'!$O$36,'Impact Indicators - Section B'!$A$29:$A$105&amp;'Impact Indicators - Section B'!$C$29:$C$105,0))&lt;&gt;0,INDEX('Impact Indicators - Section B'!H$29:H$105,MATCH('Print View'!$A49&amp;'Print View'!$O$36,'Impact Indicators - Section B'!$A$29:$A$105&amp;'Impact Indicators - Section B'!$C$29:$C$105,0)),""),"")</f>
        <v/>
      </c>
      <c r="T49" s="263" t="str">
        <f t="array" ref="T49">IFERROR(IF(INDEX('Impact Indicators - Section B'!D$29:D$105,MATCH('Print View'!$A49&amp;'Print View'!$T$36,'Impact Indicators - Section B'!$A$29:$A$105&amp;'Impact Indicators - Section B'!$C$29:$C$105,0))&lt;&gt;0,INDEX('Impact Indicators - Section B'!D$29:D$105,MATCH('Print View'!$A49&amp;'Print View'!$T$36,'Impact Indicators - Section B'!$A$29:$A$105&amp;'Impact Indicators - Section B'!$C$29:$C$105,0)),""),"")</f>
        <v/>
      </c>
      <c r="U49" s="248" t="str">
        <f t="array" ref="U49">IFERROR(IF(INDEX('Impact Indicators - Section B'!E$29:E$105,MATCH('Print View'!$A49&amp;'Print View'!$T$36,'Impact Indicators - Section B'!$A$29:$A$105&amp;'Impact Indicators - Section B'!$C$29:$C$105,0))&lt;&gt;0,INDEX('Impact Indicators - Section B'!E$29:E$105,MATCH('Print View'!$A49&amp;'Print View'!$T$36,'Impact Indicators - Section B'!$A$29:$A$105&amp;'Impact Indicators - Section B'!$C$29:$C$105,0)),""),"")</f>
        <v/>
      </c>
      <c r="V49" s="256" t="str">
        <f t="array" ref="V49">IFERROR(IF(INDEX('Impact Indicators - Section B'!F$29:F$105,MATCH('Print View'!$A49&amp;'Print View'!$T$36,'Impact Indicators - Section B'!$A$29:$A$105&amp;'Impact Indicators - Section B'!$C$29:$C$105,0))&lt;&gt;0,INDEX('Impact Indicators - Section B'!F$29:F$105,MATCH('Print View'!$A49&amp;'Print View'!$T$36,'Impact Indicators - Section B'!$A$29:$A$105&amp;'Impact Indicators - Section B'!$C$29:$C$105,0)),""),"")</f>
        <v/>
      </c>
      <c r="W49" s="270" t="str">
        <f t="array" ref="W49">IFERROR(IF(INDEX('Impact Indicators - Section B'!G$29:G$105,MATCH('Print View'!$A49&amp;'Print View'!$T$36,'Impact Indicators - Section B'!$A$29:$A$105&amp;'Impact Indicators - Section B'!$C$29:$C$105,0))&lt;&gt;0,INDEX('Impact Indicators - Section B'!G$29:G$105,MATCH('Print View'!$A49&amp;'Print View'!$T$36,'Impact Indicators - Section B'!$A$29:$A$105&amp;'Impact Indicators - Section B'!$C$29:$C$105,0)),""),"")</f>
        <v/>
      </c>
      <c r="X49" s="180" t="str">
        <f t="array" ref="X49">IFERROR(IF(INDEX('Impact Indicators - Section B'!H$29:H$105,MATCH('Print View'!$A49&amp;'Print View'!$T$36,'Impact Indicators - Section B'!$A$29:$A$105&amp;'Impact Indicators - Section B'!$C$29:$C$105,0))&lt;&gt;0,INDEX('Impact Indicators - Section B'!H$29:H$105,MATCH('Print View'!$A49&amp;'Print View'!$T$36,'Impact Indicators - Section B'!$A$29:$A$105&amp;'Impact Indicators - Section B'!$C$29:$C$105,0)),""),"")</f>
        <v/>
      </c>
      <c r="Y49" s="263" t="str">
        <f t="array" ref="Y49">IFERROR(IF(INDEX('Impact Indicators - Section B'!D$29:D$105,MATCH('Print View'!$A49&amp;'Print View'!$Y$36,'Impact Indicators - Section B'!$A$29:$A$105&amp;'Impact Indicators - Section B'!$C$29:$C$105,0))&lt;&gt;0,INDEX('Impact Indicators - Section B'!D$29:D$105,MATCH('Print View'!$A49&amp;'Print View'!$Y$36,'Impact Indicators - Section B'!$A$29:$A$105&amp;'Impact Indicators - Section B'!$C$29:$C$105,0)),""),"")</f>
        <v/>
      </c>
      <c r="Z49" s="248" t="str">
        <f t="array" ref="Z49">IFERROR(IF(INDEX('Impact Indicators - Section B'!E$29:E$105,MATCH('Print View'!$A49&amp;'Print View'!$Y$36,'Impact Indicators - Section B'!$A$29:$A$105&amp;'Impact Indicators - Section B'!$C$29:$C$105,0))&lt;&gt;0,INDEX('Impact Indicators - Section B'!E$29:E$105,MATCH('Print View'!$A49&amp;'Print View'!$Y$36,'Impact Indicators - Section B'!$A$29:$A$105&amp;'Impact Indicators - Section B'!$C$29:$C$105,0)),""),"")</f>
        <v/>
      </c>
      <c r="AA49" s="256" t="str">
        <f t="array" ref="AA49">IFERROR(IF(INDEX('Impact Indicators - Section B'!F$29:F$105,MATCH('Print View'!$A49&amp;'Print View'!$Y$36,'Impact Indicators - Section B'!$A$29:$A$105&amp;'Impact Indicators - Section B'!$C$29:$C$105,0))&lt;&gt;0,INDEX('Impact Indicators - Section B'!F$29:F$105,MATCH('Print View'!$A49&amp;'Print View'!$Y$36,'Impact Indicators - Section B'!$A$29:$A$105&amp;'Impact Indicators - Section B'!$C$29:$C$105,0)),""),"")</f>
        <v/>
      </c>
      <c r="AB49" s="270" t="str">
        <f t="array" ref="AB49">IFERROR(IF(INDEX('Impact Indicators - Section B'!G$29:G$105,MATCH('Print View'!$A49&amp;'Print View'!$Y$36,'Impact Indicators - Section B'!$A$29:$A$105&amp;'Impact Indicators - Section B'!$C$29:$C$105,0))&lt;&gt;0,INDEX('Impact Indicators - Section B'!G$29:G$105,MATCH('Print View'!$A49&amp;'Print View'!$Y$36,'Impact Indicators - Section B'!$A$29:$A$105&amp;'Impact Indicators - Section B'!$C$29:$C$105,0)),""),"")</f>
        <v/>
      </c>
      <c r="AC49" s="181" t="str">
        <f t="array" ref="AC49">IFERROR(IF(INDEX('Impact Indicators - Section B'!H$29:H$105,MATCH('Print View'!$A49&amp;'Print View'!$Y$36,'Impact Indicators - Section B'!$A$29:$A$105&amp;'Impact Indicators - Section B'!$C$29:$C$105,0))&lt;&gt;0,INDEX('Impact Indicators - Section B'!H$29:H$105,MATCH('Print View'!$A49&amp;'Print View'!$Y$36,'Impact Indicators - Section B'!$A$29:$A$105&amp;'Impact Indicators - Section B'!$C$29:$C$105,0)),""),"")</f>
        <v/>
      </c>
      <c r="AD49" s="263" t="str">
        <f t="array" ref="AD49">IFERROR(IF(INDEX('Impact Indicators - Section B'!D$29:D$105,MATCH('Print View'!$A49&amp;'Print View'!$AD$36,'Impact Indicators - Section B'!$A$29:$A$105&amp;'Impact Indicators - Section B'!$C$29:$C$105,0))&lt;&gt;0,INDEX('Impact Indicators - Section B'!D$29:D$105,MATCH('Print View'!$A49&amp;'Print View'!$AD$36,'Impact Indicators - Section B'!$A$29:$A$105&amp;'Impact Indicators - Section B'!$C$29:$C$105,0)),""),"")</f>
        <v/>
      </c>
      <c r="AE49" s="248" t="str">
        <f t="array" ref="AE49">IFERROR(IF(INDEX('Impact Indicators - Section B'!E$29:E$105,MATCH('Print View'!$A49&amp;'Print View'!$AD$36,'Impact Indicators - Section B'!$A$29:$A$105&amp;'Impact Indicators - Section B'!$C$29:$C$105,0))&lt;&gt;0,INDEX('Impact Indicators - Section B'!E$29:E$105,MATCH('Print View'!$A49&amp;'Print View'!$AD$36,'Impact Indicators - Section B'!$A$29:$A$105&amp;'Impact Indicators - Section B'!$C$29:$C$105,0)),""),"")</f>
        <v/>
      </c>
      <c r="AF49" s="256" t="str">
        <f t="array" ref="AF49">IFERROR(IF(INDEX('Impact Indicators - Section B'!F$29:F$105,MATCH('Print View'!$A49&amp;'Print View'!$AD$36,'Impact Indicators - Section B'!$A$29:$A$105&amp;'Impact Indicators - Section B'!$C$29:$C$105,0))&lt;&gt;0,INDEX('Impact Indicators - Section B'!F$29:F$105,MATCH('Print View'!$A49&amp;'Print View'!$AD$36,'Impact Indicators - Section B'!$A$29:$A$105&amp;'Impact Indicators - Section B'!$C$29:$C$105,0)),""),"")</f>
        <v/>
      </c>
      <c r="AG49" s="270" t="str">
        <f t="array" ref="AG49">IFERROR(IF(INDEX('Impact Indicators - Section B'!G$29:G$105,MATCH('Print View'!$A49&amp;'Print View'!$AD$36,'Impact Indicators - Section B'!$A$29:$A$105&amp;'Impact Indicators - Section B'!$C$29:$C$105,0))&lt;&gt;0,INDEX('Impact Indicators - Section B'!G$29:G$105,MATCH('Print View'!$A49&amp;'Print View'!$AD$36,'Impact Indicators - Section B'!$A$29:$A$105&amp;'Impact Indicators - Section B'!$C$29:$C$105,0)),""),"")</f>
        <v/>
      </c>
      <c r="AH49" s="180" t="str">
        <f t="array" ref="AH49">IFERROR(IF(INDEX('Impact Indicators - Section B'!H$29:H$105,MATCH('Print View'!$A49&amp;'Print View'!$AD$36,'Impact Indicators - Section B'!$A$29:$A$105&amp;'Impact Indicators - Section B'!$C$29:$C$105,0))&lt;&gt;0,INDEX('Impact Indicators - Section B'!H$29:H$105,MATCH('Print View'!$A49&amp;'Print View'!$AD$36,'Impact Indicators - Section B'!$A$29:$A$105&amp;'Impact Indicators - Section B'!$C$29:$C$105,0)),""),"")</f>
        <v/>
      </c>
      <c r="AI49" s="221"/>
      <c r="AJ49" s="224" t="str">
        <f>IFERROR(IF(INDEX('Impact Indicators - Section B'!P$9:P$25,MATCH('Print View'!A49,'Impact Indicators - Section B'!$A$9:$A$25,0))&lt;&gt;0,INDEX('Impact Indicators - Section B'!P$9:P$25,MATCH('Print View'!$A49,'Impact Indicators - Section B'!$A$9:$A$25,0)),""),"")</f>
        <v/>
      </c>
      <c r="AK49" s="284"/>
      <c r="AL49" s="284"/>
      <c r="AM49" s="284"/>
      <c r="AN49" s="284"/>
      <c r="AO49" s="284"/>
      <c r="AP49" s="284"/>
      <c r="AQ49" s="284"/>
      <c r="AR49" s="284"/>
    </row>
    <row r="50" spans="1:44" s="285" customFormat="1" ht="31.5" x14ac:dyDescent="0.25">
      <c r="A50" s="213">
        <v>13</v>
      </c>
      <c r="B50" s="283" t="str">
        <f>IFERROR(IF(INDEX('Impact Indicators - Section B'!B$9:B$25,MATCH('Print View'!$A50,'Impact Indicators - Section B'!$A$9:$A$25,0))&lt;&gt;0,INDEX('Impact Indicators - Section B'!B$9:B$25,MATCH('Print View'!$A50,'Impact Indicators - Section B'!$A$9:$A$25,0)),""),"")</f>
        <v/>
      </c>
      <c r="C50" s="283" t="str">
        <f>IFERROR(IF(INDEX('Impact Indicators - Section B'!C$9:C$25,MATCH('Print View'!$A50,'Impact Indicators - Section B'!$A$9:$A$25,0))&lt;&gt;0,INDEX('Impact Indicators - Section B'!C$9:C$25,MATCH('Print View'!$A50,'Impact Indicators - Section B'!$A$9:$A$25,0)),""),"")</f>
        <v/>
      </c>
      <c r="D50" s="283" t="str">
        <f>IFERROR(IF(INDEX('Impact Indicators - Section B'!D$9:D$25,MATCH('Print View'!$A50,'Impact Indicators - Section B'!$A$9:$A$25,0))&lt;&gt;0,INDEX('Impact Indicators - Section B'!D$9:D$25,MATCH('Print View'!$A50,'Impact Indicators - Section B'!$A$9:$A$25,0)),""),"")</f>
        <v/>
      </c>
      <c r="E50" s="283" t="str">
        <f>IFERROR(IF(INDEX('Impact Indicators - Section B'!E$9:E$25,MATCH('Print View'!$A50,'Impact Indicators - Section B'!$A$9:$A$25,0))&lt;&gt;0,INDEX('Impact Indicators - Section B'!E$9:E$25,MATCH('Print View'!$A50,'Impact Indicators - Section B'!$A$9:$A$25,0)),""),"")</f>
        <v/>
      </c>
      <c r="F50" s="283" t="str">
        <f>IFERROR(IF(INDEX('Impact Indicators - Section B'!F$9:F$25,MATCH('Print View'!$A50,'Impact Indicators - Section B'!$A$9:$A$25,0))&lt;&gt;0,INDEX('Impact Indicators - Section B'!F$9:F$25,MATCH('Print View'!$A50,'Impact Indicators - Section B'!$A$9:$A$25,0)),""),"")</f>
        <v/>
      </c>
      <c r="G50" s="283" t="str">
        <f>IFERROR(IF(INDEX('Impact Indicators - Section B'!G$9:G$25,MATCH('Print View'!$A50,'Impact Indicators - Section B'!$A$9:$A$25,0))&lt;&gt;0,INDEX('Impact Indicators - Section B'!G$9:G$25,MATCH('Print View'!$A50,'Impact Indicators - Section B'!$A$9:$A$25,0)),""),"")</f>
        <v/>
      </c>
      <c r="H50" s="283" t="str">
        <f>IFERROR(IF(INDEX('Impact Indicators - Section B'!H$9:H$25,MATCH('Print View'!$A50,'Impact Indicators - Section B'!$A$9:$A$25,0))&lt;&gt;0,INDEX('Impact Indicators - Section B'!H$9:H$25,MATCH('Print View'!$A50,'Impact Indicators - Section B'!$A$9:$A$25,0)),""),"")</f>
        <v/>
      </c>
      <c r="I50" s="283" t="str">
        <f>IFERROR(IF(INDEX('Impact Indicators - Section B'!O$9:O$25,MATCH('Print View'!$A50,'Impact Indicators - Section B'!$A$9:$A$25,0))&lt;&gt;0,INDEX('Impact Indicators - Section B'!O$9:O$25,MATCH('Print View'!$A50,'Impact Indicators - Section B'!$A$9:$A$25,0)),""),"")</f>
        <v/>
      </c>
      <c r="J50" s="264" t="str">
        <f t="array" ref="J50">IFERROR(IF(INDEX('Impact Indicators - Section B'!D$29:D$105,MATCH('Print View'!$A50&amp;'Print View'!$J$36,'Impact Indicators - Section B'!$A$29:$A$105&amp;'Impact Indicators - Section B'!$C$29:$C$105,0))&lt;&gt;0,INDEX('Impact Indicators - Section B'!D$29:D$105,MATCH('Print View'!$A50&amp;'Print View'!$J$36,'Impact Indicators - Section B'!$A$29:$A$105&amp;'Impact Indicators - Section B'!$C$29:$C$105,0)),""),"")</f>
        <v/>
      </c>
      <c r="K50" s="250" t="str">
        <f t="array" ref="K50">IFERROR(IF(INDEX('Impact Indicators - Section B'!E$29:E$105,MATCH('Print View'!$A50&amp;'Print View'!$J$36,'Impact Indicators - Section B'!$A$29:$A$105&amp;'Impact Indicators - Section B'!$C$29:$C$105,0))&lt;&gt;0,INDEX('Impact Indicators - Section B'!E$29:E$105,MATCH('Print View'!$A50&amp;'Print View'!$J$36,'Impact Indicators - Section B'!$A$29:$A$105&amp;'Impact Indicators - Section B'!$C$29:$C$105,0)),""),"")</f>
        <v/>
      </c>
      <c r="L50" s="257" t="str">
        <f t="array" ref="L50">IFERROR(IF(INDEX('Impact Indicators - Section B'!F$29:F$105,MATCH('Print View'!$A50&amp;'Print View'!$J$36,'Impact Indicators - Section B'!$A$29:$A$105&amp;'Impact Indicators - Section B'!$C$29:$C$105,0))&lt;&gt;0,INDEX('Impact Indicators - Section B'!F$29:F$105,MATCH('Print View'!$A50&amp;'Print View'!$J$36,'Impact Indicators - Section B'!$A$29:$A$105&amp;'Impact Indicators - Section B'!$C$29:$C$105,0)),""),"")</f>
        <v/>
      </c>
      <c r="M50" s="271" t="str">
        <f t="array" ref="M50">IFERROR(IF(INDEX('Impact Indicators - Section B'!G$29:G$105,MATCH('Print View'!$A50&amp;'Print View'!$J$36,'Impact Indicators - Section B'!$A$29:$A$105&amp;'Impact Indicators - Section B'!$C$29:$C$105,0))&lt;&gt;0,INDEX('Impact Indicators - Section B'!G$29:G$105,MATCH('Print View'!$A50&amp;'Print View'!$J$36,'Impact Indicators - Section B'!$A$29:$A$105&amp;'Impact Indicators - Section B'!$C$29:$C$105,0)),""),"")</f>
        <v/>
      </c>
      <c r="N50" s="184" t="str">
        <f t="array" ref="N50">IFERROR(IF(INDEX('Impact Indicators - Section B'!H$29:H$105,MATCH('Print View'!$A50&amp;'Print View'!$J$36,'Impact Indicators - Section B'!$A$29:$A$105&amp;'Impact Indicators - Section B'!$C$29:$C$105,0))&lt;&gt;0,INDEX('Impact Indicators - Section B'!H$29:H$105,MATCH('Print View'!$A50&amp;'Print View'!$J$36,'Impact Indicators - Section B'!$A$29:$A$105&amp;'Impact Indicators - Section B'!$C$29:$C$105,0)),""),"")</f>
        <v/>
      </c>
      <c r="O50" s="264" t="str">
        <f t="array" ref="O50">IFERROR(IF(INDEX('Impact Indicators - Section B'!D$29:D$105,MATCH('Print View'!$A50&amp;'Print View'!$O$36,'Impact Indicators - Section B'!$A$29:$A$105&amp;'Impact Indicators - Section B'!$C$29:$C$105,0))&lt;&gt;0,INDEX('Impact Indicators - Section B'!D$29:D$105,MATCH('Print View'!$A50&amp;'Print View'!$O$36,'Impact Indicators - Section B'!$A$29:$A$105&amp;'Impact Indicators - Section B'!$C$29:$C$105,0)),""),"")</f>
        <v/>
      </c>
      <c r="P50" s="250" t="str">
        <f t="array" ref="P50">IFERROR(IF(INDEX('Impact Indicators - Section B'!E$29:E$105,MATCH('Print View'!$A50&amp;'Print View'!$O$36,'Impact Indicators - Section B'!$A$29:$A$105&amp;'Impact Indicators - Section B'!$C$29:$C$105,0))&lt;&gt;0,INDEX('Impact Indicators - Section B'!E$29:E$105,MATCH('Print View'!$A50&amp;'Print View'!$O$36,'Impact Indicators - Section B'!$A$29:$A$105&amp;'Impact Indicators - Section B'!$C$29:$C$105,0)),""),"")</f>
        <v/>
      </c>
      <c r="Q50" s="257" t="str">
        <f t="array" ref="Q50">IFERROR(IF(INDEX('Impact Indicators - Section B'!F$29:F$105,MATCH('Print View'!$A50&amp;'Print View'!$O$36,'Impact Indicators - Section B'!$A$29:$A$105&amp;'Impact Indicators - Section B'!$C$29:$C$105,0))&lt;&gt;0,INDEX('Impact Indicators - Section B'!F$29:F$105,MATCH('Print View'!$A50&amp;'Print View'!$O$36,'Impact Indicators - Section B'!$A$29:$A$105&amp;'Impact Indicators - Section B'!$C$29:$C$105,0)),""),"")</f>
        <v/>
      </c>
      <c r="R50" s="271" t="str">
        <f t="array" ref="R50">IFERROR(IF(INDEX('Impact Indicators - Section B'!G$29:G$105,MATCH('Print View'!$A50&amp;'Print View'!$O$36,'Impact Indicators - Section B'!$A$29:$A$105&amp;'Impact Indicators - Section B'!$C$29:$C$105,0))&lt;&gt;0,INDEX('Impact Indicators - Section B'!G$29:G$105,MATCH('Print View'!$A50&amp;'Print View'!$O$36,'Impact Indicators - Section B'!$A$29:$A$105&amp;'Impact Indicators - Section B'!$C$29:$C$105,0)),""),"")</f>
        <v/>
      </c>
      <c r="S50" s="184" t="str">
        <f t="array" ref="S50">IFERROR(IF(INDEX('Impact Indicators - Section B'!H$29:H$105,MATCH('Print View'!$A50&amp;'Print View'!$O$36,'Impact Indicators - Section B'!$A$29:$A$105&amp;'Impact Indicators - Section B'!$C$29:$C$105,0))&lt;&gt;0,INDEX('Impact Indicators - Section B'!H$29:H$105,MATCH('Print View'!$A50&amp;'Print View'!$O$36,'Impact Indicators - Section B'!$A$29:$A$105&amp;'Impact Indicators - Section B'!$C$29:$C$105,0)),""),"")</f>
        <v/>
      </c>
      <c r="T50" s="264" t="str">
        <f t="array" ref="T50">IFERROR(IF(INDEX('Impact Indicators - Section B'!D$29:D$105,MATCH('Print View'!$A50&amp;'Print View'!$T$36,'Impact Indicators - Section B'!$A$29:$A$105&amp;'Impact Indicators - Section B'!$C$29:$C$105,0))&lt;&gt;0,INDEX('Impact Indicators - Section B'!D$29:D$105,MATCH('Print View'!$A50&amp;'Print View'!$T$36,'Impact Indicators - Section B'!$A$29:$A$105&amp;'Impact Indicators - Section B'!$C$29:$C$105,0)),""),"")</f>
        <v/>
      </c>
      <c r="U50" s="250" t="str">
        <f t="array" ref="U50">IFERROR(IF(INDEX('Impact Indicators - Section B'!E$29:E$105,MATCH('Print View'!$A50&amp;'Print View'!$T$36,'Impact Indicators - Section B'!$A$29:$A$105&amp;'Impact Indicators - Section B'!$C$29:$C$105,0))&lt;&gt;0,INDEX('Impact Indicators - Section B'!E$29:E$105,MATCH('Print View'!$A50&amp;'Print View'!$T$36,'Impact Indicators - Section B'!$A$29:$A$105&amp;'Impact Indicators - Section B'!$C$29:$C$105,0)),""),"")</f>
        <v/>
      </c>
      <c r="V50" s="257" t="str">
        <f t="array" ref="V50">IFERROR(IF(INDEX('Impact Indicators - Section B'!F$29:F$105,MATCH('Print View'!$A50&amp;'Print View'!$T$36,'Impact Indicators - Section B'!$A$29:$A$105&amp;'Impact Indicators - Section B'!$C$29:$C$105,0))&lt;&gt;0,INDEX('Impact Indicators - Section B'!F$29:F$105,MATCH('Print View'!$A50&amp;'Print View'!$T$36,'Impact Indicators - Section B'!$A$29:$A$105&amp;'Impact Indicators - Section B'!$C$29:$C$105,0)),""),"")</f>
        <v/>
      </c>
      <c r="W50" s="271" t="str">
        <f t="array" ref="W50">IFERROR(IF(INDEX('Impact Indicators - Section B'!G$29:G$105,MATCH('Print View'!$A50&amp;'Print View'!$T$36,'Impact Indicators - Section B'!$A$29:$A$105&amp;'Impact Indicators - Section B'!$C$29:$C$105,0))&lt;&gt;0,INDEX('Impact Indicators - Section B'!G$29:G$105,MATCH('Print View'!$A50&amp;'Print View'!$T$36,'Impact Indicators - Section B'!$A$29:$A$105&amp;'Impact Indicators - Section B'!$C$29:$C$105,0)),""),"")</f>
        <v/>
      </c>
      <c r="X50" s="185" t="str">
        <f t="array" ref="X50">IFERROR(IF(INDEX('Impact Indicators - Section B'!H$29:H$105,MATCH('Print View'!$A50&amp;'Print View'!$T$36,'Impact Indicators - Section B'!$A$29:$A$105&amp;'Impact Indicators - Section B'!$C$29:$C$105,0))&lt;&gt;0,INDEX('Impact Indicators - Section B'!H$29:H$105,MATCH('Print View'!$A50&amp;'Print View'!$T$36,'Impact Indicators - Section B'!$A$29:$A$105&amp;'Impact Indicators - Section B'!$C$29:$C$105,0)),""),"")</f>
        <v/>
      </c>
      <c r="Y50" s="264" t="str">
        <f t="array" ref="Y50">IFERROR(IF(INDEX('Impact Indicators - Section B'!D$29:D$105,MATCH('Print View'!$A50&amp;'Print View'!$Y$36,'Impact Indicators - Section B'!$A$29:$A$105&amp;'Impact Indicators - Section B'!$C$29:$C$105,0))&lt;&gt;0,INDEX('Impact Indicators - Section B'!D$29:D$105,MATCH('Print View'!$A50&amp;'Print View'!$Y$36,'Impact Indicators - Section B'!$A$29:$A$105&amp;'Impact Indicators - Section B'!$C$29:$C$105,0)),""),"")</f>
        <v/>
      </c>
      <c r="Z50" s="250" t="str">
        <f t="array" ref="Z50">IFERROR(IF(INDEX('Impact Indicators - Section B'!E$29:E$105,MATCH('Print View'!$A50&amp;'Print View'!$Y$36,'Impact Indicators - Section B'!$A$29:$A$105&amp;'Impact Indicators - Section B'!$C$29:$C$105,0))&lt;&gt;0,INDEX('Impact Indicators - Section B'!E$29:E$105,MATCH('Print View'!$A50&amp;'Print View'!$Y$36,'Impact Indicators - Section B'!$A$29:$A$105&amp;'Impact Indicators - Section B'!$C$29:$C$105,0)),""),"")</f>
        <v/>
      </c>
      <c r="AA50" s="257" t="str">
        <f t="array" ref="AA50">IFERROR(IF(INDEX('Impact Indicators - Section B'!F$29:F$105,MATCH('Print View'!$A50&amp;'Print View'!$Y$36,'Impact Indicators - Section B'!$A$29:$A$105&amp;'Impact Indicators - Section B'!$C$29:$C$105,0))&lt;&gt;0,INDEX('Impact Indicators - Section B'!F$29:F$105,MATCH('Print View'!$A50&amp;'Print View'!$Y$36,'Impact Indicators - Section B'!$A$29:$A$105&amp;'Impact Indicators - Section B'!$C$29:$C$105,0)),""),"")</f>
        <v/>
      </c>
      <c r="AB50" s="271" t="str">
        <f t="array" ref="AB50">IFERROR(IF(INDEX('Impact Indicators - Section B'!G$29:G$105,MATCH('Print View'!$A50&amp;'Print View'!$Y$36,'Impact Indicators - Section B'!$A$29:$A$105&amp;'Impact Indicators - Section B'!$C$29:$C$105,0))&lt;&gt;0,INDEX('Impact Indicators - Section B'!G$29:G$105,MATCH('Print View'!$A50&amp;'Print View'!$Y$36,'Impact Indicators - Section B'!$A$29:$A$105&amp;'Impact Indicators - Section B'!$C$29:$C$105,0)),""),"")</f>
        <v/>
      </c>
      <c r="AC50" s="186" t="str">
        <f t="array" ref="AC50">IFERROR(IF(INDEX('Impact Indicators - Section B'!H$29:H$105,MATCH('Print View'!$A50&amp;'Print View'!$Y$36,'Impact Indicators - Section B'!$A$29:$A$105&amp;'Impact Indicators - Section B'!$C$29:$C$105,0))&lt;&gt;0,INDEX('Impact Indicators - Section B'!H$29:H$105,MATCH('Print View'!$A50&amp;'Print View'!$Y$36,'Impact Indicators - Section B'!$A$29:$A$105&amp;'Impact Indicators - Section B'!$C$29:$C$105,0)),""),"")</f>
        <v/>
      </c>
      <c r="AD50" s="264" t="str">
        <f t="array" ref="AD50">IFERROR(IF(INDEX('Impact Indicators - Section B'!D$29:D$105,MATCH('Print View'!$A50&amp;'Print View'!$AD$36,'Impact Indicators - Section B'!$A$29:$A$105&amp;'Impact Indicators - Section B'!$C$29:$C$105,0))&lt;&gt;0,INDEX('Impact Indicators - Section B'!D$29:D$105,MATCH('Print View'!$A50&amp;'Print View'!$AD$36,'Impact Indicators - Section B'!$A$29:$A$105&amp;'Impact Indicators - Section B'!$C$29:$C$105,0)),""),"")</f>
        <v/>
      </c>
      <c r="AE50" s="250" t="str">
        <f t="array" ref="AE50">IFERROR(IF(INDEX('Impact Indicators - Section B'!E$29:E$105,MATCH('Print View'!$A50&amp;'Print View'!$AD$36,'Impact Indicators - Section B'!$A$29:$A$105&amp;'Impact Indicators - Section B'!$C$29:$C$105,0))&lt;&gt;0,INDEX('Impact Indicators - Section B'!E$29:E$105,MATCH('Print View'!$A50&amp;'Print View'!$AD$36,'Impact Indicators - Section B'!$A$29:$A$105&amp;'Impact Indicators - Section B'!$C$29:$C$105,0)),""),"")</f>
        <v/>
      </c>
      <c r="AF50" s="257" t="str">
        <f t="array" ref="AF50">IFERROR(IF(INDEX('Impact Indicators - Section B'!F$29:F$105,MATCH('Print View'!$A50&amp;'Print View'!$AD$36,'Impact Indicators - Section B'!$A$29:$A$105&amp;'Impact Indicators - Section B'!$C$29:$C$105,0))&lt;&gt;0,INDEX('Impact Indicators - Section B'!F$29:F$105,MATCH('Print View'!$A50&amp;'Print View'!$AD$36,'Impact Indicators - Section B'!$A$29:$A$105&amp;'Impact Indicators - Section B'!$C$29:$C$105,0)),""),"")</f>
        <v/>
      </c>
      <c r="AG50" s="271" t="str">
        <f t="array" ref="AG50">IFERROR(IF(INDEX('Impact Indicators - Section B'!G$29:G$105,MATCH('Print View'!$A50&amp;'Print View'!$AD$36,'Impact Indicators - Section B'!$A$29:$A$105&amp;'Impact Indicators - Section B'!$C$29:$C$105,0))&lt;&gt;0,INDEX('Impact Indicators - Section B'!G$29:G$105,MATCH('Print View'!$A50&amp;'Print View'!$AD$36,'Impact Indicators - Section B'!$A$29:$A$105&amp;'Impact Indicators - Section B'!$C$29:$C$105,0)),""),"")</f>
        <v/>
      </c>
      <c r="AH50" s="185" t="str">
        <f t="array" ref="AH50">IFERROR(IF(INDEX('Impact Indicators - Section B'!H$29:H$105,MATCH('Print View'!$A50&amp;'Print View'!$AD$36,'Impact Indicators - Section B'!$A$29:$A$105&amp;'Impact Indicators - Section B'!$C$29:$C$105,0))&lt;&gt;0,INDEX('Impact Indicators - Section B'!H$29:H$105,MATCH('Print View'!$A50&amp;'Print View'!$AD$36,'Impact Indicators - Section B'!$A$29:$A$105&amp;'Impact Indicators - Section B'!$C$29:$C$105,0)),""),"")</f>
        <v/>
      </c>
      <c r="AI50" s="221"/>
      <c r="AJ50" s="223" t="str">
        <f>IFERROR(IF(INDEX('Impact Indicators - Section B'!P$9:P$25,MATCH('Print View'!A50,'Impact Indicators - Section B'!$A$9:$A$25,0))&lt;&gt;0,INDEX('Impact Indicators - Section B'!P$9:P$25,MATCH('Print View'!$A50,'Impact Indicators - Section B'!$A$9:$A$25,0)),""),"")</f>
        <v/>
      </c>
      <c r="AK50" s="284"/>
      <c r="AL50" s="284"/>
      <c r="AM50" s="284"/>
      <c r="AN50" s="284"/>
      <c r="AO50" s="284"/>
      <c r="AP50" s="284"/>
      <c r="AQ50" s="284"/>
      <c r="AR50" s="284"/>
    </row>
    <row r="51" spans="1:44" s="285" customFormat="1" ht="31.5" x14ac:dyDescent="0.25">
      <c r="A51" s="177">
        <v>14</v>
      </c>
      <c r="B51" s="286" t="str">
        <f>IFERROR(IF(INDEX('Impact Indicators - Section B'!B$9:B$25,MATCH('Print View'!$A51,'Impact Indicators - Section B'!$A$9:$A$25,0))&lt;&gt;0,INDEX('Impact Indicators - Section B'!B$9:B$25,MATCH('Print View'!$A51,'Impact Indicators - Section B'!$A$9:$A$25,0)),""),"")</f>
        <v/>
      </c>
      <c r="C51" s="286" t="str">
        <f>IFERROR(IF(INDEX('Impact Indicators - Section B'!C$9:C$25,MATCH('Print View'!$A51,'Impact Indicators - Section B'!$A$9:$A$25,0))&lt;&gt;0,INDEX('Impact Indicators - Section B'!C$9:C$25,MATCH('Print View'!$A51,'Impact Indicators - Section B'!$A$9:$A$25,0)),""),"")</f>
        <v/>
      </c>
      <c r="D51" s="286" t="str">
        <f>IFERROR(IF(INDEX('Impact Indicators - Section B'!D$9:D$25,MATCH('Print View'!$A51,'Impact Indicators - Section B'!$A$9:$A$25,0))&lt;&gt;0,INDEX('Impact Indicators - Section B'!D$9:D$25,MATCH('Print View'!$A51,'Impact Indicators - Section B'!$A$9:$A$25,0)),""),"")</f>
        <v/>
      </c>
      <c r="E51" s="286" t="str">
        <f>IFERROR(IF(INDEX('Impact Indicators - Section B'!E$9:E$25,MATCH('Print View'!$A51,'Impact Indicators - Section B'!$A$9:$A$25,0))&lt;&gt;0,INDEX('Impact Indicators - Section B'!E$9:E$25,MATCH('Print View'!$A51,'Impact Indicators - Section B'!$A$9:$A$25,0)),""),"")</f>
        <v/>
      </c>
      <c r="F51" s="286" t="str">
        <f>IFERROR(IF(INDEX('Impact Indicators - Section B'!F$9:F$25,MATCH('Print View'!$A51,'Impact Indicators - Section B'!$A$9:$A$25,0))&lt;&gt;0,INDEX('Impact Indicators - Section B'!F$9:F$25,MATCH('Print View'!$A51,'Impact Indicators - Section B'!$A$9:$A$25,0)),""),"")</f>
        <v/>
      </c>
      <c r="G51" s="286" t="str">
        <f>IFERROR(IF(INDEX('Impact Indicators - Section B'!G$9:G$25,MATCH('Print View'!$A51,'Impact Indicators - Section B'!$A$9:$A$25,0))&lt;&gt;0,INDEX('Impact Indicators - Section B'!G$9:G$25,MATCH('Print View'!$A51,'Impact Indicators - Section B'!$A$9:$A$25,0)),""),"")</f>
        <v/>
      </c>
      <c r="H51" s="286" t="str">
        <f>IFERROR(IF(INDEX('Impact Indicators - Section B'!H$9:H$25,MATCH('Print View'!$A51,'Impact Indicators - Section B'!$A$9:$A$25,0))&lt;&gt;0,INDEX('Impact Indicators - Section B'!H$9:H$25,MATCH('Print View'!$A51,'Impact Indicators - Section B'!$A$9:$A$25,0)),""),"")</f>
        <v/>
      </c>
      <c r="I51" s="286" t="str">
        <f>IFERROR(IF(INDEX('Impact Indicators - Section B'!O$9:O$25,MATCH('Print View'!$A51,'Impact Indicators - Section B'!$A$9:$A$25,0))&lt;&gt;0,INDEX('Impact Indicators - Section B'!O$9:O$25,MATCH('Print View'!$A51,'Impact Indicators - Section B'!$A$9:$A$25,0)),""),"")</f>
        <v/>
      </c>
      <c r="J51" s="263" t="str">
        <f t="array" ref="J51">IFERROR(IF(INDEX('Impact Indicators - Section B'!D$29:D$105,MATCH('Print View'!$A51&amp;'Print View'!$J$36,'Impact Indicators - Section B'!$A$29:$A$105&amp;'Impact Indicators - Section B'!$C$29:$C$105,0))&lt;&gt;0,INDEX('Impact Indicators - Section B'!D$29:D$105,MATCH('Print View'!$A51&amp;'Print View'!$J$36,'Impact Indicators - Section B'!$A$29:$A$105&amp;'Impact Indicators - Section B'!$C$29:$C$105,0)),""),"")</f>
        <v/>
      </c>
      <c r="K51" s="248" t="str">
        <f t="array" ref="K51">IFERROR(IF(INDEX('Impact Indicators - Section B'!E$29:E$105,MATCH('Print View'!$A51&amp;'Print View'!$J$36,'Impact Indicators - Section B'!$A$29:$A$105&amp;'Impact Indicators - Section B'!$C$29:$C$105,0))&lt;&gt;0,INDEX('Impact Indicators - Section B'!E$29:E$105,MATCH('Print View'!$A51&amp;'Print View'!$J$36,'Impact Indicators - Section B'!$A$29:$A$105&amp;'Impact Indicators - Section B'!$C$29:$C$105,0)),""),"")</f>
        <v/>
      </c>
      <c r="L51" s="256" t="str">
        <f t="array" ref="L51">IFERROR(IF(INDEX('Impact Indicators - Section B'!F$29:F$105,MATCH('Print View'!$A51&amp;'Print View'!$J$36,'Impact Indicators - Section B'!$A$29:$A$105&amp;'Impact Indicators - Section B'!$C$29:$C$105,0))&lt;&gt;0,INDEX('Impact Indicators - Section B'!F$29:F$105,MATCH('Print View'!$A51&amp;'Print View'!$J$36,'Impact Indicators - Section B'!$A$29:$A$105&amp;'Impact Indicators - Section B'!$C$29:$C$105,0)),""),"")</f>
        <v/>
      </c>
      <c r="M51" s="270" t="str">
        <f t="array" ref="M51">IFERROR(IF(INDEX('Impact Indicators - Section B'!G$29:G$105,MATCH('Print View'!$A51&amp;'Print View'!$J$36,'Impact Indicators - Section B'!$A$29:$A$105&amp;'Impact Indicators - Section B'!$C$29:$C$105,0))&lt;&gt;0,INDEX('Impact Indicators - Section B'!G$29:G$105,MATCH('Print View'!$A51&amp;'Print View'!$J$36,'Impact Indicators - Section B'!$A$29:$A$105&amp;'Impact Indicators - Section B'!$C$29:$C$105,0)),""),"")</f>
        <v/>
      </c>
      <c r="N51" s="179" t="str">
        <f t="array" ref="N51">IFERROR(IF(INDEX('Impact Indicators - Section B'!H$29:H$105,MATCH('Print View'!$A51&amp;'Print View'!$J$36,'Impact Indicators - Section B'!$A$29:$A$105&amp;'Impact Indicators - Section B'!$C$29:$C$105,0))&lt;&gt;0,INDEX('Impact Indicators - Section B'!H$29:H$105,MATCH('Print View'!$A51&amp;'Print View'!$J$36,'Impact Indicators - Section B'!$A$29:$A$105&amp;'Impact Indicators - Section B'!$C$29:$C$105,0)),""),"")</f>
        <v/>
      </c>
      <c r="O51" s="263" t="str">
        <f t="array" ref="O51">IFERROR(IF(INDEX('Impact Indicators - Section B'!D$29:D$105,MATCH('Print View'!$A51&amp;'Print View'!$O$36,'Impact Indicators - Section B'!$A$29:$A$105&amp;'Impact Indicators - Section B'!$C$29:$C$105,0))&lt;&gt;0,INDEX('Impact Indicators - Section B'!D$29:D$105,MATCH('Print View'!$A51&amp;'Print View'!$O$36,'Impact Indicators - Section B'!$A$29:$A$105&amp;'Impact Indicators - Section B'!$C$29:$C$105,0)),""),"")</f>
        <v/>
      </c>
      <c r="P51" s="248" t="str">
        <f t="array" ref="P51">IFERROR(IF(INDEX('Impact Indicators - Section B'!E$29:E$105,MATCH('Print View'!$A51&amp;'Print View'!$O$36,'Impact Indicators - Section B'!$A$29:$A$105&amp;'Impact Indicators - Section B'!$C$29:$C$105,0))&lt;&gt;0,INDEX('Impact Indicators - Section B'!E$29:E$105,MATCH('Print View'!$A51&amp;'Print View'!$O$36,'Impact Indicators - Section B'!$A$29:$A$105&amp;'Impact Indicators - Section B'!$C$29:$C$105,0)),""),"")</f>
        <v/>
      </c>
      <c r="Q51" s="256" t="str">
        <f t="array" ref="Q51">IFERROR(IF(INDEX('Impact Indicators - Section B'!F$29:F$105,MATCH('Print View'!$A51&amp;'Print View'!$O$36,'Impact Indicators - Section B'!$A$29:$A$105&amp;'Impact Indicators - Section B'!$C$29:$C$105,0))&lt;&gt;0,INDEX('Impact Indicators - Section B'!F$29:F$105,MATCH('Print View'!$A51&amp;'Print View'!$O$36,'Impact Indicators - Section B'!$A$29:$A$105&amp;'Impact Indicators - Section B'!$C$29:$C$105,0)),""),"")</f>
        <v/>
      </c>
      <c r="R51" s="270" t="str">
        <f t="array" ref="R51">IFERROR(IF(INDEX('Impact Indicators - Section B'!G$29:G$105,MATCH('Print View'!$A51&amp;'Print View'!$O$36,'Impact Indicators - Section B'!$A$29:$A$105&amp;'Impact Indicators - Section B'!$C$29:$C$105,0))&lt;&gt;0,INDEX('Impact Indicators - Section B'!G$29:G$105,MATCH('Print View'!$A51&amp;'Print View'!$O$36,'Impact Indicators - Section B'!$A$29:$A$105&amp;'Impact Indicators - Section B'!$C$29:$C$105,0)),""),"")</f>
        <v/>
      </c>
      <c r="S51" s="179" t="str">
        <f t="array" ref="S51">IFERROR(IF(INDEX('Impact Indicators - Section B'!H$29:H$105,MATCH('Print View'!$A51&amp;'Print View'!$O$36,'Impact Indicators - Section B'!$A$29:$A$105&amp;'Impact Indicators - Section B'!$C$29:$C$105,0))&lt;&gt;0,INDEX('Impact Indicators - Section B'!H$29:H$105,MATCH('Print View'!$A51&amp;'Print View'!$O$36,'Impact Indicators - Section B'!$A$29:$A$105&amp;'Impact Indicators - Section B'!$C$29:$C$105,0)),""),"")</f>
        <v/>
      </c>
      <c r="T51" s="263" t="str">
        <f t="array" ref="T51">IFERROR(IF(INDEX('Impact Indicators - Section B'!D$29:D$105,MATCH('Print View'!$A51&amp;'Print View'!$T$36,'Impact Indicators - Section B'!$A$29:$A$105&amp;'Impact Indicators - Section B'!$C$29:$C$105,0))&lt;&gt;0,INDEX('Impact Indicators - Section B'!D$29:D$105,MATCH('Print View'!$A51&amp;'Print View'!$T$36,'Impact Indicators - Section B'!$A$29:$A$105&amp;'Impact Indicators - Section B'!$C$29:$C$105,0)),""),"")</f>
        <v/>
      </c>
      <c r="U51" s="248" t="str">
        <f t="array" ref="U51">IFERROR(IF(INDEX('Impact Indicators - Section B'!E$29:E$105,MATCH('Print View'!$A51&amp;'Print View'!$T$36,'Impact Indicators - Section B'!$A$29:$A$105&amp;'Impact Indicators - Section B'!$C$29:$C$105,0))&lt;&gt;0,INDEX('Impact Indicators - Section B'!E$29:E$105,MATCH('Print View'!$A51&amp;'Print View'!$T$36,'Impact Indicators - Section B'!$A$29:$A$105&amp;'Impact Indicators - Section B'!$C$29:$C$105,0)),""),"")</f>
        <v/>
      </c>
      <c r="V51" s="256" t="str">
        <f t="array" ref="V51">IFERROR(IF(INDEX('Impact Indicators - Section B'!F$29:F$105,MATCH('Print View'!$A51&amp;'Print View'!$T$36,'Impact Indicators - Section B'!$A$29:$A$105&amp;'Impact Indicators - Section B'!$C$29:$C$105,0))&lt;&gt;0,INDEX('Impact Indicators - Section B'!F$29:F$105,MATCH('Print View'!$A51&amp;'Print View'!$T$36,'Impact Indicators - Section B'!$A$29:$A$105&amp;'Impact Indicators - Section B'!$C$29:$C$105,0)),""),"")</f>
        <v/>
      </c>
      <c r="W51" s="270" t="str">
        <f t="array" ref="W51">IFERROR(IF(INDEX('Impact Indicators - Section B'!G$29:G$105,MATCH('Print View'!$A51&amp;'Print View'!$T$36,'Impact Indicators - Section B'!$A$29:$A$105&amp;'Impact Indicators - Section B'!$C$29:$C$105,0))&lt;&gt;0,INDEX('Impact Indicators - Section B'!G$29:G$105,MATCH('Print View'!$A51&amp;'Print View'!$T$36,'Impact Indicators - Section B'!$A$29:$A$105&amp;'Impact Indicators - Section B'!$C$29:$C$105,0)),""),"")</f>
        <v/>
      </c>
      <c r="X51" s="180" t="str">
        <f t="array" ref="X51">IFERROR(IF(INDEX('Impact Indicators - Section B'!H$29:H$105,MATCH('Print View'!$A51&amp;'Print View'!$T$36,'Impact Indicators - Section B'!$A$29:$A$105&amp;'Impact Indicators - Section B'!$C$29:$C$105,0))&lt;&gt;0,INDEX('Impact Indicators - Section B'!H$29:H$105,MATCH('Print View'!$A51&amp;'Print View'!$T$36,'Impact Indicators - Section B'!$A$29:$A$105&amp;'Impact Indicators - Section B'!$C$29:$C$105,0)),""),"")</f>
        <v/>
      </c>
      <c r="Y51" s="263" t="str">
        <f t="array" ref="Y51">IFERROR(IF(INDEX('Impact Indicators - Section B'!D$29:D$105,MATCH('Print View'!$A51&amp;'Print View'!$Y$36,'Impact Indicators - Section B'!$A$29:$A$105&amp;'Impact Indicators - Section B'!$C$29:$C$105,0))&lt;&gt;0,INDEX('Impact Indicators - Section B'!D$29:D$105,MATCH('Print View'!$A51&amp;'Print View'!$Y$36,'Impact Indicators - Section B'!$A$29:$A$105&amp;'Impact Indicators - Section B'!$C$29:$C$105,0)),""),"")</f>
        <v/>
      </c>
      <c r="Z51" s="248" t="str">
        <f t="array" ref="Z51">IFERROR(IF(INDEX('Impact Indicators - Section B'!E$29:E$105,MATCH('Print View'!$A51&amp;'Print View'!$Y$36,'Impact Indicators - Section B'!$A$29:$A$105&amp;'Impact Indicators - Section B'!$C$29:$C$105,0))&lt;&gt;0,INDEX('Impact Indicators - Section B'!E$29:E$105,MATCH('Print View'!$A51&amp;'Print View'!$Y$36,'Impact Indicators - Section B'!$A$29:$A$105&amp;'Impact Indicators - Section B'!$C$29:$C$105,0)),""),"")</f>
        <v/>
      </c>
      <c r="AA51" s="256" t="str">
        <f t="array" ref="AA51">IFERROR(IF(INDEX('Impact Indicators - Section B'!F$29:F$105,MATCH('Print View'!$A51&amp;'Print View'!$Y$36,'Impact Indicators - Section B'!$A$29:$A$105&amp;'Impact Indicators - Section B'!$C$29:$C$105,0))&lt;&gt;0,INDEX('Impact Indicators - Section B'!F$29:F$105,MATCH('Print View'!$A51&amp;'Print View'!$Y$36,'Impact Indicators - Section B'!$A$29:$A$105&amp;'Impact Indicators - Section B'!$C$29:$C$105,0)),""),"")</f>
        <v/>
      </c>
      <c r="AB51" s="270" t="str">
        <f t="array" ref="AB51">IFERROR(IF(INDEX('Impact Indicators - Section B'!G$29:G$105,MATCH('Print View'!$A51&amp;'Print View'!$Y$36,'Impact Indicators - Section B'!$A$29:$A$105&amp;'Impact Indicators - Section B'!$C$29:$C$105,0))&lt;&gt;0,INDEX('Impact Indicators - Section B'!G$29:G$105,MATCH('Print View'!$A51&amp;'Print View'!$Y$36,'Impact Indicators - Section B'!$A$29:$A$105&amp;'Impact Indicators - Section B'!$C$29:$C$105,0)),""),"")</f>
        <v/>
      </c>
      <c r="AC51" s="181" t="str">
        <f t="array" ref="AC51">IFERROR(IF(INDEX('Impact Indicators - Section B'!H$29:H$105,MATCH('Print View'!$A51&amp;'Print View'!$Y$36,'Impact Indicators - Section B'!$A$29:$A$105&amp;'Impact Indicators - Section B'!$C$29:$C$105,0))&lt;&gt;0,INDEX('Impact Indicators - Section B'!H$29:H$105,MATCH('Print View'!$A51&amp;'Print View'!$Y$36,'Impact Indicators - Section B'!$A$29:$A$105&amp;'Impact Indicators - Section B'!$C$29:$C$105,0)),""),"")</f>
        <v/>
      </c>
      <c r="AD51" s="263" t="str">
        <f t="array" ref="AD51">IFERROR(IF(INDEX('Impact Indicators - Section B'!D$29:D$105,MATCH('Print View'!$A51&amp;'Print View'!$AD$36,'Impact Indicators - Section B'!$A$29:$A$105&amp;'Impact Indicators - Section B'!$C$29:$C$105,0))&lt;&gt;0,INDEX('Impact Indicators - Section B'!D$29:D$105,MATCH('Print View'!$A51&amp;'Print View'!$AD$36,'Impact Indicators - Section B'!$A$29:$A$105&amp;'Impact Indicators - Section B'!$C$29:$C$105,0)),""),"")</f>
        <v/>
      </c>
      <c r="AE51" s="248" t="str">
        <f t="array" ref="AE51">IFERROR(IF(INDEX('Impact Indicators - Section B'!E$29:E$105,MATCH('Print View'!$A51&amp;'Print View'!$AD$36,'Impact Indicators - Section B'!$A$29:$A$105&amp;'Impact Indicators - Section B'!$C$29:$C$105,0))&lt;&gt;0,INDEX('Impact Indicators - Section B'!E$29:E$105,MATCH('Print View'!$A51&amp;'Print View'!$AD$36,'Impact Indicators - Section B'!$A$29:$A$105&amp;'Impact Indicators - Section B'!$C$29:$C$105,0)),""),"")</f>
        <v/>
      </c>
      <c r="AF51" s="256" t="str">
        <f t="array" ref="AF51">IFERROR(IF(INDEX('Impact Indicators - Section B'!F$29:F$105,MATCH('Print View'!$A51&amp;'Print View'!$AD$36,'Impact Indicators - Section B'!$A$29:$A$105&amp;'Impact Indicators - Section B'!$C$29:$C$105,0))&lt;&gt;0,INDEX('Impact Indicators - Section B'!F$29:F$105,MATCH('Print View'!$A51&amp;'Print View'!$AD$36,'Impact Indicators - Section B'!$A$29:$A$105&amp;'Impact Indicators - Section B'!$C$29:$C$105,0)),""),"")</f>
        <v/>
      </c>
      <c r="AG51" s="270" t="str">
        <f t="array" ref="AG51">IFERROR(IF(INDEX('Impact Indicators - Section B'!G$29:G$105,MATCH('Print View'!$A51&amp;'Print View'!$AD$36,'Impact Indicators - Section B'!$A$29:$A$105&amp;'Impact Indicators - Section B'!$C$29:$C$105,0))&lt;&gt;0,INDEX('Impact Indicators - Section B'!G$29:G$105,MATCH('Print View'!$A51&amp;'Print View'!$AD$36,'Impact Indicators - Section B'!$A$29:$A$105&amp;'Impact Indicators - Section B'!$C$29:$C$105,0)),""),"")</f>
        <v/>
      </c>
      <c r="AH51" s="180" t="str">
        <f t="array" ref="AH51">IFERROR(IF(INDEX('Impact Indicators - Section B'!H$29:H$105,MATCH('Print View'!$A51&amp;'Print View'!$AD$36,'Impact Indicators - Section B'!$A$29:$A$105&amp;'Impact Indicators - Section B'!$C$29:$C$105,0))&lt;&gt;0,INDEX('Impact Indicators - Section B'!H$29:H$105,MATCH('Print View'!$A51&amp;'Print View'!$AD$36,'Impact Indicators - Section B'!$A$29:$A$105&amp;'Impact Indicators - Section B'!$C$29:$C$105,0)),""),"")</f>
        <v/>
      </c>
      <c r="AI51" s="221"/>
      <c r="AJ51" s="224" t="str">
        <f>IFERROR(IF(INDEX('Impact Indicators - Section B'!P$9:P$25,MATCH('Print View'!A51,'Impact Indicators - Section B'!$A$9:$A$25,0))&lt;&gt;0,INDEX('Impact Indicators - Section B'!P$9:P$25,MATCH('Print View'!$A51,'Impact Indicators - Section B'!$A$9:$A$25,0)),""),"")</f>
        <v/>
      </c>
      <c r="AK51" s="284"/>
      <c r="AL51" s="284"/>
      <c r="AM51" s="284"/>
      <c r="AN51" s="284"/>
      <c r="AO51" s="284"/>
      <c r="AP51" s="284"/>
      <c r="AQ51" s="284"/>
      <c r="AR51" s="284"/>
    </row>
    <row r="52" spans="1:44" s="285" customFormat="1" ht="32.25" thickBot="1" x14ac:dyDescent="0.3">
      <c r="A52" s="215">
        <v>15</v>
      </c>
      <c r="B52" s="287" t="str">
        <f>IFERROR(IF(INDEX('Impact Indicators - Section B'!B$9:B$25,MATCH('Print View'!$A52,'Impact Indicators - Section B'!$A$9:$A$25,0))&lt;&gt;0,INDEX('Impact Indicators - Section B'!B$9:B$25,MATCH('Print View'!$A52,'Impact Indicators - Section B'!$A$9:$A$25,0)),""),"")</f>
        <v/>
      </c>
      <c r="C52" s="287" t="str">
        <f>IFERROR(IF(INDEX('Impact Indicators - Section B'!C$9:C$25,MATCH('Print View'!$A52,'Impact Indicators - Section B'!$A$9:$A$25,0))&lt;&gt;0,INDEX('Impact Indicators - Section B'!C$9:C$25,MATCH('Print View'!$A52,'Impact Indicators - Section B'!$A$9:$A$25,0)),""),"")</f>
        <v/>
      </c>
      <c r="D52" s="287" t="str">
        <f>IFERROR(IF(INDEX('Impact Indicators - Section B'!D$9:D$25,MATCH('Print View'!$A52,'Impact Indicators - Section B'!$A$9:$A$25,0))&lt;&gt;0,INDEX('Impact Indicators - Section B'!D$9:D$25,MATCH('Print View'!$A52,'Impact Indicators - Section B'!$A$9:$A$25,0)),""),"")</f>
        <v/>
      </c>
      <c r="E52" s="287" t="str">
        <f>IFERROR(IF(INDEX('Impact Indicators - Section B'!E$9:E$25,MATCH('Print View'!$A52,'Impact Indicators - Section B'!$A$9:$A$25,0))&lt;&gt;0,INDEX('Impact Indicators - Section B'!E$9:E$25,MATCH('Print View'!$A52,'Impact Indicators - Section B'!$A$9:$A$25,0)),""),"")</f>
        <v/>
      </c>
      <c r="F52" s="287" t="str">
        <f>IFERROR(IF(INDEX('Impact Indicators - Section B'!F$9:F$25,MATCH('Print View'!$A52,'Impact Indicators - Section B'!$A$9:$A$25,0))&lt;&gt;0,INDEX('Impact Indicators - Section B'!F$9:F$25,MATCH('Print View'!$A52,'Impact Indicators - Section B'!$A$9:$A$25,0)),""),"")</f>
        <v/>
      </c>
      <c r="G52" s="287" t="str">
        <f>IFERROR(IF(INDEX('Impact Indicators - Section B'!G$9:G$25,MATCH('Print View'!$A52,'Impact Indicators - Section B'!$A$9:$A$25,0))&lt;&gt;0,INDEX('Impact Indicators - Section B'!G$9:G$25,MATCH('Print View'!$A52,'Impact Indicators - Section B'!$A$9:$A$25,0)),""),"")</f>
        <v/>
      </c>
      <c r="H52" s="287" t="str">
        <f>IFERROR(IF(INDEX('Impact Indicators - Section B'!H$9:H$25,MATCH('Print View'!$A52,'Impact Indicators - Section B'!$A$9:$A$25,0))&lt;&gt;0,INDEX('Impact Indicators - Section B'!H$9:H$25,MATCH('Print View'!$A52,'Impact Indicators - Section B'!$A$9:$A$25,0)),""),"")</f>
        <v/>
      </c>
      <c r="I52" s="287" t="str">
        <f>IFERROR(IF(INDEX('Impact Indicators - Section B'!O$9:O$25,MATCH('Print View'!$A52,'Impact Indicators - Section B'!$A$9:$A$25,0))&lt;&gt;0,INDEX('Impact Indicators - Section B'!O$9:O$25,MATCH('Print View'!$A52,'Impact Indicators - Section B'!$A$9:$A$25,0)),""),"")</f>
        <v/>
      </c>
      <c r="J52" s="265" t="str">
        <f t="array" ref="J52">IFERROR(IF(INDEX('Impact Indicators - Section B'!D$29:D$105,MATCH('Print View'!$A52&amp;'Print View'!$J$36,'Impact Indicators - Section B'!$A$29:$A$105&amp;'Impact Indicators - Section B'!$C$29:$C$105,0))&lt;&gt;0,INDEX('Impact Indicators - Section B'!D$29:D$105,MATCH('Print View'!$A52&amp;'Print View'!$J$36,'Impact Indicators - Section B'!$A$29:$A$105&amp;'Impact Indicators - Section B'!$C$29:$C$105,0)),""),"")</f>
        <v/>
      </c>
      <c r="K52" s="266" t="str">
        <f t="array" ref="K52">IFERROR(IF(INDEX('Impact Indicators - Section B'!E$29:E$105,MATCH('Print View'!$A52&amp;'Print View'!$J$36,'Impact Indicators - Section B'!$A$29:$A$105&amp;'Impact Indicators - Section B'!$C$29:$C$105,0))&lt;&gt;0,INDEX('Impact Indicators - Section B'!E$29:E$105,MATCH('Print View'!$A52&amp;'Print View'!$J$36,'Impact Indicators - Section B'!$A$29:$A$105&amp;'Impact Indicators - Section B'!$C$29:$C$105,0)),""),"")</f>
        <v/>
      </c>
      <c r="L52" s="268" t="str">
        <f t="array" ref="L52">IFERROR(IF(INDEX('Impact Indicators - Section B'!F$29:F$105,MATCH('Print View'!$A52&amp;'Print View'!$J$36,'Impact Indicators - Section B'!$A$29:$A$105&amp;'Impact Indicators - Section B'!$C$29:$C$105,0))&lt;&gt;0,INDEX('Impact Indicators - Section B'!F$29:F$105,MATCH('Print View'!$A52&amp;'Print View'!$J$36,'Impact Indicators - Section B'!$A$29:$A$105&amp;'Impact Indicators - Section B'!$C$29:$C$105,0)),""),"")</f>
        <v/>
      </c>
      <c r="M52" s="272" t="str">
        <f t="array" ref="M52">IFERROR(IF(INDEX('Impact Indicators - Section B'!G$29:G$105,MATCH('Print View'!$A52&amp;'Print View'!$J$36,'Impact Indicators - Section B'!$A$29:$A$105&amp;'Impact Indicators - Section B'!$C$29:$C$105,0))&lt;&gt;0,INDEX('Impact Indicators - Section B'!G$29:G$105,MATCH('Print View'!$A52&amp;'Print View'!$J$36,'Impact Indicators - Section B'!$A$29:$A$105&amp;'Impact Indicators - Section B'!$C$29:$C$105,0)),""),"")</f>
        <v/>
      </c>
      <c r="N52" s="191" t="str">
        <f t="array" ref="N52">IFERROR(IF(INDEX('Impact Indicators - Section B'!H$29:H$105,MATCH('Print View'!$A52&amp;'Print View'!$J$36,'Impact Indicators - Section B'!$A$29:$A$105&amp;'Impact Indicators - Section B'!$C$29:$C$105,0))&lt;&gt;0,INDEX('Impact Indicators - Section B'!H$29:H$105,MATCH('Print View'!$A52&amp;'Print View'!$J$36,'Impact Indicators - Section B'!$A$29:$A$105&amp;'Impact Indicators - Section B'!$C$29:$C$105,0)),""),"")</f>
        <v/>
      </c>
      <c r="O52" s="265" t="str">
        <f t="array" ref="O52">IFERROR(IF(INDEX('Impact Indicators - Section B'!D$29:D$105,MATCH('Print View'!$A52&amp;'Print View'!$O$36,'Impact Indicators - Section B'!$A$29:$A$105&amp;'Impact Indicators - Section B'!$C$29:$C$105,0))&lt;&gt;0,INDEX('Impact Indicators - Section B'!D$29:D$105,MATCH('Print View'!$A52&amp;'Print View'!$O$36,'Impact Indicators - Section B'!$A$29:$A$105&amp;'Impact Indicators - Section B'!$C$29:$C$105,0)),""),"")</f>
        <v/>
      </c>
      <c r="P52" s="266" t="str">
        <f t="array" ref="P52">IFERROR(IF(INDEX('Impact Indicators - Section B'!E$29:E$105,MATCH('Print View'!$A52&amp;'Print View'!$O$36,'Impact Indicators - Section B'!$A$29:$A$105&amp;'Impact Indicators - Section B'!$C$29:$C$105,0))&lt;&gt;0,INDEX('Impact Indicators - Section B'!E$29:E$105,MATCH('Print View'!$A52&amp;'Print View'!$O$36,'Impact Indicators - Section B'!$A$29:$A$105&amp;'Impact Indicators - Section B'!$C$29:$C$105,0)),""),"")</f>
        <v/>
      </c>
      <c r="Q52" s="268" t="str">
        <f t="array" ref="Q52">IFERROR(IF(INDEX('Impact Indicators - Section B'!F$29:F$105,MATCH('Print View'!$A52&amp;'Print View'!$O$36,'Impact Indicators - Section B'!$A$29:$A$105&amp;'Impact Indicators - Section B'!$C$29:$C$105,0))&lt;&gt;0,INDEX('Impact Indicators - Section B'!F$29:F$105,MATCH('Print View'!$A52&amp;'Print View'!$O$36,'Impact Indicators - Section B'!$A$29:$A$105&amp;'Impact Indicators - Section B'!$C$29:$C$105,0)),""),"")</f>
        <v/>
      </c>
      <c r="R52" s="272" t="str">
        <f t="array" ref="R52">IFERROR(IF(INDEX('Impact Indicators - Section B'!G$29:G$105,MATCH('Print View'!$A52&amp;'Print View'!$O$36,'Impact Indicators - Section B'!$A$29:$A$105&amp;'Impact Indicators - Section B'!$C$29:$C$105,0))&lt;&gt;0,INDEX('Impact Indicators - Section B'!G$29:G$105,MATCH('Print View'!$A52&amp;'Print View'!$O$36,'Impact Indicators - Section B'!$A$29:$A$105&amp;'Impact Indicators - Section B'!$C$29:$C$105,0)),""),"")</f>
        <v/>
      </c>
      <c r="S52" s="191" t="str">
        <f t="array" ref="S52">IFERROR(IF(INDEX('Impact Indicators - Section B'!H$29:H$105,MATCH('Print View'!$A52&amp;'Print View'!$O$36,'Impact Indicators - Section B'!$A$29:$A$105&amp;'Impact Indicators - Section B'!$C$29:$C$105,0))&lt;&gt;0,INDEX('Impact Indicators - Section B'!H$29:H$105,MATCH('Print View'!$A52&amp;'Print View'!$O$36,'Impact Indicators - Section B'!$A$29:$A$105&amp;'Impact Indicators - Section B'!$C$29:$C$105,0)),""),"")</f>
        <v/>
      </c>
      <c r="T52" s="265" t="str">
        <f t="array" ref="T52">IFERROR(IF(INDEX('Impact Indicators - Section B'!D$29:D$105,MATCH('Print View'!$A52&amp;'Print View'!$T$36,'Impact Indicators - Section B'!$A$29:$A$105&amp;'Impact Indicators - Section B'!$C$29:$C$105,0))&lt;&gt;0,INDEX('Impact Indicators - Section B'!D$29:D$105,MATCH('Print View'!$A52&amp;'Print View'!$T$36,'Impact Indicators - Section B'!$A$29:$A$105&amp;'Impact Indicators - Section B'!$C$29:$C$105,0)),""),"")</f>
        <v/>
      </c>
      <c r="U52" s="266" t="str">
        <f t="array" ref="U52">IFERROR(IF(INDEX('Impact Indicators - Section B'!E$29:E$105,MATCH('Print View'!$A52&amp;'Print View'!$T$36,'Impact Indicators - Section B'!$A$29:$A$105&amp;'Impact Indicators - Section B'!$C$29:$C$105,0))&lt;&gt;0,INDEX('Impact Indicators - Section B'!E$29:E$105,MATCH('Print View'!$A52&amp;'Print View'!$T$36,'Impact Indicators - Section B'!$A$29:$A$105&amp;'Impact Indicators - Section B'!$C$29:$C$105,0)),""),"")</f>
        <v/>
      </c>
      <c r="V52" s="268" t="str">
        <f t="array" ref="V52">IFERROR(IF(INDEX('Impact Indicators - Section B'!F$29:F$105,MATCH('Print View'!$A52&amp;'Print View'!$T$36,'Impact Indicators - Section B'!$A$29:$A$105&amp;'Impact Indicators - Section B'!$C$29:$C$105,0))&lt;&gt;0,INDEX('Impact Indicators - Section B'!F$29:F$105,MATCH('Print View'!$A52&amp;'Print View'!$T$36,'Impact Indicators - Section B'!$A$29:$A$105&amp;'Impact Indicators - Section B'!$C$29:$C$105,0)),""),"")</f>
        <v/>
      </c>
      <c r="W52" s="272" t="str">
        <f t="array" ref="W52">IFERROR(IF(INDEX('Impact Indicators - Section B'!G$29:G$105,MATCH('Print View'!$A52&amp;'Print View'!$T$36,'Impact Indicators - Section B'!$A$29:$A$105&amp;'Impact Indicators - Section B'!$C$29:$C$105,0))&lt;&gt;0,INDEX('Impact Indicators - Section B'!G$29:G$105,MATCH('Print View'!$A52&amp;'Print View'!$T$36,'Impact Indicators - Section B'!$A$29:$A$105&amp;'Impact Indicators - Section B'!$C$29:$C$105,0)),""),"")</f>
        <v/>
      </c>
      <c r="X52" s="192" t="str">
        <f t="array" ref="X52">IFERROR(IF(INDEX('Impact Indicators - Section B'!H$29:H$105,MATCH('Print View'!$A52&amp;'Print View'!$T$36,'Impact Indicators - Section B'!$A$29:$A$105&amp;'Impact Indicators - Section B'!$C$29:$C$105,0))&lt;&gt;0,INDEX('Impact Indicators - Section B'!H$29:H$105,MATCH('Print View'!$A52&amp;'Print View'!$T$36,'Impact Indicators - Section B'!$A$29:$A$105&amp;'Impact Indicators - Section B'!$C$29:$C$105,0)),""),"")</f>
        <v/>
      </c>
      <c r="Y52" s="265" t="str">
        <f t="array" ref="Y52">IFERROR(IF(INDEX('Impact Indicators - Section B'!D$29:D$105,MATCH('Print View'!$A52&amp;'Print View'!$Y$36,'Impact Indicators - Section B'!$A$29:$A$105&amp;'Impact Indicators - Section B'!$C$29:$C$105,0))&lt;&gt;0,INDEX('Impact Indicators - Section B'!D$29:D$105,MATCH('Print View'!$A52&amp;'Print View'!$Y$36,'Impact Indicators - Section B'!$A$29:$A$105&amp;'Impact Indicators - Section B'!$C$29:$C$105,0)),""),"")</f>
        <v/>
      </c>
      <c r="Z52" s="266" t="str">
        <f t="array" ref="Z52">IFERROR(IF(INDEX('Impact Indicators - Section B'!E$29:E$105,MATCH('Print View'!$A52&amp;'Print View'!$Y$36,'Impact Indicators - Section B'!$A$29:$A$105&amp;'Impact Indicators - Section B'!$C$29:$C$105,0))&lt;&gt;0,INDEX('Impact Indicators - Section B'!E$29:E$105,MATCH('Print View'!$A52&amp;'Print View'!$Y$36,'Impact Indicators - Section B'!$A$29:$A$105&amp;'Impact Indicators - Section B'!$C$29:$C$105,0)),""),"")</f>
        <v/>
      </c>
      <c r="AA52" s="268" t="str">
        <f t="array" ref="AA52">IFERROR(IF(INDEX('Impact Indicators - Section B'!F$29:F$105,MATCH('Print View'!$A52&amp;'Print View'!$Y$36,'Impact Indicators - Section B'!$A$29:$A$105&amp;'Impact Indicators - Section B'!$C$29:$C$105,0))&lt;&gt;0,INDEX('Impact Indicators - Section B'!F$29:F$105,MATCH('Print View'!$A52&amp;'Print View'!$Y$36,'Impact Indicators - Section B'!$A$29:$A$105&amp;'Impact Indicators - Section B'!$C$29:$C$105,0)),""),"")</f>
        <v/>
      </c>
      <c r="AB52" s="272" t="str">
        <f t="array" ref="AB52">IFERROR(IF(INDEX('Impact Indicators - Section B'!G$29:G$105,MATCH('Print View'!$A52&amp;'Print View'!$Y$36,'Impact Indicators - Section B'!$A$29:$A$105&amp;'Impact Indicators - Section B'!$C$29:$C$105,0))&lt;&gt;0,INDEX('Impact Indicators - Section B'!G$29:G$105,MATCH('Print View'!$A52&amp;'Print View'!$Y$36,'Impact Indicators - Section B'!$A$29:$A$105&amp;'Impact Indicators - Section B'!$C$29:$C$105,0)),""),"")</f>
        <v/>
      </c>
      <c r="AC52" s="193" t="str">
        <f t="array" ref="AC52">IFERROR(IF(INDEX('Impact Indicators - Section B'!H$29:H$105,MATCH('Print View'!$A52&amp;'Print View'!$Y$36,'Impact Indicators - Section B'!$A$29:$A$105&amp;'Impact Indicators - Section B'!$C$29:$C$105,0))&lt;&gt;0,INDEX('Impact Indicators - Section B'!H$29:H$105,MATCH('Print View'!$A52&amp;'Print View'!$Y$36,'Impact Indicators - Section B'!$A$29:$A$105&amp;'Impact Indicators - Section B'!$C$29:$C$105,0)),""),"")</f>
        <v/>
      </c>
      <c r="AD52" s="265" t="str">
        <f t="array" ref="AD52">IFERROR(IF(INDEX('Impact Indicators - Section B'!D$29:D$105,MATCH('Print View'!$A52&amp;'Print View'!$AD$36,'Impact Indicators - Section B'!$A$29:$A$105&amp;'Impact Indicators - Section B'!$C$29:$C$105,0))&lt;&gt;0,INDEX('Impact Indicators - Section B'!D$29:D$105,MATCH('Print View'!$A52&amp;'Print View'!$AD$36,'Impact Indicators - Section B'!$A$29:$A$105&amp;'Impact Indicators - Section B'!$C$29:$C$105,0)),""),"")</f>
        <v/>
      </c>
      <c r="AE52" s="266" t="str">
        <f t="array" ref="AE52">IFERROR(IF(INDEX('Impact Indicators - Section B'!E$29:E$105,MATCH('Print View'!$A52&amp;'Print View'!$AD$36,'Impact Indicators - Section B'!$A$29:$A$105&amp;'Impact Indicators - Section B'!$C$29:$C$105,0))&lt;&gt;0,INDEX('Impact Indicators - Section B'!E$29:E$105,MATCH('Print View'!$A52&amp;'Print View'!$AD$36,'Impact Indicators - Section B'!$A$29:$A$105&amp;'Impact Indicators - Section B'!$C$29:$C$105,0)),""),"")</f>
        <v/>
      </c>
      <c r="AF52" s="268" t="str">
        <f t="array" ref="AF52">IFERROR(IF(INDEX('Impact Indicators - Section B'!F$29:F$105,MATCH('Print View'!$A52&amp;'Print View'!$AD$36,'Impact Indicators - Section B'!$A$29:$A$105&amp;'Impact Indicators - Section B'!$C$29:$C$105,0))&lt;&gt;0,INDEX('Impact Indicators - Section B'!F$29:F$105,MATCH('Print View'!$A52&amp;'Print View'!$AD$36,'Impact Indicators - Section B'!$A$29:$A$105&amp;'Impact Indicators - Section B'!$C$29:$C$105,0)),""),"")</f>
        <v/>
      </c>
      <c r="AG52" s="272" t="str">
        <f t="array" ref="AG52">IFERROR(IF(INDEX('Impact Indicators - Section B'!G$29:G$105,MATCH('Print View'!$A52&amp;'Print View'!$AD$36,'Impact Indicators - Section B'!$A$29:$A$105&amp;'Impact Indicators - Section B'!$C$29:$C$105,0))&lt;&gt;0,INDEX('Impact Indicators - Section B'!G$29:G$105,MATCH('Print View'!$A52&amp;'Print View'!$AD$36,'Impact Indicators - Section B'!$A$29:$A$105&amp;'Impact Indicators - Section B'!$C$29:$C$105,0)),""),"")</f>
        <v/>
      </c>
      <c r="AH52" s="192" t="str">
        <f t="array" ref="AH52">IFERROR(IF(INDEX('Impact Indicators - Section B'!H$29:H$105,MATCH('Print View'!$A52&amp;'Print View'!$AD$36,'Impact Indicators - Section B'!$A$29:$A$105&amp;'Impact Indicators - Section B'!$C$29:$C$105,0))&lt;&gt;0,INDEX('Impact Indicators - Section B'!H$29:H$105,MATCH('Print View'!$A52&amp;'Print View'!$AD$36,'Impact Indicators - Section B'!$A$29:$A$105&amp;'Impact Indicators - Section B'!$C$29:$C$105,0)),""),"")</f>
        <v/>
      </c>
      <c r="AI52" s="222"/>
      <c r="AJ52" s="225" t="str">
        <f>IFERROR(IF(INDEX('Impact Indicators - Section B'!P$9:P$25,MATCH('Print View'!A52,'Impact Indicators - Section B'!$A$9:$A$25,0))&lt;&gt;0,INDEX('Impact Indicators - Section B'!P$9:P$25,MATCH('Print View'!$A52,'Impact Indicators - Section B'!$A$9:$A$25,0)),""),"")</f>
        <v/>
      </c>
      <c r="AK52" s="284"/>
      <c r="AL52" s="284"/>
      <c r="AM52" s="284"/>
      <c r="AN52" s="284"/>
      <c r="AO52" s="284"/>
      <c r="AP52" s="284"/>
      <c r="AQ52" s="284"/>
      <c r="AR52" s="284"/>
    </row>
    <row r="53" spans="1:44" x14ac:dyDescent="0.25">
      <c r="A53" s="278"/>
      <c r="B53" s="278"/>
      <c r="C53" s="278"/>
      <c r="D53" s="278"/>
      <c r="E53" s="278"/>
      <c r="F53" s="278"/>
      <c r="G53" s="278"/>
      <c r="H53" s="278"/>
      <c r="I53" s="278"/>
      <c r="J53" s="278"/>
      <c r="K53" s="278"/>
      <c r="L53" s="278"/>
      <c r="M53" s="278"/>
      <c r="N53" s="28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Q53" s="276"/>
      <c r="AR53" s="276"/>
    </row>
    <row r="54" spans="1:44" ht="16.5" thickBot="1" x14ac:dyDescent="0.3">
      <c r="A54" s="278"/>
      <c r="B54" s="278"/>
      <c r="C54" s="278"/>
      <c r="D54" s="278"/>
      <c r="E54" s="278"/>
      <c r="F54" s="278"/>
      <c r="G54" s="278"/>
      <c r="H54" s="278"/>
      <c r="I54" s="278"/>
      <c r="J54" s="278"/>
      <c r="K54" s="278"/>
      <c r="L54" s="278"/>
      <c r="M54" s="278"/>
      <c r="N54" s="288"/>
      <c r="O54" s="278"/>
      <c r="P54" s="278"/>
      <c r="Q54" s="278"/>
      <c r="R54" s="278"/>
      <c r="S54" s="278"/>
      <c r="T54" s="278"/>
      <c r="U54" s="278"/>
      <c r="V54" s="278"/>
      <c r="W54" s="278"/>
      <c r="X54" s="278"/>
      <c r="Y54" s="278"/>
      <c r="Z54" s="278"/>
      <c r="AA54" s="278"/>
      <c r="AB54" s="278"/>
      <c r="AC54" s="278"/>
      <c r="AD54" s="278"/>
      <c r="AE54" s="278"/>
      <c r="AF54" s="278"/>
      <c r="AG54" s="278"/>
      <c r="AH54" s="278"/>
      <c r="AI54" s="278"/>
      <c r="AJ54" s="278"/>
      <c r="AQ54" s="276"/>
      <c r="AR54" s="276"/>
    </row>
    <row r="55" spans="1:44" ht="45.75" thickBot="1" x14ac:dyDescent="0.3">
      <c r="A55" s="479" t="str">
        <f>'Outcome Indicators - Section C'!A8:N8</f>
        <v>Outcome Indicators</v>
      </c>
      <c r="B55" s="480"/>
      <c r="C55" s="480"/>
      <c r="D55" s="480"/>
      <c r="E55" s="480"/>
      <c r="F55" s="480"/>
      <c r="G55" s="480"/>
      <c r="H55" s="480"/>
      <c r="I55" s="481"/>
      <c r="J55" s="278"/>
      <c r="K55" s="278"/>
      <c r="L55" s="278"/>
      <c r="M55" s="278"/>
      <c r="N55" s="288"/>
      <c r="O55" s="278"/>
      <c r="P55" s="278"/>
      <c r="Q55" s="278"/>
      <c r="R55" s="278"/>
      <c r="S55" s="278"/>
      <c r="T55" s="278"/>
      <c r="U55" s="278"/>
      <c r="V55" s="278"/>
      <c r="W55" s="278"/>
      <c r="X55" s="278"/>
      <c r="Y55" s="278"/>
      <c r="Z55" s="278"/>
      <c r="AA55" s="278"/>
      <c r="AB55" s="278"/>
      <c r="AC55" s="278"/>
      <c r="AD55" s="278"/>
      <c r="AE55" s="278"/>
      <c r="AF55" s="278"/>
      <c r="AG55" s="278"/>
      <c r="AH55" s="278"/>
      <c r="AI55" s="278"/>
      <c r="AJ55" s="278"/>
      <c r="AQ55" s="276"/>
      <c r="AR55" s="276"/>
    </row>
    <row r="56" spans="1:44" ht="16.5" thickBot="1" x14ac:dyDescent="0.3">
      <c r="A56" s="278"/>
      <c r="B56" s="278"/>
      <c r="C56" s="278"/>
      <c r="D56" s="278"/>
      <c r="E56" s="278"/>
      <c r="F56" s="278"/>
      <c r="G56" s="278"/>
      <c r="H56" s="278"/>
      <c r="I56" s="278"/>
      <c r="J56" s="278"/>
      <c r="K56" s="278"/>
      <c r="L56" s="278"/>
      <c r="M56" s="278"/>
      <c r="N56" s="288"/>
      <c r="O56" s="278"/>
      <c r="P56" s="278"/>
      <c r="Q56" s="278"/>
      <c r="R56" s="278"/>
      <c r="S56" s="278"/>
      <c r="T56" s="278"/>
      <c r="U56" s="278"/>
      <c r="V56" s="278"/>
      <c r="W56" s="278"/>
      <c r="X56" s="278"/>
      <c r="Y56" s="278"/>
      <c r="Z56" s="278"/>
      <c r="AA56" s="278"/>
      <c r="AB56" s="278"/>
      <c r="AC56" s="278"/>
      <c r="AD56" s="278"/>
      <c r="AE56" s="278"/>
      <c r="AF56" s="278"/>
      <c r="AG56" s="278"/>
      <c r="AH56" s="278"/>
      <c r="AI56" s="278"/>
      <c r="AJ56" s="278"/>
      <c r="AQ56" s="276"/>
      <c r="AR56" s="276"/>
    </row>
    <row r="57" spans="1:44" ht="30.75" thickBot="1" x14ac:dyDescent="0.3">
      <c r="A57" s="482" t="s">
        <v>225</v>
      </c>
      <c r="B57" s="484" t="str">
        <f>'Outcome Indicators - Section C'!B9</f>
        <v>Standard Indicator</v>
      </c>
      <c r="C57" s="484" t="str">
        <f>'Outcome Indicators - Section C'!C9</f>
        <v>Custom Indicator</v>
      </c>
      <c r="D57" s="484" t="str">
        <f>'Outcome Indicators - Section C'!D9</f>
        <v>Baseline Value</v>
      </c>
      <c r="E57" s="484" t="str">
        <f>'Outcome Indicators - Section C'!E9</f>
        <v>Baseline Year</v>
      </c>
      <c r="F57" s="484" t="str">
        <f>'Outcome Indicators - Section C'!F9</f>
        <v>Baseline Source</v>
      </c>
      <c r="G57" s="488" t="str">
        <f>'Outcome Indicators - Section C'!G9</f>
        <v>Required Disaggregation</v>
      </c>
      <c r="H57" s="484" t="str">
        <f>'Outcome Indicators - Section C'!H9</f>
        <v>Responsible PR</v>
      </c>
      <c r="I57" s="490" t="str">
        <f>'Outcome Indicators - Section C'!O9</f>
        <v>Country</v>
      </c>
      <c r="J57" s="471">
        <f>IFERROR(INDEX(YEAR('Overview - Section A'!A$43:A$49),MATCH('Print View'!$N$6,'Overview - Section A'!B$43:B$49,0)),"")</f>
        <v>2018</v>
      </c>
      <c r="K57" s="472"/>
      <c r="L57" s="472"/>
      <c r="M57" s="472"/>
      <c r="N57" s="473"/>
      <c r="O57" s="474">
        <f>IFERROR(J57+1,"")</f>
        <v>2019</v>
      </c>
      <c r="P57" s="475"/>
      <c r="Q57" s="475"/>
      <c r="R57" s="475"/>
      <c r="S57" s="476"/>
      <c r="T57" s="474">
        <f>IFERROR(O57+1,"")</f>
        <v>2020</v>
      </c>
      <c r="U57" s="475"/>
      <c r="V57" s="475"/>
      <c r="W57" s="475"/>
      <c r="X57" s="476"/>
      <c r="Y57" s="474">
        <f>IFERROR(T57+1,"")</f>
        <v>2021</v>
      </c>
      <c r="Z57" s="475"/>
      <c r="AA57" s="475"/>
      <c r="AB57" s="475"/>
      <c r="AC57" s="476"/>
      <c r="AD57" s="474">
        <f>IFERROR(Y57+1,"")</f>
        <v>2022</v>
      </c>
      <c r="AE57" s="475"/>
      <c r="AF57" s="475"/>
      <c r="AG57" s="475"/>
      <c r="AH57" s="476"/>
      <c r="AI57" s="195"/>
      <c r="AJ57" s="477" t="str">
        <f>'Outcome Indicators - Section C'!P9</f>
        <v>Comments</v>
      </c>
      <c r="AQ57" s="276"/>
      <c r="AR57" s="276"/>
    </row>
    <row r="58" spans="1:44" ht="122.25" customHeight="1" thickBot="1" x14ac:dyDescent="0.3">
      <c r="A58" s="483"/>
      <c r="B58" s="485"/>
      <c r="C58" s="485"/>
      <c r="D58" s="485"/>
      <c r="E58" s="485"/>
      <c r="F58" s="485"/>
      <c r="G58" s="489"/>
      <c r="H58" s="485"/>
      <c r="I58" s="491"/>
      <c r="J58" s="274" t="str">
        <f>'Outcome Indicators - Section C'!D29</f>
        <v>Target N#</v>
      </c>
      <c r="K58" s="273" t="str">
        <f>'Outcome Indicators - Section C'!E29</f>
        <v>Target D#</v>
      </c>
      <c r="L58" s="273" t="str">
        <f>'Outcome Indicators - Section C'!F29</f>
        <v>Target %</v>
      </c>
      <c r="M58" s="273" t="str">
        <f>'Outcome Indicators - Section C'!G29</f>
        <v>Report Due Date</v>
      </c>
      <c r="N58" s="226" t="str">
        <f>'Outcome Indicators - Section C'!H29</f>
        <v>Mark if target is TBD?</v>
      </c>
      <c r="O58" s="274" t="str">
        <f>'Outcome Indicators - Section C'!D29</f>
        <v>Target N#</v>
      </c>
      <c r="P58" s="273" t="str">
        <f>'Outcome Indicators - Section C'!E29</f>
        <v>Target D#</v>
      </c>
      <c r="Q58" s="273" t="str">
        <f>'Outcome Indicators - Section C'!F29</f>
        <v>Target %</v>
      </c>
      <c r="R58" s="273" t="str">
        <f>'Outcome Indicators - Section C'!G29</f>
        <v>Report Due Date</v>
      </c>
      <c r="S58" s="226" t="str">
        <f>'Outcome Indicators - Section C'!H29</f>
        <v>Mark if target is TBD?</v>
      </c>
      <c r="T58" s="274" t="str">
        <f>'Outcome Indicators - Section C'!D29</f>
        <v>Target N#</v>
      </c>
      <c r="U58" s="273" t="str">
        <f>'Outcome Indicators - Section C'!E29</f>
        <v>Target D#</v>
      </c>
      <c r="V58" s="273" t="str">
        <f>'Outcome Indicators - Section C'!F29</f>
        <v>Target %</v>
      </c>
      <c r="W58" s="273" t="str">
        <f>'Outcome Indicators - Section C'!G29</f>
        <v>Report Due Date</v>
      </c>
      <c r="X58" s="226" t="str">
        <f>'Outcome Indicators - Section C'!H29</f>
        <v>Mark if target is TBD?</v>
      </c>
      <c r="Y58" s="274" t="str">
        <f>'Outcome Indicators - Section C'!D29</f>
        <v>Target N#</v>
      </c>
      <c r="Z58" s="273" t="str">
        <f>'Outcome Indicators - Section C'!E29</f>
        <v>Target D#</v>
      </c>
      <c r="AA58" s="273" t="str">
        <f>'Outcome Indicators - Section C'!F29</f>
        <v>Target %</v>
      </c>
      <c r="AB58" s="273" t="str">
        <f>'Outcome Indicators - Section C'!G29</f>
        <v>Report Due Date</v>
      </c>
      <c r="AC58" s="227" t="str">
        <f>'Outcome Indicators - Section C'!H29</f>
        <v>Mark if target is TBD?</v>
      </c>
      <c r="AD58" s="274" t="str">
        <f>'Outcome Indicators - Section C'!D29</f>
        <v>Target N#</v>
      </c>
      <c r="AE58" s="273" t="str">
        <f>'Outcome Indicators - Section C'!E29</f>
        <v>Target D#</v>
      </c>
      <c r="AF58" s="273" t="str">
        <f>'Outcome Indicators - Section C'!F29</f>
        <v>Target %</v>
      </c>
      <c r="AG58" s="273" t="str">
        <f>'Outcome Indicators - Section C'!G29</f>
        <v>Report Due Date</v>
      </c>
      <c r="AH58" s="226" t="str">
        <f>'Outcome Indicators - Section C'!H29</f>
        <v>Mark if target is TBD?</v>
      </c>
      <c r="AI58" s="196"/>
      <c r="AJ58" s="478"/>
      <c r="AQ58" s="276"/>
      <c r="AR58" s="276"/>
    </row>
    <row r="59" spans="1:44" ht="240" x14ac:dyDescent="0.25">
      <c r="A59" s="212">
        <v>1</v>
      </c>
      <c r="B59" s="172" t="str">
        <f>IFERROR(IF(INDEX('Outcome Indicators - Section C'!B$10:B$26,MATCH('Print View'!$A59,'Outcome Indicators - Section C'!$A$10:$A$26,0))&lt;&gt;0,INDEX('Outcome Indicators - Section C'!B$10:B$26,MATCH('Print View'!$A59,'Outcome Indicators - Section C'!$A$10:$A$26,0)),""),"")</f>
        <v>TB O-4(M): Treatment success rate of RR TB and/or MDR-TB: Percentage of cases with RR and/or MDR-TB successfully treated</v>
      </c>
      <c r="C59" s="172" t="str">
        <f>IFERROR(IF(INDEX('Outcome Indicators - Section C'!C$10:C$26,MATCH('Print View'!$A59,'Outcome Indicators - Section C'!$A$10:$A$26,0))&lt;&gt;0,INDEX('Outcome Indicators - Section C'!C$10:C$26,MATCH('Print View'!$A59,'Outcome Indicators - Section C'!$A$10:$A$26,0)),""),"")</f>
        <v/>
      </c>
      <c r="D59" s="172" t="str">
        <f>IFERROR(IF(INDEX('Outcome Indicators - Section C'!D$10:D$26,MATCH('Print View'!$A59,'Outcome Indicators - Section C'!$A$10:$A$26,0))&lt;&gt;0,INDEX('Outcome Indicators - Section C'!D$10:D$26,MATCH('Print View'!$A59,'Outcome Indicators - Section C'!$A$10:$A$26,0)),""),"")</f>
        <v>70%</v>
      </c>
      <c r="E59" s="172" t="str">
        <f>IFERROR(IF(INDEX('Outcome Indicators - Section C'!E$10:E$26,MATCH('Print View'!$A59,'Outcome Indicators - Section C'!$A$10:$A$26,0))&lt;&gt;0,INDEX('Outcome Indicators - Section C'!E$10:E$26,MATCH('Print View'!$A59,'Outcome Indicators - Section C'!$A$10:$A$26,0)),""),"")</f>
        <v>2015</v>
      </c>
      <c r="F59" s="172" t="str">
        <f>IFERROR(IF(INDEX('Outcome Indicators - Section C'!F$10:F$26,MATCH('Print View'!$A59,'Outcome Indicators - Section C'!$A$10:$A$26,0))&lt;&gt;0,INDEX('Outcome Indicators - Section C'!F$10:F$26,MATCH('Print View'!$A59,'Outcome Indicators - Section C'!$A$10:$A$26,0)),""),"")</f>
        <v>Validated NTP Report</v>
      </c>
      <c r="G59" s="172" t="str">
        <f>IFERROR(IF(INDEX('Outcome Indicators - Section C'!G$10:G$26,MATCH('Print View'!$A59,'Outcome Indicators - Section C'!$A$10:$A$26,0))&lt;&gt;0,INDEX('Outcome Indicators - Section C'!G$10:G$26,MATCH('Print View'!$A59,'Outcome Indicators - Section C'!$A$10:$A$26,0)),""),"")</f>
        <v>TB case definition</v>
      </c>
      <c r="H59" s="172" t="str">
        <f>IFERROR(IF(INDEX('Outcome Indicators - Section C'!H$10:H$26,MATCH('Print View'!$A59,'Outcome Indicators - Section C'!$A$10:$A$26,0))&lt;&gt;0,INDEX('Outcome Indicators - Section C'!H$10:H$26,MATCH('Print View'!$A59,'Outcome Indicators - Section C'!$A$10:$A$26,0)),""),"")</f>
        <v>Philippine Business for Social Progress (PBSP)</v>
      </c>
      <c r="I59" s="172" t="str">
        <f>IFERROR(IF(INDEX('Outcome Indicators - Section C'!O$10:O$26,MATCH('Print View'!$A59,'Outcome Indicators - Section C'!$A$10:$A$26,0))&lt;&gt;0,INDEX('Outcome Indicators - Section C'!O$10:O$26,MATCH('Print View'!$A59,'Outcome Indicators - Section C'!$A$10:$A$26,0)),""),"")</f>
        <v>Philippines</v>
      </c>
      <c r="J59" s="238">
        <f t="array" ref="J59">IFERROR(IF(INDEX('Outcome Indicators - Section C'!D$30:D$106,MATCH('Print View'!$A59&amp;'Print View'!$J$57,'Outcome Indicators - Section C'!$A$30:$A$106&amp;'Outcome Indicators - Section C'!$C$30:$C$106,0))&lt;&gt;0,INDEX('Outcome Indicators - Section C'!D$30:D$106,MATCH('Print View'!$A59&amp;'Print View'!$J$57,'Outcome Indicators - Section C'!$A$30:$A$106&amp;'Outcome Indicators - Section C'!$C$30:$C$106,0)),""),"")</f>
        <v>5627.2000000000007</v>
      </c>
      <c r="K59" s="239">
        <f t="array" ref="K59">IFERROR(IF(INDEX('Outcome Indicators - Section C'!E$30:E$106,MATCH('Print View'!$A59&amp;'Print View'!$J$57,'Outcome Indicators - Section C'!$A$30:$A$106&amp;'Outcome Indicators - Section C'!$C$30:$C$106,0))&lt;&gt;0,INDEX('Outcome Indicators - Section C'!E$30:E$106,MATCH('Print View'!$A59&amp;'Print View'!$J$57,'Outcome Indicators - Section C'!$A$30:$A$106&amp;'Outcome Indicators - Section C'!$C$30:$C$106,0)),""),"")</f>
        <v>7034</v>
      </c>
      <c r="L59" s="253">
        <f t="array" ref="L59">IFERROR(IF(INDEX('Outcome Indicators - Section C'!F$30:F$106,MATCH('Print View'!$A59&amp;'Print View'!$J$57,'Outcome Indicators - Section C'!$A$30:$A$106&amp;'Outcome Indicators - Section C'!$C$30:$C$106,0))&lt;&gt;0,INDEX('Outcome Indicators - Section C'!F$30:F$106,MATCH('Print View'!$A59&amp;'Print View'!$J$57,'Outcome Indicators - Section C'!$A$30:$A$106&amp;'Outcome Indicators - Section C'!$C$30:$C$106,0)),""),"")</f>
        <v>80.000000000000014</v>
      </c>
      <c r="M59" s="269">
        <f t="array" ref="M59">IFERROR(IF(INDEX('Outcome Indicators - Section C'!G$30:G$106,MATCH('Print View'!$A59&amp;'Print View'!$J$57,'Outcome Indicators - Section C'!$A$30:$A$106&amp;'Outcome Indicators - Section C'!$C$30:$C$106,0))&lt;&gt;0,INDEX('Outcome Indicators - Section C'!G$30:G$106,MATCH('Print View'!$A59&amp;'Print View'!$J$57,'Outcome Indicators - Section C'!$A$30:$A$106&amp;'Outcome Indicators - Section C'!$C$30:$C$106,0)),""),"")</f>
        <v>44012</v>
      </c>
      <c r="N59" s="173" t="str">
        <f t="array" ref="N59">IFERROR(IF(INDEX('Outcome Indicators - Section C'!H$30:H$106,MATCH('Print View'!$A59&amp;'Print View'!$J$57,'Outcome Indicators - Section C'!$A$30:$A$106&amp;'Outcome Indicators - Section C'!$C$30:$C$106,0))&lt;&gt;0,INDEX('Outcome Indicators - Section C'!H$30:H$106,MATCH('Print View'!$A59&amp;'Print View'!$J$57,'Outcome Indicators - Section C'!$A$30:$A$106&amp;'Outcome Indicators - Section C'!$C$30:$C$106,0)),""),"")</f>
        <v/>
      </c>
      <c r="O59" s="244">
        <f t="array" ref="O59">IFERROR(IF(INDEX('Outcome Indicators - Section C'!D$30:D$106,MATCH('Print View'!$A59&amp;'Print View'!$O$57,'Outcome Indicators - Section C'!$A$30:$A$106&amp;'Outcome Indicators - Section C'!$C$30:$C$106,0))&lt;&gt;0,INDEX('Outcome Indicators - Section C'!D$30:D$106,MATCH('Print View'!$A59&amp;'Print View'!$O$57,'Outcome Indicators - Section C'!$A$30:$A$106&amp;'Outcome Indicators - Section C'!$C$30:$C$106,0)),""),"")</f>
        <v>7245.4</v>
      </c>
      <c r="P59" s="239">
        <f t="array" ref="P59">IFERROR(IF(INDEX('Outcome Indicators - Section C'!E$30:E$106,MATCH('Print View'!$A59&amp;'Print View'!$O$57,'Outcome Indicators - Section C'!$A$30:$A$106&amp;'Outcome Indicators - Section C'!$C$30:$C$106,0))&lt;&gt;0,INDEX('Outcome Indicators - Section C'!E$30:E$106,MATCH('Print View'!$A59&amp;'Print View'!$O$57,'Outcome Indicators - Section C'!$A$30:$A$106&amp;'Outcome Indicators - Section C'!$C$30:$C$106,0)),""),"")</f>
        <v>8524</v>
      </c>
      <c r="Q59" s="253">
        <f t="array" ref="Q59">IFERROR(IF(INDEX('Outcome Indicators - Section C'!F$30:F$106,MATCH('Print View'!$A59&amp;'Print View'!$O$57,'Outcome Indicators - Section C'!$A$30:$A$106&amp;'Outcome Indicators - Section C'!$C$30:$C$106,0))&lt;&gt;0,INDEX('Outcome Indicators - Section C'!F$30:F$106,MATCH('Print View'!$A59&amp;'Print View'!$O$57,'Outcome Indicators - Section C'!$A$30:$A$106&amp;'Outcome Indicators - Section C'!$C$30:$C$106,0)),""),"")</f>
        <v>85</v>
      </c>
      <c r="R59" s="269">
        <f t="array" ref="R59">IFERROR(IF(INDEX('Outcome Indicators - Section C'!G$30:G$106,MATCH('Print View'!$A59&amp;'Print View'!$O$57,'Outcome Indicators - Section C'!$A$30:$A$106&amp;'Outcome Indicators - Section C'!$C$30:$C$106,0))&lt;&gt;0,INDEX('Outcome Indicators - Section C'!G$30:G$106,MATCH('Print View'!$A59&amp;'Print View'!$O$57,'Outcome Indicators - Section C'!$A$30:$A$106&amp;'Outcome Indicators - Section C'!$C$30:$C$106,0)),""),"")</f>
        <v>44377</v>
      </c>
      <c r="S59" s="173" t="str">
        <f t="array" ref="S59">IFERROR(IF(INDEX('Outcome Indicators - Section C'!H$30:H$106,MATCH('Print View'!$A59&amp;'Print View'!$O$57,'Outcome Indicators - Section C'!$A$30:$A$106&amp;'Outcome Indicators - Section C'!$C$30:$C$106,0))&lt;&gt;0,INDEX('Outcome Indicators - Section C'!H$30:H$106,MATCH('Print View'!$A59&amp;'Print View'!$O$57,'Outcome Indicators - Section C'!$A$30:$A$106&amp;'Outcome Indicators - Section C'!$C$30:$C$106,0)),""),"")</f>
        <v/>
      </c>
      <c r="T59" s="244">
        <f t="array" ref="T59">IFERROR(IF(INDEX('Outcome Indicators - Section C'!D$30:D$106,MATCH('Print View'!$A59&amp;'Print View'!$T$57,'Outcome Indicators - Section C'!$A$30:$A$106&amp;'Outcome Indicators - Section C'!$C$30:$C$106,0))&lt;&gt;0,INDEX('Outcome Indicators - Section C'!D$30:D$106,MATCH('Print View'!$A59&amp;'Print View'!$T$57,'Outcome Indicators - Section C'!$A$30:$A$106&amp;'Outcome Indicators - Section C'!$C$30:$C$106,0)),""),"")</f>
        <v>8759.25</v>
      </c>
      <c r="U59" s="239">
        <f t="array" ref="U59">IFERROR(IF(INDEX('Outcome Indicators - Section C'!E$30:E$106,MATCH('Print View'!$A59&amp;'Print View'!$T$57,'Outcome Indicators - Section C'!$A$30:$A$106&amp;'Outcome Indicators - Section C'!$C$30:$C$106,0))&lt;&gt;0,INDEX('Outcome Indicators - Section C'!E$30:E$106,MATCH('Print View'!$A59&amp;'Print View'!$T$57,'Outcome Indicators - Section C'!$A$30:$A$106&amp;'Outcome Indicators - Section C'!$C$30:$C$106,0)),""),"")</f>
        <v>10305</v>
      </c>
      <c r="V59" s="253">
        <f t="array" ref="V59">IFERROR(IF(INDEX('Outcome Indicators - Section C'!F$30:F$106,MATCH('Print View'!$A59&amp;'Print View'!$T$57,'Outcome Indicators - Section C'!$A$30:$A$106&amp;'Outcome Indicators - Section C'!$C$30:$C$106,0))&lt;&gt;0,INDEX('Outcome Indicators - Section C'!F$30:F$106,MATCH('Print View'!$A59&amp;'Print View'!$T$57,'Outcome Indicators - Section C'!$A$30:$A$106&amp;'Outcome Indicators - Section C'!$C$30:$C$106,0)),""),"")</f>
        <v>85</v>
      </c>
      <c r="W59" s="269">
        <f t="array" ref="W59">IFERROR(IF(INDEX('Outcome Indicators - Section C'!G$30:G$106,MATCH('Print View'!$A59&amp;'Print View'!$T$57,'Outcome Indicators - Section C'!$A$30:$A$106&amp;'Outcome Indicators - Section C'!$C$30:$C$106,0))&lt;&gt;0,INDEX('Outcome Indicators - Section C'!G$30:G$106,MATCH('Print View'!$A59&amp;'Print View'!$T$57,'Outcome Indicators - Section C'!$A$30:$A$106&amp;'Outcome Indicators - Section C'!$C$30:$C$106,0)),""),"")</f>
        <v>44742</v>
      </c>
      <c r="X59" s="174" t="str">
        <f t="array" ref="X59">IFERROR(IF(INDEX('Outcome Indicators - Section C'!H$30:H$106,MATCH('Print View'!$A59&amp;'Print View'!$T$57,'Outcome Indicators - Section C'!$A$30:$A$106&amp;'Outcome Indicators - Section C'!$C$30:$C$106,0))&lt;&gt;0,INDEX('Outcome Indicators - Section C'!H$30:H$106,MATCH('Print View'!$A59&amp;'Print View'!$T$57,'Outcome Indicators - Section C'!$A$30:$A$106&amp;'Outcome Indicators - Section C'!$C$30:$C$106,0)),""),"")</f>
        <v/>
      </c>
      <c r="Y59" s="244" t="str">
        <f t="array" ref="Y59">IFERROR(IF(INDEX('Outcome Indicators - Section C'!D$30:D$106,MATCH('Print View'!$A59&amp;'Print View'!$Y$57,'Outcome Indicators - Section C'!$A$30:$A$106&amp;'Outcome Indicators - Section C'!$C$30:$C$106,0))&lt;&gt;0,INDEX('Outcome Indicators - Section C'!D$30:D$106,MATCH('Print View'!$A59&amp;'Print View'!$Y$57,'Outcome Indicators - Section C'!$A$30:$A$106&amp;'Outcome Indicators - Section C'!$C$30:$C$106,0)),""),"")</f>
        <v/>
      </c>
      <c r="Z59" s="239" t="str">
        <f t="array" ref="Z59">IFERROR(IF(INDEX('Outcome Indicators - Section C'!E$30:E$106,MATCH('Print View'!$A59&amp;'Print View'!$Y$57,'Outcome Indicators - Section C'!$A$30:$A$106&amp;'Outcome Indicators - Section C'!$C$30:$C$106,0))&lt;&gt;0,INDEX('Outcome Indicators - Section C'!E$30:E$106,MATCH('Print View'!$A59&amp;'Print View'!$Y$57,'Outcome Indicators - Section C'!$A$30:$A$106&amp;'Outcome Indicators - Section C'!$C$30:$C$106,0)),""),"")</f>
        <v/>
      </c>
      <c r="AA59" s="253" t="str">
        <f t="array" ref="AA59">IFERROR(IF(INDEX('Outcome Indicators - Section C'!F$30:F$106,MATCH('Print View'!$A59&amp;'Print View'!$Y$57,'Outcome Indicators - Section C'!$A$30:$A$106&amp;'Outcome Indicators - Section C'!$C$30:$C$106,0))&lt;&gt;0,INDEX('Outcome Indicators - Section C'!F$30:F$106,MATCH('Print View'!$A59&amp;'Print View'!$Y$57,'Outcome Indicators - Section C'!$A$30:$A$106&amp;'Outcome Indicators - Section C'!$C$30:$C$106,0)),""),"")</f>
        <v/>
      </c>
      <c r="AB59" s="269" t="str">
        <f t="array" ref="AB59">IFERROR(IF(INDEX('Outcome Indicators - Section C'!G$30:G$106,MATCH('Print View'!$A59&amp;'Print View'!$Y$57,'Outcome Indicators - Section C'!$A$30:$A$106&amp;'Outcome Indicators - Section C'!$C$30:$C$106,0))&lt;&gt;0,INDEX('Outcome Indicators - Section C'!G$30:G$106,MATCH('Print View'!$A59&amp;'Print View'!$Y$57,'Outcome Indicators - Section C'!$A$30:$A$106&amp;'Outcome Indicators - Section C'!$C$30:$C$106,0)),""),"")</f>
        <v/>
      </c>
      <c r="AC59" s="174" t="str">
        <f t="array" ref="AC59">IFERROR(IF(INDEX('Outcome Indicators - Section C'!H$30:H$106,MATCH('Print View'!$A59&amp;'Print View'!$Y$57,'Outcome Indicators - Section C'!$A$30:$A$106&amp;'Outcome Indicators - Section C'!$C$30:$C$106,0))&lt;&gt;0,INDEX('Outcome Indicators - Section C'!H$30:H$106,MATCH('Print View'!$A59&amp;'Print View'!$Y$57,'Outcome Indicators - Section C'!$A$30:$A$106&amp;'Outcome Indicators - Section C'!$C$30:$C$106,0)),""),"")</f>
        <v/>
      </c>
      <c r="AD59" s="238" t="str">
        <f t="array" ref="AD59">IFERROR(IF(INDEX('Outcome Indicators - Section C'!D$30:D$106,MATCH('Print View'!$A59&amp;'Print View'!$AD$57,'Outcome Indicators - Section C'!$A$30:$A$106&amp;'Outcome Indicators - Section C'!$C$30:$C$106,0))&lt;&gt;0,INDEX('Outcome Indicators - Section C'!D$30:D$106,MATCH('Print View'!$A59&amp;'Print View'!$AD$57,'Outcome Indicators - Section C'!$A$30:$A$106&amp;'Outcome Indicators - Section C'!$C$30:$C$106,0)),""),"")</f>
        <v/>
      </c>
      <c r="AE59" s="239" t="str">
        <f t="array" ref="AE59">IFERROR(IF(INDEX('Outcome Indicators - Section C'!E$30:E$106,MATCH('Print View'!$A59&amp;'Print View'!$AD$57,'Outcome Indicators - Section C'!$A$30:$A$106&amp;'Outcome Indicators - Section C'!$C$30:$C$106,0))&lt;&gt;0,INDEX('Outcome Indicators - Section C'!E$30:E$106,MATCH('Print View'!$A59&amp;'Print View'!$AD$57,'Outcome Indicators - Section C'!$A$30:$A$106&amp;'Outcome Indicators - Section C'!$C$30:$C$106,0)),""),"")</f>
        <v/>
      </c>
      <c r="AF59" s="253" t="str">
        <f t="array" ref="AF59">IFERROR(IF(INDEX('Outcome Indicators - Section C'!F$30:F$106,MATCH('Print View'!$A59&amp;'Print View'!$AD$57,'Outcome Indicators - Section C'!$A$30:$A$106&amp;'Outcome Indicators - Section C'!$C$30:$C$106,0))&lt;&gt;0,INDEX('Outcome Indicators - Section C'!F$30:F$106,MATCH('Print View'!$A59&amp;'Print View'!$AD$57,'Outcome Indicators - Section C'!$A$30:$A$106&amp;'Outcome Indicators - Section C'!$C$30:$C$106,0)),""),"")</f>
        <v/>
      </c>
      <c r="AG59" s="269" t="str">
        <f t="array" ref="AG59">IFERROR(IF(INDEX('Outcome Indicators - Section C'!G$30:G$106,MATCH('Print View'!$A59&amp;'Print View'!$AD$57,'Outcome Indicators - Section C'!$A$30:$A$106&amp;'Outcome Indicators - Section C'!$C$30:$C$106,0))&lt;&gt;0,INDEX('Outcome Indicators - Section C'!G$30:G$106,MATCH('Print View'!$A59&amp;'Print View'!$AD$57,'Outcome Indicators - Section C'!$A$30:$A$106&amp;'Outcome Indicators - Section C'!$C$30:$C$106,0)),""),"")</f>
        <v/>
      </c>
      <c r="AH59" s="176" t="str">
        <f t="array" ref="AH59">IFERROR(IF(INDEX('Outcome Indicators - Section C'!H$30:H$106,MATCH('Print View'!$A59&amp;'Print View'!$AD$57,'Outcome Indicators - Section C'!$A$30:$A$106&amp;'Outcome Indicators - Section C'!$C$30:$C$106,0))&lt;&gt;0,INDEX('Outcome Indicators - Section C'!H$30:H$106,MATCH('Print View'!$A59&amp;'Print View'!$AD$57,'Outcome Indicators - Section C'!$A$30:$A$106&amp;'Outcome Indicators - Section C'!$C$30:$C$106,0)),""),"")</f>
        <v/>
      </c>
      <c r="AI59" s="198"/>
      <c r="AJ59" s="289" t="str">
        <f>IFERROR(IF(INDEX('Outcome Indicators - Section C'!P$10:P$26,MATCH('Print View'!$A59,'Outcome Indicators - Section C'!A$10:A$26,0))&lt;&gt;0,INDEX('Outcome Indicators - Section C'!P$10:P$26,MATCH('Print View'!$A59,'Outcome Indicators - Section C'!A$10:A$26,0)),""),"")</f>
        <v>Available baseline data is for July to Dec 2016 cohort  of 56 patients under the Standard Short Treatment Regimen (SSTR) operational research.   
Treatment outcome of the SSTR is expected to be reportable after 1 year and six months.Maximum treatment duration is 11 months but culture results take up to 3 months to become available. Therefore, reporting of treatment outcome will be as follows:
2018 cohort: reportable on June 30, 2020
2019 cohort: reportable on June 30, 2021
2020 cohort: reportable on June 30, 2022
NTP report will be the source since the WHO Global TB Report is released at much later date.</v>
      </c>
      <c r="AQ59" s="276"/>
      <c r="AR59" s="276"/>
    </row>
    <row r="60" spans="1:44" ht="270" x14ac:dyDescent="0.25">
      <c r="A60" s="171">
        <v>2</v>
      </c>
      <c r="B60" s="178" t="str">
        <f>IFERROR(IF(INDEX('Outcome Indicators - Section C'!B$10:B$26,MATCH('Print View'!$A60,'Outcome Indicators - Section C'!$A$10:$A$26,0))&lt;&gt;0,INDEX('Outcome Indicators - Section C'!B$10:B$26,MATCH('Print View'!$A60,'Outcome Indicators - Section C'!$A$10:$A$26,0)),""),"")</f>
        <v>TB O-1a: Case notification rate of all forms of TB per 100,000 population - bacteriologically confirmed plus clinically diagnosed, new and relapse cases</v>
      </c>
      <c r="C60" s="178" t="str">
        <f>IFERROR(IF(INDEX('Outcome Indicators - Section C'!C$10:C$26,MATCH('Print View'!$A60,'Outcome Indicators - Section C'!$A$10:$A$26,0))&lt;&gt;0,INDEX('Outcome Indicators - Section C'!C$10:C$26,MATCH('Print View'!$A60,'Outcome Indicators - Section C'!$A$10:$A$26,0)),""),"")</f>
        <v/>
      </c>
      <c r="D60" s="178" t="str">
        <f>IFERROR(IF(INDEX('Outcome Indicators - Section C'!D$10:D$26,MATCH('Print View'!$A60,'Outcome Indicators - Section C'!$A$10:$A$26,0))&lt;&gt;0,INDEX('Outcome Indicators - Section C'!D$10:D$26,MATCH('Print View'!$A60,'Outcome Indicators - Section C'!$A$10:$A$26,0)),""),"")</f>
        <v>274</v>
      </c>
      <c r="E60" s="178" t="str">
        <f>IFERROR(IF(INDEX('Outcome Indicators - Section C'!E$10:E$26,MATCH('Print View'!$A60,'Outcome Indicators - Section C'!$A$10:$A$26,0))&lt;&gt;0,INDEX('Outcome Indicators - Section C'!E$10:E$26,MATCH('Print View'!$A60,'Outcome Indicators - Section C'!$A$10:$A$26,0)),""),"")</f>
        <v>2015</v>
      </c>
      <c r="F60" s="178" t="str">
        <f>IFERROR(IF(INDEX('Outcome Indicators - Section C'!F$10:F$26,MATCH('Print View'!$A60,'Outcome Indicators - Section C'!$A$10:$A$26,0))&lt;&gt;0,INDEX('Outcome Indicators - Section C'!F$10:F$26,MATCH('Print View'!$A60,'Outcome Indicators - Section C'!$A$10:$A$26,0)),""),"")</f>
        <v>WHO Global TB Report</v>
      </c>
      <c r="G60" s="178" t="str">
        <f>IFERROR(IF(INDEX('Outcome Indicators - Section C'!G$10:G$26,MATCH('Print View'!$A60,'Outcome Indicators - Section C'!$A$10:$A$26,0))&lt;&gt;0,INDEX('Outcome Indicators - Section C'!G$10:G$26,MATCH('Print View'!$A60,'Outcome Indicators - Section C'!$A$10:$A$26,0)),""),"")</f>
        <v/>
      </c>
      <c r="H60" s="178" t="str">
        <f>IFERROR(IF(INDEX('Outcome Indicators - Section C'!H$10:H$26,MATCH('Print View'!$A60,'Outcome Indicators - Section C'!$A$10:$A$26,0))&lt;&gt;0,INDEX('Outcome Indicators - Section C'!H$10:H$26,MATCH('Print View'!$A60,'Outcome Indicators - Section C'!$A$10:$A$26,0)),""),"")</f>
        <v>Philippine Business for Social Progress (PBSP)</v>
      </c>
      <c r="I60" s="199" t="str">
        <f>IFERROR(IF(INDEX('Outcome Indicators - Section C'!O$10:O$26,MATCH('Print View'!$A60,'Outcome Indicators - Section C'!$A$10:$A$26,0))&lt;&gt;0,INDEX('Outcome Indicators - Section C'!O$10:O$26,MATCH('Print View'!$A60,'Outcome Indicators - Section C'!$A$10:$A$26,0)),""),"")</f>
        <v>Philippines</v>
      </c>
      <c r="J60" s="263">
        <f t="array" ref="J60">IFERROR(IF(INDEX('Outcome Indicators - Section C'!D$30:D$106,MATCH('Print View'!$A60&amp;'Print View'!$J$57,'Outcome Indicators - Section C'!$A$30:$A$106&amp;'Outcome Indicators - Section C'!$C$30:$C$106,0))&lt;&gt;0,INDEX('Outcome Indicators - Section C'!D$30:D$106,MATCH('Print View'!$A60&amp;'Print View'!$J$57,'Outcome Indicators - Section C'!$A$30:$A$106&amp;'Outcome Indicators - Section C'!$C$30:$C$106,0)),""),"")</f>
        <v>273</v>
      </c>
      <c r="K60" s="248" t="str">
        <f t="array" ref="K60">IFERROR(IF(INDEX('Outcome Indicators - Section C'!E$30:E$106,MATCH('Print View'!$A60&amp;'Print View'!$J$57,'Outcome Indicators - Section C'!$A$30:$A$106&amp;'Outcome Indicators - Section C'!$C$30:$C$106,0))&lt;&gt;0,INDEX('Outcome Indicators - Section C'!E$30:E$106,MATCH('Print View'!$A60&amp;'Print View'!$J$57,'Outcome Indicators - Section C'!$A$30:$A$106&amp;'Outcome Indicators - Section C'!$C$30:$C$106,0)),""),"")</f>
        <v/>
      </c>
      <c r="L60" s="256" t="str">
        <f t="array" ref="L60">IFERROR(IF(INDEX('Outcome Indicators - Section C'!F$30:F$106,MATCH('Print View'!$A60&amp;'Print View'!$J$57,'Outcome Indicators - Section C'!$A$30:$A$106&amp;'Outcome Indicators - Section C'!$C$30:$C$106,0))&lt;&gt;0,INDEX('Outcome Indicators - Section C'!F$30:F$106,MATCH('Print View'!$A60&amp;'Print View'!$J$57,'Outcome Indicators - Section C'!$A$30:$A$106&amp;'Outcome Indicators - Section C'!$C$30:$C$106,0)),""),"")</f>
        <v/>
      </c>
      <c r="M60" s="270">
        <f t="array" ref="M60">IFERROR(IF(INDEX('Outcome Indicators - Section C'!G$30:G$106,MATCH('Print View'!$A60&amp;'Print View'!$J$57,'Outcome Indicators - Section C'!$A$30:$A$106&amp;'Outcome Indicators - Section C'!$C$30:$C$106,0))&lt;&gt;0,INDEX('Outcome Indicators - Section C'!G$30:G$106,MATCH('Print View'!$A60&amp;'Print View'!$J$57,'Outcome Indicators - Section C'!$A$30:$A$106&amp;'Outcome Indicators - Section C'!$C$30:$C$106,0)),""),"")</f>
        <v>43646</v>
      </c>
      <c r="N60" s="180" t="str">
        <f t="array" ref="N60">IFERROR(IF(INDEX('Outcome Indicators - Section C'!H$30:H$106,MATCH('Print View'!$A60&amp;'Print View'!$J$57,'Outcome Indicators - Section C'!$A$30:$A$106&amp;'Outcome Indicators - Section C'!$C$30:$C$106,0))&lt;&gt;0,INDEX('Outcome Indicators - Section C'!H$30:H$106,MATCH('Print View'!$A60&amp;'Print View'!$J$57,'Outcome Indicators - Section C'!$A$30:$A$106&amp;'Outcome Indicators - Section C'!$C$30:$C$106,0)),""),"")</f>
        <v/>
      </c>
      <c r="O60" s="247">
        <f t="array" ref="O60">IFERROR(IF(INDEX('Outcome Indicators - Section C'!D$30:D$106,MATCH('Print View'!$A60&amp;'Print View'!$O$57,'Outcome Indicators - Section C'!$A$30:$A$106&amp;'Outcome Indicators - Section C'!$C$30:$C$106,0))&lt;&gt;0,INDEX('Outcome Indicators - Section C'!D$30:D$106,MATCH('Print View'!$A60&amp;'Print View'!$O$57,'Outcome Indicators - Section C'!$A$30:$A$106&amp;'Outcome Indicators - Section C'!$C$30:$C$106,0)),""),"")</f>
        <v>265</v>
      </c>
      <c r="P60" s="248" t="str">
        <f t="array" ref="P60">IFERROR(IF(INDEX('Outcome Indicators - Section C'!E$30:E$106,MATCH('Print View'!$A60&amp;'Print View'!$O$57,'Outcome Indicators - Section C'!$A$30:$A$106&amp;'Outcome Indicators - Section C'!$C$30:$C$106,0))&lt;&gt;0,INDEX('Outcome Indicators - Section C'!E$30:E$106,MATCH('Print View'!$A60&amp;'Print View'!$O$57,'Outcome Indicators - Section C'!$A$30:$A$106&amp;'Outcome Indicators - Section C'!$C$30:$C$106,0)),""),"")</f>
        <v/>
      </c>
      <c r="Q60" s="256" t="str">
        <f t="array" ref="Q60">IFERROR(IF(INDEX('Outcome Indicators - Section C'!F$30:F$106,MATCH('Print View'!$A60&amp;'Print View'!$O$57,'Outcome Indicators - Section C'!$A$30:$A$106&amp;'Outcome Indicators - Section C'!$C$30:$C$106,0))&lt;&gt;0,INDEX('Outcome Indicators - Section C'!F$30:F$106,MATCH('Print View'!$A60&amp;'Print View'!$O$57,'Outcome Indicators - Section C'!$A$30:$A$106&amp;'Outcome Indicators - Section C'!$C$30:$C$106,0)),""),"")</f>
        <v/>
      </c>
      <c r="R60" s="270">
        <f t="array" ref="R60">IFERROR(IF(INDEX('Outcome Indicators - Section C'!G$30:G$106,MATCH('Print View'!$A60&amp;'Print View'!$O$57,'Outcome Indicators - Section C'!$A$30:$A$106&amp;'Outcome Indicators - Section C'!$C$30:$C$106,0))&lt;&gt;0,INDEX('Outcome Indicators - Section C'!G$30:G$106,MATCH('Print View'!$A60&amp;'Print View'!$O$57,'Outcome Indicators - Section C'!$A$30:$A$106&amp;'Outcome Indicators - Section C'!$C$30:$C$106,0)),""),"")</f>
        <v>44012</v>
      </c>
      <c r="S60" s="179" t="str">
        <f t="array" ref="S60">IFERROR(IF(INDEX('Outcome Indicators - Section C'!H$30:H$106,MATCH('Print View'!$A60&amp;'Print View'!$O$57,'Outcome Indicators - Section C'!$A$30:$A$106&amp;'Outcome Indicators - Section C'!$C$30:$C$106,0))&lt;&gt;0,INDEX('Outcome Indicators - Section C'!H$30:H$106,MATCH('Print View'!$A60&amp;'Print View'!$O$57,'Outcome Indicators - Section C'!$A$30:$A$106&amp;'Outcome Indicators - Section C'!$C$30:$C$106,0)),""),"")</f>
        <v/>
      </c>
      <c r="T60" s="247">
        <f t="array" ref="T60">IFERROR(IF(INDEX('Outcome Indicators - Section C'!D$30:D$106,MATCH('Print View'!$A60&amp;'Print View'!$T$57,'Outcome Indicators - Section C'!$A$30:$A$106&amp;'Outcome Indicators - Section C'!$C$30:$C$106,0))&lt;&gt;0,INDEX('Outcome Indicators - Section C'!D$30:D$106,MATCH('Print View'!$A60&amp;'Print View'!$T$57,'Outcome Indicators - Section C'!$A$30:$A$106&amp;'Outcome Indicators - Section C'!$C$30:$C$106,0)),""),"")</f>
        <v>254</v>
      </c>
      <c r="U60" s="248" t="str">
        <f t="array" ref="U60">IFERROR(IF(INDEX('Outcome Indicators - Section C'!E$30:E$106,MATCH('Print View'!$A60&amp;'Print View'!$T$57,'Outcome Indicators - Section C'!$A$30:$A$106&amp;'Outcome Indicators - Section C'!$C$30:$C$106,0))&lt;&gt;0,INDEX('Outcome Indicators - Section C'!E$30:E$106,MATCH('Print View'!$A60&amp;'Print View'!$T$57,'Outcome Indicators - Section C'!$A$30:$A$106&amp;'Outcome Indicators - Section C'!$C$30:$C$106,0)),""),"")</f>
        <v/>
      </c>
      <c r="V60" s="256" t="str">
        <f t="array" ref="V60">IFERROR(IF(INDEX('Outcome Indicators - Section C'!F$30:F$106,MATCH('Print View'!$A60&amp;'Print View'!$T$57,'Outcome Indicators - Section C'!$A$30:$A$106&amp;'Outcome Indicators - Section C'!$C$30:$C$106,0))&lt;&gt;0,INDEX('Outcome Indicators - Section C'!F$30:F$106,MATCH('Print View'!$A60&amp;'Print View'!$T$57,'Outcome Indicators - Section C'!$A$30:$A$106&amp;'Outcome Indicators - Section C'!$C$30:$C$106,0)),""),"")</f>
        <v/>
      </c>
      <c r="W60" s="270">
        <f t="array" ref="W60">IFERROR(IF(INDEX('Outcome Indicators - Section C'!G$30:G$106,MATCH('Print View'!$A60&amp;'Print View'!$T$57,'Outcome Indicators - Section C'!$A$30:$A$106&amp;'Outcome Indicators - Section C'!$C$30:$C$106,0))&lt;&gt;0,INDEX('Outcome Indicators - Section C'!G$30:G$106,MATCH('Print View'!$A60&amp;'Print View'!$T$57,'Outcome Indicators - Section C'!$A$30:$A$106&amp;'Outcome Indicators - Section C'!$C$30:$C$106,0)),""),"")</f>
        <v>44377</v>
      </c>
      <c r="X60" s="180" t="str">
        <f t="array" ref="X60">IFERROR(IF(INDEX('Outcome Indicators - Section C'!H$30:H$106,MATCH('Print View'!$A60&amp;'Print View'!$T$57,'Outcome Indicators - Section C'!$A$30:$A$106&amp;'Outcome Indicators - Section C'!$C$30:$C$106,0))&lt;&gt;0,INDEX('Outcome Indicators - Section C'!H$30:H$106,MATCH('Print View'!$A60&amp;'Print View'!$T$57,'Outcome Indicators - Section C'!$A$30:$A$106&amp;'Outcome Indicators - Section C'!$C$30:$C$106,0)),""),"")</f>
        <v/>
      </c>
      <c r="Y60" s="247" t="str">
        <f t="array" ref="Y60">IFERROR(IF(INDEX('Outcome Indicators - Section C'!D$30:D$106,MATCH('Print View'!$A60&amp;'Print View'!$Y$57,'Outcome Indicators - Section C'!$A$30:$A$106&amp;'Outcome Indicators - Section C'!$C$30:$C$106,0))&lt;&gt;0,INDEX('Outcome Indicators - Section C'!D$30:D$106,MATCH('Print View'!$A60&amp;'Print View'!$Y$57,'Outcome Indicators - Section C'!$A$30:$A$106&amp;'Outcome Indicators - Section C'!$C$30:$C$106,0)),""),"")</f>
        <v/>
      </c>
      <c r="Z60" s="248" t="str">
        <f t="array" ref="Z60">IFERROR(IF(INDEX('Outcome Indicators - Section C'!E$30:E$106,MATCH('Print View'!$A60&amp;'Print View'!$Y$57,'Outcome Indicators - Section C'!$A$30:$A$106&amp;'Outcome Indicators - Section C'!$C$30:$C$106,0))&lt;&gt;0,INDEX('Outcome Indicators - Section C'!E$30:E$106,MATCH('Print View'!$A60&amp;'Print View'!$Y$57,'Outcome Indicators - Section C'!$A$30:$A$106&amp;'Outcome Indicators - Section C'!$C$30:$C$106,0)),""),"")</f>
        <v/>
      </c>
      <c r="AA60" s="256" t="str">
        <f t="array" ref="AA60">IFERROR(IF(INDEX('Outcome Indicators - Section C'!F$30:F$106,MATCH('Print View'!$A60&amp;'Print View'!$Y$57,'Outcome Indicators - Section C'!$A$30:$A$106&amp;'Outcome Indicators - Section C'!$C$30:$C$106,0))&lt;&gt;0,INDEX('Outcome Indicators - Section C'!F$30:F$106,MATCH('Print View'!$A60&amp;'Print View'!$Y$57,'Outcome Indicators - Section C'!$A$30:$A$106&amp;'Outcome Indicators - Section C'!$C$30:$C$106,0)),""),"")</f>
        <v/>
      </c>
      <c r="AB60" s="270" t="str">
        <f t="array" ref="AB60">IFERROR(IF(INDEX('Outcome Indicators - Section C'!G$30:G$106,MATCH('Print View'!$A60&amp;'Print View'!$Y$57,'Outcome Indicators - Section C'!$A$30:$A$106&amp;'Outcome Indicators - Section C'!$C$30:$C$106,0))&lt;&gt;0,INDEX('Outcome Indicators - Section C'!G$30:G$106,MATCH('Print View'!$A60&amp;'Print View'!$Y$57,'Outcome Indicators - Section C'!$A$30:$A$106&amp;'Outcome Indicators - Section C'!$C$30:$C$106,0)),""),"")</f>
        <v/>
      </c>
      <c r="AC60" s="180" t="str">
        <f t="array" ref="AC60">IFERROR(IF(INDEX('Outcome Indicators - Section C'!H$30:H$106,MATCH('Print View'!$A60&amp;'Print View'!$Y$57,'Outcome Indicators - Section C'!$A$30:$A$106&amp;'Outcome Indicators - Section C'!$C$30:$C$106,0))&lt;&gt;0,INDEX('Outcome Indicators - Section C'!H$30:H$106,MATCH('Print View'!$A60&amp;'Print View'!$Y$57,'Outcome Indicators - Section C'!$A$30:$A$106&amp;'Outcome Indicators - Section C'!$C$30:$C$106,0)),""),"")</f>
        <v/>
      </c>
      <c r="AD60" s="263" t="str">
        <f t="array" ref="AD60">IFERROR(IF(INDEX('Outcome Indicators - Section C'!D$30:D$106,MATCH('Print View'!$A60&amp;'Print View'!$AD$57,'Outcome Indicators - Section C'!$A$30:$A$106&amp;'Outcome Indicators - Section C'!$C$30:$C$106,0))&lt;&gt;0,INDEX('Outcome Indicators - Section C'!D$30:D$106,MATCH('Print View'!$A60&amp;'Print View'!$AD$57,'Outcome Indicators - Section C'!$A$30:$A$106&amp;'Outcome Indicators - Section C'!$C$30:$C$106,0)),""),"")</f>
        <v/>
      </c>
      <c r="AE60" s="248" t="str">
        <f t="array" ref="AE60">IFERROR(IF(INDEX('Outcome Indicators - Section C'!E$30:E$106,MATCH('Print View'!$A60&amp;'Print View'!$AD$57,'Outcome Indicators - Section C'!$A$30:$A$106&amp;'Outcome Indicators - Section C'!$C$30:$C$106,0))&lt;&gt;0,INDEX('Outcome Indicators - Section C'!E$30:E$106,MATCH('Print View'!$A60&amp;'Print View'!$AD$57,'Outcome Indicators - Section C'!$A$30:$A$106&amp;'Outcome Indicators - Section C'!$C$30:$C$106,0)),""),"")</f>
        <v/>
      </c>
      <c r="AF60" s="256" t="str">
        <f t="array" ref="AF60">IFERROR(IF(INDEX('Outcome Indicators - Section C'!F$30:F$106,MATCH('Print View'!$A60&amp;'Print View'!$AD$57,'Outcome Indicators - Section C'!$A$30:$A$106&amp;'Outcome Indicators - Section C'!$C$30:$C$106,0))&lt;&gt;0,INDEX('Outcome Indicators - Section C'!F$30:F$106,MATCH('Print View'!$A60&amp;'Print View'!$AD$57,'Outcome Indicators - Section C'!$A$30:$A$106&amp;'Outcome Indicators - Section C'!$C$30:$C$106,0)),""),"")</f>
        <v/>
      </c>
      <c r="AG60" s="270" t="str">
        <f t="array" ref="AG60">IFERROR(IF(INDEX('Outcome Indicators - Section C'!G$30:G$106,MATCH('Print View'!$A60&amp;'Print View'!$AD$57,'Outcome Indicators - Section C'!$A$30:$A$106&amp;'Outcome Indicators - Section C'!$C$30:$C$106,0))&lt;&gt;0,INDEX('Outcome Indicators - Section C'!G$30:G$106,MATCH('Print View'!$A60&amp;'Print View'!$AD$57,'Outcome Indicators - Section C'!$A$30:$A$106&amp;'Outcome Indicators - Section C'!$C$30:$C$106,0)),""),"")</f>
        <v/>
      </c>
      <c r="AH60" s="183" t="str">
        <f t="array" ref="AH60">IFERROR(IF(INDEX('Outcome Indicators - Section C'!H$30:H$106,MATCH('Print View'!$A60&amp;'Print View'!$AD$57,'Outcome Indicators - Section C'!$A$30:$A$106&amp;'Outcome Indicators - Section C'!$C$30:$C$106,0))&lt;&gt;0,INDEX('Outcome Indicators - Section C'!H$30:H$106,MATCH('Print View'!$A60&amp;'Print View'!$AD$57,'Outcome Indicators - Section C'!$A$30:$A$106&amp;'Outcome Indicators - Section C'!$C$30:$C$106,0)),""),"")</f>
        <v/>
      </c>
      <c r="AI60" s="198"/>
      <c r="AJ60" s="290" t="str">
        <f>IFERROR(IF(INDEX('Outcome Indicators - Section C'!P$10:P$26,MATCH('Print View'!$A60,'Outcome Indicators - Section C'!A$10:A$26,0))&lt;&gt;0,INDEX('Outcome Indicators - Section C'!P$10:P$26,MATCH('Print View'!$A60,'Outcome Indicators - Section C'!A$10:A$26,0)),""),"")</f>
        <v>Baseline data (2015) is based on 276,672 all forms of TB cases over country population of 101,000,000 .   Indicator is computed as estimated TB cases (N) / population (D) x 100,000
              Estimated notified TB cases             Population
2018:          290,671                                               106,598,600
2019:          287,300                                                108,274,300
2020:           278,981                                               109,947,900
For annual reporting, NTP report will be the source since the WHO Global TB Report is released at much later date.</v>
      </c>
      <c r="AQ60" s="276"/>
      <c r="AR60" s="276"/>
    </row>
    <row r="61" spans="1:44" ht="390" x14ac:dyDescent="0.25">
      <c r="A61" s="212">
        <v>3</v>
      </c>
      <c r="B61" s="172" t="str">
        <f>IFERROR(IF(INDEX('Outcome Indicators - Section C'!B$10:B$26,MATCH('Print View'!$A61,'Outcome Indicators - Section C'!$A$10:$A$26,0))&lt;&gt;0,INDEX('Outcome Indicators - Section C'!B$10:B$26,MATCH('Print View'!$A61,'Outcome Indicators - Section C'!$A$10:$A$26,0)),""),"")</f>
        <v>TB O-6: Notification of RR-TB and/or MDR-TB cases – Percentage of notified cases of bacteriologically confirmed, drug resistant RR-TB and/or MDR-TB as a proportion of all estimated RR-TB and/or MDR-TB cases</v>
      </c>
      <c r="C61" s="172" t="str">
        <f>IFERROR(IF(INDEX('Outcome Indicators - Section C'!C$10:C$26,MATCH('Print View'!$A61,'Outcome Indicators - Section C'!$A$10:$A$26,0))&lt;&gt;0,INDEX('Outcome Indicators - Section C'!C$10:C$26,MATCH('Print View'!$A61,'Outcome Indicators - Section C'!$A$10:$A$26,0)),""),"")</f>
        <v/>
      </c>
      <c r="D61" s="172" t="str">
        <f>IFERROR(IF(INDEX('Outcome Indicators - Section C'!D$10:D$26,MATCH('Print View'!$A61,'Outcome Indicators - Section C'!$A$10:$A$26,0))&lt;&gt;0,INDEX('Outcome Indicators - Section C'!D$10:D$26,MATCH('Print View'!$A61,'Outcome Indicators - Section C'!$A$10:$A$26,0)),""),"")</f>
        <v>25%</v>
      </c>
      <c r="E61" s="172" t="str">
        <f>IFERROR(IF(INDEX('Outcome Indicators - Section C'!E$10:E$26,MATCH('Print View'!$A61,'Outcome Indicators - Section C'!$A$10:$A$26,0))&lt;&gt;0,INDEX('Outcome Indicators - Section C'!E$10:E$26,MATCH('Print View'!$A61,'Outcome Indicators - Section C'!$A$10:$A$26,0)),""),"")</f>
        <v>2015</v>
      </c>
      <c r="F61" s="172" t="str">
        <f>IFERROR(IF(INDEX('Outcome Indicators - Section C'!F$10:F$26,MATCH('Print View'!$A61,'Outcome Indicators - Section C'!$A$10:$A$26,0))&lt;&gt;0,INDEX('Outcome Indicators - Section C'!F$10:F$26,MATCH('Print View'!$A61,'Outcome Indicators - Section C'!$A$10:$A$26,0)),""),"")</f>
        <v>WHO Global TB Report</v>
      </c>
      <c r="G61" s="172" t="str">
        <f>IFERROR(IF(INDEX('Outcome Indicators - Section C'!G$10:G$26,MATCH('Print View'!$A61,'Outcome Indicators - Section C'!$A$10:$A$26,0))&lt;&gt;0,INDEX('Outcome Indicators - Section C'!G$10:G$26,MATCH('Print View'!$A61,'Outcome Indicators - Section C'!$A$10:$A$26,0)),""),"")</f>
        <v/>
      </c>
      <c r="H61" s="172" t="str">
        <f>IFERROR(IF(INDEX('Outcome Indicators - Section C'!H$10:H$26,MATCH('Print View'!$A61,'Outcome Indicators - Section C'!$A$10:$A$26,0))&lt;&gt;0,INDEX('Outcome Indicators - Section C'!H$10:H$26,MATCH('Print View'!$A61,'Outcome Indicators - Section C'!$A$10:$A$26,0)),""),"")</f>
        <v>Philippine Business for Social Progress (PBSP)</v>
      </c>
      <c r="I61" s="197" t="str">
        <f>IFERROR(IF(INDEX('Outcome Indicators - Section C'!O$10:O$26,MATCH('Print View'!$A61,'Outcome Indicators - Section C'!$A$10:$A$26,0))&lt;&gt;0,INDEX('Outcome Indicators - Section C'!O$10:O$26,MATCH('Print View'!$A61,'Outcome Indicators - Section C'!$A$10:$A$26,0)),""),"")</f>
        <v>Philippines</v>
      </c>
      <c r="J61" s="264">
        <f t="array" ref="J61">IFERROR(IF(INDEX('Outcome Indicators - Section C'!D$30:D$106,MATCH('Print View'!$A61&amp;'Print View'!$J$57,'Outcome Indicators - Section C'!$A$30:$A$106&amp;'Outcome Indicators - Section C'!$C$30:$C$106,0))&lt;&gt;0,INDEX('Outcome Indicators - Section C'!D$30:D$106,MATCH('Print View'!$A61&amp;'Print View'!$J$57,'Outcome Indicators - Section C'!$A$30:$A$106&amp;'Outcome Indicators - Section C'!$C$30:$C$106,0)),""),"")</f>
        <v>7034</v>
      </c>
      <c r="K61" s="250">
        <f t="array" ref="K61">IFERROR(IF(INDEX('Outcome Indicators - Section C'!E$30:E$106,MATCH('Print View'!$A61&amp;'Print View'!$J$57,'Outcome Indicators - Section C'!$A$30:$A$106&amp;'Outcome Indicators - Section C'!$C$30:$C$106,0))&lt;&gt;0,INDEX('Outcome Indicators - Section C'!E$30:E$106,MATCH('Print View'!$A61&amp;'Print View'!$J$57,'Outcome Indicators - Section C'!$A$30:$A$106&amp;'Outcome Indicators - Section C'!$C$30:$C$106,0)),""),"")</f>
        <v>16613</v>
      </c>
      <c r="L61" s="257">
        <f t="array" ref="L61">IFERROR(IF(INDEX('Outcome Indicators - Section C'!F$30:F$106,MATCH('Print View'!$A61&amp;'Print View'!$J$57,'Outcome Indicators - Section C'!$A$30:$A$106&amp;'Outcome Indicators - Section C'!$C$30:$C$106,0))&lt;&gt;0,INDEX('Outcome Indicators - Section C'!F$30:F$106,MATCH('Print View'!$A61&amp;'Print View'!$J$57,'Outcome Indicators - Section C'!$A$30:$A$106&amp;'Outcome Indicators - Section C'!$C$30:$C$106,0)),""),"")</f>
        <v>42.340335881538557</v>
      </c>
      <c r="M61" s="271">
        <f t="array" ref="M61">IFERROR(IF(INDEX('Outcome Indicators - Section C'!G$30:G$106,MATCH('Print View'!$A61&amp;'Print View'!$J$57,'Outcome Indicators - Section C'!$A$30:$A$106&amp;'Outcome Indicators - Section C'!$C$30:$C$106,0))&lt;&gt;0,INDEX('Outcome Indicators - Section C'!G$30:G$106,MATCH('Print View'!$A61&amp;'Print View'!$J$57,'Outcome Indicators - Section C'!$A$30:$A$106&amp;'Outcome Indicators - Section C'!$C$30:$C$106,0)),""),"")</f>
        <v>43646</v>
      </c>
      <c r="N61" s="185" t="str">
        <f t="array" ref="N61">IFERROR(IF(INDEX('Outcome Indicators - Section C'!H$30:H$106,MATCH('Print View'!$A61&amp;'Print View'!$J$57,'Outcome Indicators - Section C'!$A$30:$A$106&amp;'Outcome Indicators - Section C'!$C$30:$C$106,0))&lt;&gt;0,INDEX('Outcome Indicators - Section C'!H$30:H$106,MATCH('Print View'!$A61&amp;'Print View'!$J$57,'Outcome Indicators - Section C'!$A$30:$A$106&amp;'Outcome Indicators - Section C'!$C$30:$C$106,0)),""),"")</f>
        <v/>
      </c>
      <c r="O61" s="249">
        <f t="array" ref="O61">IFERROR(IF(INDEX('Outcome Indicators - Section C'!D$30:D$106,MATCH('Print View'!$A61&amp;'Print View'!$O$57,'Outcome Indicators - Section C'!$A$30:$A$106&amp;'Outcome Indicators - Section C'!$C$30:$C$106,0))&lt;&gt;0,INDEX('Outcome Indicators - Section C'!D$30:D$106,MATCH('Print View'!$A61&amp;'Print View'!$O$57,'Outcome Indicators - Section C'!$A$30:$A$106&amp;'Outcome Indicators - Section C'!$C$30:$C$106,0)),""),"")</f>
        <v>8524</v>
      </c>
      <c r="P61" s="250">
        <f t="array" ref="P61">IFERROR(IF(INDEX('Outcome Indicators - Section C'!E$30:E$106,MATCH('Print View'!$A61&amp;'Print View'!$O$57,'Outcome Indicators - Section C'!$A$30:$A$106&amp;'Outcome Indicators - Section C'!$C$30:$C$106,0))&lt;&gt;0,INDEX('Outcome Indicators - Section C'!E$30:E$106,MATCH('Print View'!$A61&amp;'Print View'!$O$57,'Outcome Indicators - Section C'!$A$30:$A$106&amp;'Outcome Indicators - Section C'!$C$30:$C$106,0)),""),"")</f>
        <v>16302</v>
      </c>
      <c r="Q61" s="257">
        <f t="array" ref="Q61">IFERROR(IF(INDEX('Outcome Indicators - Section C'!F$30:F$106,MATCH('Print View'!$A61&amp;'Print View'!$O$57,'Outcome Indicators - Section C'!$A$30:$A$106&amp;'Outcome Indicators - Section C'!$C$30:$C$106,0))&lt;&gt;0,INDEX('Outcome Indicators - Section C'!F$30:F$106,MATCH('Print View'!$A61&amp;'Print View'!$O$57,'Outcome Indicators - Section C'!$A$30:$A$106&amp;'Outcome Indicators - Section C'!$C$30:$C$106,0)),""),"")</f>
        <v>52.288062814378598</v>
      </c>
      <c r="R61" s="271">
        <f t="array" ref="R61">IFERROR(IF(INDEX('Outcome Indicators - Section C'!G$30:G$106,MATCH('Print View'!$A61&amp;'Print View'!$O$57,'Outcome Indicators - Section C'!$A$30:$A$106&amp;'Outcome Indicators - Section C'!$C$30:$C$106,0))&lt;&gt;0,INDEX('Outcome Indicators - Section C'!G$30:G$106,MATCH('Print View'!$A61&amp;'Print View'!$O$57,'Outcome Indicators - Section C'!$A$30:$A$106&amp;'Outcome Indicators - Section C'!$C$30:$C$106,0)),""),"")</f>
        <v>44012</v>
      </c>
      <c r="S61" s="184" t="str">
        <f t="array" ref="S61">IFERROR(IF(INDEX('Outcome Indicators - Section C'!H$30:H$106,MATCH('Print View'!$A61&amp;'Print View'!$O$57,'Outcome Indicators - Section C'!$A$30:$A$106&amp;'Outcome Indicators - Section C'!$C$30:$C$106,0))&lt;&gt;0,INDEX('Outcome Indicators - Section C'!H$30:H$106,MATCH('Print View'!$A61&amp;'Print View'!$O$57,'Outcome Indicators - Section C'!$A$30:$A$106&amp;'Outcome Indicators - Section C'!$C$30:$C$106,0)),""),"")</f>
        <v/>
      </c>
      <c r="T61" s="249">
        <f t="array" ref="T61">IFERROR(IF(INDEX('Outcome Indicators - Section C'!D$30:D$106,MATCH('Print View'!$A61&amp;'Print View'!$T$57,'Outcome Indicators - Section C'!$A$30:$A$106&amp;'Outcome Indicators - Section C'!$C$30:$C$106,0))&lt;&gt;0,INDEX('Outcome Indicators - Section C'!D$30:D$106,MATCH('Print View'!$A61&amp;'Print View'!$T$57,'Outcome Indicators - Section C'!$A$30:$A$106&amp;'Outcome Indicators - Section C'!$C$30:$C$106,0)),""),"")</f>
        <v>10305</v>
      </c>
      <c r="U61" s="250">
        <f t="array" ref="U61">IFERROR(IF(INDEX('Outcome Indicators - Section C'!E$30:E$106,MATCH('Print View'!$A61&amp;'Print View'!$T$57,'Outcome Indicators - Section C'!$A$30:$A$106&amp;'Outcome Indicators - Section C'!$C$30:$C$106,0))&lt;&gt;0,INDEX('Outcome Indicators - Section C'!E$30:E$106,MATCH('Print View'!$A61&amp;'Print View'!$T$57,'Outcome Indicators - Section C'!$A$30:$A$106&amp;'Outcome Indicators - Section C'!$C$30:$C$106,0)),""),"")</f>
        <v>15830</v>
      </c>
      <c r="V61" s="257">
        <f t="array" ref="V61">IFERROR(IF(INDEX('Outcome Indicators - Section C'!F$30:F$106,MATCH('Print View'!$A61&amp;'Print View'!$T$57,'Outcome Indicators - Section C'!$A$30:$A$106&amp;'Outcome Indicators - Section C'!$C$30:$C$106,0))&lt;&gt;0,INDEX('Outcome Indicators - Section C'!F$30:F$106,MATCH('Print View'!$A61&amp;'Print View'!$T$57,'Outcome Indicators - Section C'!$A$30:$A$106&amp;'Outcome Indicators - Section C'!$C$30:$C$106,0)),""),"")</f>
        <v>65.097915350600118</v>
      </c>
      <c r="W61" s="271">
        <f t="array" ref="W61">IFERROR(IF(INDEX('Outcome Indicators - Section C'!G$30:G$106,MATCH('Print View'!$A61&amp;'Print View'!$T$57,'Outcome Indicators - Section C'!$A$30:$A$106&amp;'Outcome Indicators - Section C'!$C$30:$C$106,0))&lt;&gt;0,INDEX('Outcome Indicators - Section C'!G$30:G$106,MATCH('Print View'!$A61&amp;'Print View'!$T$57,'Outcome Indicators - Section C'!$A$30:$A$106&amp;'Outcome Indicators - Section C'!$C$30:$C$106,0)),""),"")</f>
        <v>44377</v>
      </c>
      <c r="X61" s="185" t="str">
        <f t="array" ref="X61">IFERROR(IF(INDEX('Outcome Indicators - Section C'!H$30:H$106,MATCH('Print View'!$A61&amp;'Print View'!$T$57,'Outcome Indicators - Section C'!$A$30:$A$106&amp;'Outcome Indicators - Section C'!$C$30:$C$106,0))&lt;&gt;0,INDEX('Outcome Indicators - Section C'!H$30:H$106,MATCH('Print View'!$A61&amp;'Print View'!$T$57,'Outcome Indicators - Section C'!$A$30:$A$106&amp;'Outcome Indicators - Section C'!$C$30:$C$106,0)),""),"")</f>
        <v/>
      </c>
      <c r="Y61" s="249" t="str">
        <f t="array" ref="Y61">IFERROR(IF(INDEX('Outcome Indicators - Section C'!D$30:D$106,MATCH('Print View'!$A61&amp;'Print View'!$Y$57,'Outcome Indicators - Section C'!$A$30:$A$106&amp;'Outcome Indicators - Section C'!$C$30:$C$106,0))&lt;&gt;0,INDEX('Outcome Indicators - Section C'!D$30:D$106,MATCH('Print View'!$A61&amp;'Print View'!$Y$57,'Outcome Indicators - Section C'!$A$30:$A$106&amp;'Outcome Indicators - Section C'!$C$30:$C$106,0)),""),"")</f>
        <v/>
      </c>
      <c r="Z61" s="250" t="str">
        <f t="array" ref="Z61">IFERROR(IF(INDEX('Outcome Indicators - Section C'!E$30:E$106,MATCH('Print View'!$A61&amp;'Print View'!$Y$57,'Outcome Indicators - Section C'!$A$30:$A$106&amp;'Outcome Indicators - Section C'!$C$30:$C$106,0))&lt;&gt;0,INDEX('Outcome Indicators - Section C'!E$30:E$106,MATCH('Print View'!$A61&amp;'Print View'!$Y$57,'Outcome Indicators - Section C'!$A$30:$A$106&amp;'Outcome Indicators - Section C'!$C$30:$C$106,0)),""),"")</f>
        <v/>
      </c>
      <c r="AA61" s="257" t="str">
        <f t="array" ref="AA61">IFERROR(IF(INDEX('Outcome Indicators - Section C'!F$30:F$106,MATCH('Print View'!$A61&amp;'Print View'!$Y$57,'Outcome Indicators - Section C'!$A$30:$A$106&amp;'Outcome Indicators - Section C'!$C$30:$C$106,0))&lt;&gt;0,INDEX('Outcome Indicators - Section C'!F$30:F$106,MATCH('Print View'!$A61&amp;'Print View'!$Y$57,'Outcome Indicators - Section C'!$A$30:$A$106&amp;'Outcome Indicators - Section C'!$C$30:$C$106,0)),""),"")</f>
        <v/>
      </c>
      <c r="AB61" s="271" t="str">
        <f t="array" ref="AB61">IFERROR(IF(INDEX('Outcome Indicators - Section C'!G$30:G$106,MATCH('Print View'!$A61&amp;'Print View'!$Y$57,'Outcome Indicators - Section C'!$A$30:$A$106&amp;'Outcome Indicators - Section C'!$C$30:$C$106,0))&lt;&gt;0,INDEX('Outcome Indicators - Section C'!G$30:G$106,MATCH('Print View'!$A61&amp;'Print View'!$Y$57,'Outcome Indicators - Section C'!$A$30:$A$106&amp;'Outcome Indicators - Section C'!$C$30:$C$106,0)),""),"")</f>
        <v/>
      </c>
      <c r="AC61" s="185" t="str">
        <f t="array" ref="AC61">IFERROR(IF(INDEX('Outcome Indicators - Section C'!H$30:H$106,MATCH('Print View'!$A61&amp;'Print View'!$Y$57,'Outcome Indicators - Section C'!$A$30:$A$106&amp;'Outcome Indicators - Section C'!$C$30:$C$106,0))&lt;&gt;0,INDEX('Outcome Indicators - Section C'!H$30:H$106,MATCH('Print View'!$A61&amp;'Print View'!$Y$57,'Outcome Indicators - Section C'!$A$30:$A$106&amp;'Outcome Indicators - Section C'!$C$30:$C$106,0)),""),"")</f>
        <v/>
      </c>
      <c r="AD61" s="264" t="str">
        <f t="array" ref="AD61">IFERROR(IF(INDEX('Outcome Indicators - Section C'!D$30:D$106,MATCH('Print View'!$A61&amp;'Print View'!$AD$57,'Outcome Indicators - Section C'!$A$30:$A$106&amp;'Outcome Indicators - Section C'!$C$30:$C$106,0))&lt;&gt;0,INDEX('Outcome Indicators - Section C'!D$30:D$106,MATCH('Print View'!$A61&amp;'Print View'!$AD$57,'Outcome Indicators - Section C'!$A$30:$A$106&amp;'Outcome Indicators - Section C'!$C$30:$C$106,0)),""),"")</f>
        <v/>
      </c>
      <c r="AE61" s="250" t="str">
        <f t="array" ref="AE61">IFERROR(IF(INDEX('Outcome Indicators - Section C'!E$30:E$106,MATCH('Print View'!$A61&amp;'Print View'!$AD$57,'Outcome Indicators - Section C'!$A$30:$A$106&amp;'Outcome Indicators - Section C'!$C$30:$C$106,0))&lt;&gt;0,INDEX('Outcome Indicators - Section C'!E$30:E$106,MATCH('Print View'!$A61&amp;'Print View'!$AD$57,'Outcome Indicators - Section C'!$A$30:$A$106&amp;'Outcome Indicators - Section C'!$C$30:$C$106,0)),""),"")</f>
        <v/>
      </c>
      <c r="AF61" s="257" t="str">
        <f t="array" ref="AF61">IFERROR(IF(INDEX('Outcome Indicators - Section C'!F$30:F$106,MATCH('Print View'!$A61&amp;'Print View'!$AD$57,'Outcome Indicators - Section C'!$A$30:$A$106&amp;'Outcome Indicators - Section C'!$C$30:$C$106,0))&lt;&gt;0,INDEX('Outcome Indicators - Section C'!F$30:F$106,MATCH('Print View'!$A61&amp;'Print View'!$AD$57,'Outcome Indicators - Section C'!$A$30:$A$106&amp;'Outcome Indicators - Section C'!$C$30:$C$106,0)),""),"")</f>
        <v/>
      </c>
      <c r="AG61" s="271" t="str">
        <f t="array" ref="AG61">IFERROR(IF(INDEX('Outcome Indicators - Section C'!G$30:G$106,MATCH('Print View'!$A61&amp;'Print View'!$AD$57,'Outcome Indicators - Section C'!$A$30:$A$106&amp;'Outcome Indicators - Section C'!$C$30:$C$106,0))&lt;&gt;0,INDEX('Outcome Indicators - Section C'!G$30:G$106,MATCH('Print View'!$A61&amp;'Print View'!$AD$57,'Outcome Indicators - Section C'!$A$30:$A$106&amp;'Outcome Indicators - Section C'!$C$30:$C$106,0)),""),"")</f>
        <v/>
      </c>
      <c r="AH61" s="188" t="str">
        <f t="array" ref="AH61">IFERROR(IF(INDEX('Outcome Indicators - Section C'!H$30:H$106,MATCH('Print View'!$A61&amp;'Print View'!$AD$57,'Outcome Indicators - Section C'!$A$30:$A$106&amp;'Outcome Indicators - Section C'!$C$30:$C$106,0))&lt;&gt;0,INDEX('Outcome Indicators - Section C'!H$30:H$106,MATCH('Print View'!$A61&amp;'Print View'!$AD$57,'Outcome Indicators - Section C'!$A$30:$A$106&amp;'Outcome Indicators - Section C'!$C$30:$C$106,0)),""),"")</f>
        <v/>
      </c>
      <c r="AI61" s="198"/>
      <c r="AJ61" s="289" t="str">
        <f>IFERROR(IF(INDEX('Outcome Indicators - Section C'!P$10:P$26,MATCH('Print View'!$A61,'Outcome Indicators - Section C'!A$10:A$26,0))&lt;&gt;0,INDEX('Outcome Indicators - Section C'!P$10:P$26,MATCH('Print View'!$A61,'Outcome Indicators - Section C'!A$10:A$26,0)),""),"")</f>
        <v>Baseline data (2015) is based on 3,788 RR/MDRTB cases notified over 15,000 RR/MDRTB estimated cases.
Annual targets:
                  Numerator (RR/MDRTB cases notified)   Denominator (Estimated         
                                                                                                         RR/MDRTB)
2018                  7,034                                                                    16,613
2019                  8,524                                                                     16,302
2020                 10,305                                                                    15,830
For annual reporting, NTP report will be the source since the WHO Global TB Report is released at much later date.</v>
      </c>
      <c r="AQ61" s="276"/>
      <c r="AR61" s="276"/>
    </row>
    <row r="62" spans="1:44" ht="409.5" x14ac:dyDescent="0.25">
      <c r="A62" s="171">
        <v>4</v>
      </c>
      <c r="B62" s="178" t="str">
        <f>IFERROR(IF(INDEX('Outcome Indicators - Section C'!B$10:B$26,MATCH('Print View'!$A62,'Outcome Indicators - Section C'!$A$10:$A$26,0))&lt;&gt;0,INDEX('Outcome Indicators - Section C'!B$10:B$26,MATCH('Print View'!$A62,'Outcome Indicators - Section C'!$A$10:$A$26,0)),""),"")</f>
        <v>TB O-5(M): TB treatment coverage: Percentage of new and relapse cases that were notified and treated among the estimated number of incident TB cases in the same year (all form of TB - bacteriologically confirmed plus clinically diagnosed)</v>
      </c>
      <c r="C62" s="178" t="str">
        <f>IFERROR(IF(INDEX('Outcome Indicators - Section C'!C$10:C$26,MATCH('Print View'!$A62,'Outcome Indicators - Section C'!$A$10:$A$26,0))&lt;&gt;0,INDEX('Outcome Indicators - Section C'!C$10:C$26,MATCH('Print View'!$A62,'Outcome Indicators - Section C'!$A$10:$A$26,0)),""),"")</f>
        <v/>
      </c>
      <c r="D62" s="178" t="str">
        <f>IFERROR(IF(INDEX('Outcome Indicators - Section C'!D$10:D$26,MATCH('Print View'!$A62,'Outcome Indicators - Section C'!$A$10:$A$26,0))&lt;&gt;0,INDEX('Outcome Indicators - Section C'!D$10:D$26,MATCH('Print View'!$A62,'Outcome Indicators - Section C'!$A$10:$A$26,0)),""),"")</f>
        <v>85%</v>
      </c>
      <c r="E62" s="178" t="str">
        <f>IFERROR(IF(INDEX('Outcome Indicators - Section C'!E$10:E$26,MATCH('Print View'!$A62,'Outcome Indicators - Section C'!$A$10:$A$26,0))&lt;&gt;0,INDEX('Outcome Indicators - Section C'!E$10:E$26,MATCH('Print View'!$A62,'Outcome Indicators - Section C'!$A$10:$A$26,0)),""),"")</f>
        <v>2015</v>
      </c>
      <c r="F62" s="178" t="str">
        <f>IFERROR(IF(INDEX('Outcome Indicators - Section C'!F$10:F$26,MATCH('Print View'!$A62,'Outcome Indicators - Section C'!$A$10:$A$26,0))&lt;&gt;0,INDEX('Outcome Indicators - Section C'!F$10:F$26,MATCH('Print View'!$A62,'Outcome Indicators - Section C'!$A$10:$A$26,0)),""),"")</f>
        <v>WHO Global TB Report</v>
      </c>
      <c r="G62" s="178" t="str">
        <f>IFERROR(IF(INDEX('Outcome Indicators - Section C'!G$10:G$26,MATCH('Print View'!$A62,'Outcome Indicators - Section C'!$A$10:$A$26,0))&lt;&gt;0,INDEX('Outcome Indicators - Section C'!G$10:G$26,MATCH('Print View'!$A62,'Outcome Indicators - Section C'!$A$10:$A$26,0)),""),"")</f>
        <v/>
      </c>
      <c r="H62" s="178" t="str">
        <f>IFERROR(IF(INDEX('Outcome Indicators - Section C'!H$10:H$26,MATCH('Print View'!$A62,'Outcome Indicators - Section C'!$A$10:$A$26,0))&lt;&gt;0,INDEX('Outcome Indicators - Section C'!H$10:H$26,MATCH('Print View'!$A62,'Outcome Indicators - Section C'!$A$10:$A$26,0)),""),"")</f>
        <v>Philippine Business for Social Progress (PBSP)</v>
      </c>
      <c r="I62" s="199" t="str">
        <f>IFERROR(IF(INDEX('Outcome Indicators - Section C'!O$10:O$26,MATCH('Print View'!$A62,'Outcome Indicators - Section C'!$A$10:$A$26,0))&lt;&gt;0,INDEX('Outcome Indicators - Section C'!O$10:O$26,MATCH('Print View'!$A62,'Outcome Indicators - Section C'!$A$10:$A$26,0)),""),"")</f>
        <v>Philippines</v>
      </c>
      <c r="J62" s="263">
        <f t="array" ref="J62">IFERROR(IF(INDEX('Outcome Indicators - Section C'!D$30:D$106,MATCH('Print View'!$A62&amp;'Print View'!$J$57,'Outcome Indicators - Section C'!$A$30:$A$106&amp;'Outcome Indicators - Section C'!$C$30:$C$106,0))&lt;&gt;0,INDEX('Outcome Indicators - Section C'!D$30:D$106,MATCH('Print View'!$A62&amp;'Print View'!$J$57,'Outcome Indicators - Section C'!$A$30:$A$106&amp;'Outcome Indicators - Section C'!$C$30:$C$106,0)),""),"")</f>
        <v>289583</v>
      </c>
      <c r="K62" s="248">
        <f t="array" ref="K62">IFERROR(IF(INDEX('Outcome Indicators - Section C'!E$30:E$106,MATCH('Print View'!$A62&amp;'Print View'!$J$57,'Outcome Indicators - Section C'!$A$30:$A$106&amp;'Outcome Indicators - Section C'!$C$30:$C$106,0))&lt;&gt;0,INDEX('Outcome Indicators - Section C'!E$30:E$106,MATCH('Print View'!$A62&amp;'Print View'!$J$57,'Outcome Indicators - Section C'!$A$30:$A$106&amp;'Outcome Indicators - Section C'!$C$30:$C$106,0)),""),"")</f>
        <v>315946</v>
      </c>
      <c r="L62" s="256">
        <f t="array" ref="L62">IFERROR(IF(INDEX('Outcome Indicators - Section C'!F$30:F$106,MATCH('Print View'!$A62&amp;'Print View'!$J$57,'Outcome Indicators - Section C'!$A$30:$A$106&amp;'Outcome Indicators - Section C'!$C$30:$C$106,0))&lt;&gt;0,INDEX('Outcome Indicators - Section C'!F$30:F$106,MATCH('Print View'!$A62&amp;'Print View'!$J$57,'Outcome Indicators - Section C'!$A$30:$A$106&amp;'Outcome Indicators - Section C'!$C$30:$C$106,0)),""),"")</f>
        <v>91.655852582403313</v>
      </c>
      <c r="M62" s="270">
        <f t="array" ref="M62">IFERROR(IF(INDEX('Outcome Indicators - Section C'!G$30:G$106,MATCH('Print View'!$A62&amp;'Print View'!$J$57,'Outcome Indicators - Section C'!$A$30:$A$106&amp;'Outcome Indicators - Section C'!$C$30:$C$106,0))&lt;&gt;0,INDEX('Outcome Indicators - Section C'!G$30:G$106,MATCH('Print View'!$A62&amp;'Print View'!$J$57,'Outcome Indicators - Section C'!$A$30:$A$106&amp;'Outcome Indicators - Section C'!$C$30:$C$106,0)),""),"")</f>
        <v>43646</v>
      </c>
      <c r="N62" s="180" t="str">
        <f t="array" ref="N62">IFERROR(IF(INDEX('Outcome Indicators - Section C'!H$30:H$106,MATCH('Print View'!$A62&amp;'Print View'!$J$57,'Outcome Indicators - Section C'!$A$30:$A$106&amp;'Outcome Indicators - Section C'!$C$30:$C$106,0))&lt;&gt;0,INDEX('Outcome Indicators - Section C'!H$30:H$106,MATCH('Print View'!$A62&amp;'Print View'!$J$57,'Outcome Indicators - Section C'!$A$30:$A$106&amp;'Outcome Indicators - Section C'!$C$30:$C$106,0)),""),"")</f>
        <v/>
      </c>
      <c r="O62" s="247">
        <f t="array" ref="O62">IFERROR(IF(INDEX('Outcome Indicators - Section C'!D$30:D$106,MATCH('Print View'!$A62&amp;'Print View'!$O$57,'Outcome Indicators - Section C'!$A$30:$A$106&amp;'Outcome Indicators - Section C'!$C$30:$C$106,0))&lt;&gt;0,INDEX('Outcome Indicators - Section C'!D$30:D$106,MATCH('Print View'!$A62&amp;'Print View'!$O$57,'Outcome Indicators - Section C'!$A$30:$A$106&amp;'Outcome Indicators - Section C'!$C$30:$C$106,0)),""),"")</f>
        <v>288676</v>
      </c>
      <c r="P62" s="248">
        <f t="array" ref="P62">IFERROR(IF(INDEX('Outcome Indicators - Section C'!E$30:E$106,MATCH('Print View'!$A62&amp;'Print View'!$O$57,'Outcome Indicators - Section C'!$A$30:$A$106&amp;'Outcome Indicators - Section C'!$C$30:$C$106,0))&lt;&gt;0,INDEX('Outcome Indicators - Section C'!E$30:E$106,MATCH('Print View'!$A62&amp;'Print View'!$O$57,'Outcome Indicators - Section C'!$A$30:$A$106&amp;'Outcome Indicators - Section C'!$C$30:$C$106,0)),""),"")</f>
        <v>308925</v>
      </c>
      <c r="Q62" s="256">
        <f t="array" ref="Q62">IFERROR(IF(INDEX('Outcome Indicators - Section C'!F$30:F$106,MATCH('Print View'!$A62&amp;'Print View'!$O$57,'Outcome Indicators - Section C'!$A$30:$A$106&amp;'Outcome Indicators - Section C'!$C$30:$C$106,0))&lt;&gt;0,INDEX('Outcome Indicators - Section C'!F$30:F$106,MATCH('Print View'!$A62&amp;'Print View'!$O$57,'Outcome Indicators - Section C'!$A$30:$A$106&amp;'Outcome Indicators - Section C'!$C$30:$C$106,0)),""),"")</f>
        <v>93.445334628145986</v>
      </c>
      <c r="R62" s="270">
        <f t="array" ref="R62">IFERROR(IF(INDEX('Outcome Indicators - Section C'!G$30:G$106,MATCH('Print View'!$A62&amp;'Print View'!$O$57,'Outcome Indicators - Section C'!$A$30:$A$106&amp;'Outcome Indicators - Section C'!$C$30:$C$106,0))&lt;&gt;0,INDEX('Outcome Indicators - Section C'!G$30:G$106,MATCH('Print View'!$A62&amp;'Print View'!$O$57,'Outcome Indicators - Section C'!$A$30:$A$106&amp;'Outcome Indicators - Section C'!$C$30:$C$106,0)),""),"")</f>
        <v>44012</v>
      </c>
      <c r="S62" s="179" t="str">
        <f t="array" ref="S62">IFERROR(IF(INDEX('Outcome Indicators - Section C'!H$30:H$106,MATCH('Print View'!$A62&amp;'Print View'!$O$57,'Outcome Indicators - Section C'!$A$30:$A$106&amp;'Outcome Indicators - Section C'!$C$30:$C$106,0))&lt;&gt;0,INDEX('Outcome Indicators - Section C'!H$30:H$106,MATCH('Print View'!$A62&amp;'Print View'!$O$57,'Outcome Indicators - Section C'!$A$30:$A$106&amp;'Outcome Indicators - Section C'!$C$30:$C$106,0)),""),"")</f>
        <v/>
      </c>
      <c r="T62" s="247">
        <f t="array" ref="T62">IFERROR(IF(INDEX('Outcome Indicators - Section C'!D$30:D$106,MATCH('Print View'!$A62&amp;'Print View'!$T$57,'Outcome Indicators - Section C'!$A$30:$A$106&amp;'Outcome Indicators - Section C'!$C$30:$C$106,0))&lt;&gt;0,INDEX('Outcome Indicators - Section C'!D$30:D$106,MATCH('Print View'!$A62&amp;'Print View'!$T$57,'Outcome Indicators - Section C'!$A$30:$A$106&amp;'Outcome Indicators - Section C'!$C$30:$C$106,0)),""),"")</f>
        <v>279983</v>
      </c>
      <c r="U62" s="248">
        <f t="array" ref="U62">IFERROR(IF(INDEX('Outcome Indicators - Section C'!E$30:E$106,MATCH('Print View'!$A62&amp;'Print View'!$T$57,'Outcome Indicators - Section C'!$A$30:$A$106&amp;'Outcome Indicators - Section C'!$C$30:$C$106,0))&lt;&gt;0,INDEX('Outcome Indicators - Section C'!E$30:E$106,MATCH('Print View'!$A62&amp;'Print View'!$T$57,'Outcome Indicators - Section C'!$A$30:$A$106&amp;'Outcome Indicators - Section C'!$C$30:$C$106,0)),""),"")</f>
        <v>299980</v>
      </c>
      <c r="V62" s="256">
        <f t="array" ref="V62">IFERROR(IF(INDEX('Outcome Indicators - Section C'!F$30:F$106,MATCH('Print View'!$A62&amp;'Print View'!$T$57,'Outcome Indicators - Section C'!$A$30:$A$106&amp;'Outcome Indicators - Section C'!$C$30:$C$106,0))&lt;&gt;0,INDEX('Outcome Indicators - Section C'!F$30:F$106,MATCH('Print View'!$A62&amp;'Print View'!$T$57,'Outcome Indicators - Section C'!$A$30:$A$106&amp;'Outcome Indicators - Section C'!$C$30:$C$106,0)),""),"")</f>
        <v>93.333888925928392</v>
      </c>
      <c r="W62" s="270">
        <f t="array" ref="W62">IFERROR(IF(INDEX('Outcome Indicators - Section C'!G$30:G$106,MATCH('Print View'!$A62&amp;'Print View'!$T$57,'Outcome Indicators - Section C'!$A$30:$A$106&amp;'Outcome Indicators - Section C'!$C$30:$C$106,0))&lt;&gt;0,INDEX('Outcome Indicators - Section C'!G$30:G$106,MATCH('Print View'!$A62&amp;'Print View'!$T$57,'Outcome Indicators - Section C'!$A$30:$A$106&amp;'Outcome Indicators - Section C'!$C$30:$C$106,0)),""),"")</f>
        <v>44377</v>
      </c>
      <c r="X62" s="180" t="str">
        <f t="array" ref="X62">IFERROR(IF(INDEX('Outcome Indicators - Section C'!H$30:H$106,MATCH('Print View'!$A62&amp;'Print View'!$T$57,'Outcome Indicators - Section C'!$A$30:$A$106&amp;'Outcome Indicators - Section C'!$C$30:$C$106,0))&lt;&gt;0,INDEX('Outcome Indicators - Section C'!H$30:H$106,MATCH('Print View'!$A62&amp;'Print View'!$T$57,'Outcome Indicators - Section C'!$A$30:$A$106&amp;'Outcome Indicators - Section C'!$C$30:$C$106,0)),""),"")</f>
        <v/>
      </c>
      <c r="Y62" s="247" t="str">
        <f t="array" ref="Y62">IFERROR(IF(INDEX('Outcome Indicators - Section C'!D$30:D$106,MATCH('Print View'!$A62&amp;'Print View'!$Y$57,'Outcome Indicators - Section C'!$A$30:$A$106&amp;'Outcome Indicators - Section C'!$C$30:$C$106,0))&lt;&gt;0,INDEX('Outcome Indicators - Section C'!D$30:D$106,MATCH('Print View'!$A62&amp;'Print View'!$Y$57,'Outcome Indicators - Section C'!$A$30:$A$106&amp;'Outcome Indicators - Section C'!$C$30:$C$106,0)),""),"")</f>
        <v/>
      </c>
      <c r="Z62" s="248" t="str">
        <f t="array" ref="Z62">IFERROR(IF(INDEX('Outcome Indicators - Section C'!E$30:E$106,MATCH('Print View'!$A62&amp;'Print View'!$Y$57,'Outcome Indicators - Section C'!$A$30:$A$106&amp;'Outcome Indicators - Section C'!$C$30:$C$106,0))&lt;&gt;0,INDEX('Outcome Indicators - Section C'!E$30:E$106,MATCH('Print View'!$A62&amp;'Print View'!$Y$57,'Outcome Indicators - Section C'!$A$30:$A$106&amp;'Outcome Indicators - Section C'!$C$30:$C$106,0)),""),"")</f>
        <v/>
      </c>
      <c r="AA62" s="256" t="str">
        <f t="array" ref="AA62">IFERROR(IF(INDEX('Outcome Indicators - Section C'!F$30:F$106,MATCH('Print View'!$A62&amp;'Print View'!$Y$57,'Outcome Indicators - Section C'!$A$30:$A$106&amp;'Outcome Indicators - Section C'!$C$30:$C$106,0))&lt;&gt;0,INDEX('Outcome Indicators - Section C'!F$30:F$106,MATCH('Print View'!$A62&amp;'Print View'!$Y$57,'Outcome Indicators - Section C'!$A$30:$A$106&amp;'Outcome Indicators - Section C'!$C$30:$C$106,0)),""),"")</f>
        <v/>
      </c>
      <c r="AB62" s="270" t="str">
        <f t="array" ref="AB62">IFERROR(IF(INDEX('Outcome Indicators - Section C'!G$30:G$106,MATCH('Print View'!$A62&amp;'Print View'!$Y$57,'Outcome Indicators - Section C'!$A$30:$A$106&amp;'Outcome Indicators - Section C'!$C$30:$C$106,0))&lt;&gt;0,INDEX('Outcome Indicators - Section C'!G$30:G$106,MATCH('Print View'!$A62&amp;'Print View'!$Y$57,'Outcome Indicators - Section C'!$A$30:$A$106&amp;'Outcome Indicators - Section C'!$C$30:$C$106,0)),""),"")</f>
        <v/>
      </c>
      <c r="AC62" s="180" t="str">
        <f t="array" ref="AC62">IFERROR(IF(INDEX('Outcome Indicators - Section C'!H$30:H$106,MATCH('Print View'!$A62&amp;'Print View'!$Y$57,'Outcome Indicators - Section C'!$A$30:$A$106&amp;'Outcome Indicators - Section C'!$C$30:$C$106,0))&lt;&gt;0,INDEX('Outcome Indicators - Section C'!H$30:H$106,MATCH('Print View'!$A62&amp;'Print View'!$Y$57,'Outcome Indicators - Section C'!$A$30:$A$106&amp;'Outcome Indicators - Section C'!$C$30:$C$106,0)),""),"")</f>
        <v/>
      </c>
      <c r="AD62" s="263" t="str">
        <f t="array" ref="AD62">IFERROR(IF(INDEX('Outcome Indicators - Section C'!D$30:D$106,MATCH('Print View'!$A62&amp;'Print View'!$AD$57,'Outcome Indicators - Section C'!$A$30:$A$106&amp;'Outcome Indicators - Section C'!$C$30:$C$106,0))&lt;&gt;0,INDEX('Outcome Indicators - Section C'!D$30:D$106,MATCH('Print View'!$A62&amp;'Print View'!$AD$57,'Outcome Indicators - Section C'!$A$30:$A$106&amp;'Outcome Indicators - Section C'!$C$30:$C$106,0)),""),"")</f>
        <v/>
      </c>
      <c r="AE62" s="248" t="str">
        <f t="array" ref="AE62">IFERROR(IF(INDEX('Outcome Indicators - Section C'!E$30:E$106,MATCH('Print View'!$A62&amp;'Print View'!$AD$57,'Outcome Indicators - Section C'!$A$30:$A$106&amp;'Outcome Indicators - Section C'!$C$30:$C$106,0))&lt;&gt;0,INDEX('Outcome Indicators - Section C'!E$30:E$106,MATCH('Print View'!$A62&amp;'Print View'!$AD$57,'Outcome Indicators - Section C'!$A$30:$A$106&amp;'Outcome Indicators - Section C'!$C$30:$C$106,0)),""),"")</f>
        <v/>
      </c>
      <c r="AF62" s="256" t="str">
        <f t="array" ref="AF62">IFERROR(IF(INDEX('Outcome Indicators - Section C'!F$30:F$106,MATCH('Print View'!$A62&amp;'Print View'!$AD$57,'Outcome Indicators - Section C'!$A$30:$A$106&amp;'Outcome Indicators - Section C'!$C$30:$C$106,0))&lt;&gt;0,INDEX('Outcome Indicators - Section C'!F$30:F$106,MATCH('Print View'!$A62&amp;'Print View'!$AD$57,'Outcome Indicators - Section C'!$A$30:$A$106&amp;'Outcome Indicators - Section C'!$C$30:$C$106,0)),""),"")</f>
        <v/>
      </c>
      <c r="AG62" s="270" t="str">
        <f t="array" ref="AG62">IFERROR(IF(INDEX('Outcome Indicators - Section C'!G$30:G$106,MATCH('Print View'!$A62&amp;'Print View'!$AD$57,'Outcome Indicators - Section C'!$A$30:$A$106&amp;'Outcome Indicators - Section C'!$C$30:$C$106,0))&lt;&gt;0,INDEX('Outcome Indicators - Section C'!G$30:G$106,MATCH('Print View'!$A62&amp;'Print View'!$AD$57,'Outcome Indicators - Section C'!$A$30:$A$106&amp;'Outcome Indicators - Section C'!$C$30:$C$106,0)),""),"")</f>
        <v/>
      </c>
      <c r="AH62" s="183" t="str">
        <f t="array" ref="AH62">IFERROR(IF(INDEX('Outcome Indicators - Section C'!H$30:H$106,MATCH('Print View'!$A62&amp;'Print View'!$AD$57,'Outcome Indicators - Section C'!$A$30:$A$106&amp;'Outcome Indicators - Section C'!$C$30:$C$106,0))&lt;&gt;0,INDEX('Outcome Indicators - Section C'!H$30:H$106,MATCH('Print View'!$A62&amp;'Print View'!$AD$57,'Outcome Indicators - Section C'!$A$30:$A$106&amp;'Outcome Indicators - Section C'!$C$30:$C$106,0)),""),"")</f>
        <v/>
      </c>
      <c r="AI62" s="198"/>
      <c r="AJ62" s="290" t="str">
        <f>IFERROR(IF(INDEX('Outcome Indicators - Section C'!P$10:P$26,MATCH('Print View'!$A62,'Outcome Indicators - Section C'!A$10:A$26,0))&lt;&gt;0,INDEX('Outcome Indicators - Section C'!P$10:P$26,MATCH('Print View'!$A62,'Outcome Indicators - Section C'!A$10:A$26,0)),""),"")</f>
        <v>Baseline data (2015) is based on 276,672 new and relapse cases that were notified and treated over 324,000 estimated all forms of TB cases.
For annual reporting, NTP report will be the source since the WHO Global TB Report is released at much later date.</v>
      </c>
      <c r="AQ62" s="276"/>
      <c r="AR62" s="276"/>
    </row>
    <row r="63" spans="1:44" ht="180" x14ac:dyDescent="0.25">
      <c r="A63" s="212">
        <v>5</v>
      </c>
      <c r="B63" s="172" t="str">
        <f>IFERROR(IF(INDEX('Outcome Indicators - Section C'!B$10:B$26,MATCH('Print View'!$A63,'Outcome Indicators - Section C'!$A$10:$A$26,0))&lt;&gt;0,INDEX('Outcome Indicators - Section C'!B$10:B$26,MATCH('Print View'!$A63,'Outcome Indicators - Section C'!$A$10:$A$26,0)),""),"")</f>
        <v/>
      </c>
      <c r="C63" s="172" t="str">
        <f>IFERROR(IF(INDEX('Outcome Indicators - Section C'!C$10:C$26,MATCH('Print View'!$A63,'Outcome Indicators - Section C'!$A$10:$A$26,0))&lt;&gt;0,INDEX('Outcome Indicators - Section C'!C$10:C$26,MATCH('Print View'!$A63,'Outcome Indicators - Section C'!$A$10:$A$26,0)),""),"")</f>
        <v>TB O-Treatment success rate of RR TB and/or MDR-TB: Percentage of cases with RR and/or MDR-TB successfully treated</v>
      </c>
      <c r="D63" s="172" t="str">
        <f>IFERROR(IF(INDEX('Outcome Indicators - Section C'!D$10:D$26,MATCH('Print View'!$A63,'Outcome Indicators - Section C'!$A$10:$A$26,0))&lt;&gt;0,INDEX('Outcome Indicators - Section C'!D$10:D$26,MATCH('Print View'!$A63,'Outcome Indicators - Section C'!$A$10:$A$26,0)),""),"")</f>
        <v>54%</v>
      </c>
      <c r="E63" s="172" t="str">
        <f>IFERROR(IF(INDEX('Outcome Indicators - Section C'!E$10:E$26,MATCH('Print View'!$A63,'Outcome Indicators - Section C'!$A$10:$A$26,0))&lt;&gt;0,INDEX('Outcome Indicators - Section C'!E$10:E$26,MATCH('Print View'!$A63,'Outcome Indicators - Section C'!$A$10:$A$26,0)),""),"")</f>
        <v>2013</v>
      </c>
      <c r="F63" s="172" t="str">
        <f>IFERROR(IF(INDEX('Outcome Indicators - Section C'!F$10:F$26,MATCH('Print View'!$A63,'Outcome Indicators - Section C'!$A$10:$A$26,0))&lt;&gt;0,INDEX('Outcome Indicators - Section C'!F$10:F$26,MATCH('Print View'!$A63,'Outcome Indicators - Section C'!$A$10:$A$26,0)),""),"")</f>
        <v>Validated NTP Report</v>
      </c>
      <c r="G63" s="172" t="str">
        <f>IFERROR(IF(INDEX('Outcome Indicators - Section C'!G$10:G$26,MATCH('Print View'!$A63,'Outcome Indicators - Section C'!$A$10:$A$26,0))&lt;&gt;0,INDEX('Outcome Indicators - Section C'!G$10:G$26,MATCH('Print View'!$A63,'Outcome Indicators - Section C'!$A$10:$A$26,0)),""),"")</f>
        <v/>
      </c>
      <c r="H63" s="172" t="str">
        <f>IFERROR(IF(INDEX('Outcome Indicators - Section C'!H$10:H$26,MATCH('Print View'!$A63,'Outcome Indicators - Section C'!$A$10:$A$26,0))&lt;&gt;0,INDEX('Outcome Indicators - Section C'!H$10:H$26,MATCH('Print View'!$A63,'Outcome Indicators - Section C'!$A$10:$A$26,0)),""),"")</f>
        <v>Philippine Business for Social Progress (PBSP)</v>
      </c>
      <c r="I63" s="197" t="str">
        <f>IFERROR(IF(INDEX('Outcome Indicators - Section C'!O$10:O$26,MATCH('Print View'!$A63,'Outcome Indicators - Section C'!$A$10:$A$26,0))&lt;&gt;0,INDEX('Outcome Indicators - Section C'!O$10:O$26,MATCH('Print View'!$A63,'Outcome Indicators - Section C'!$A$10:$A$26,0)),""),"")</f>
        <v>Philippines</v>
      </c>
      <c r="J63" s="264">
        <f t="array" ref="J63">IFERROR(IF(INDEX('Outcome Indicators - Section C'!D$30:D$106,MATCH('Print View'!$A63&amp;'Print View'!$J$57,'Outcome Indicators - Section C'!$A$30:$A$106&amp;'Outcome Indicators - Section C'!$C$30:$C$106,0))&lt;&gt;0,INDEX('Outcome Indicators - Section C'!D$30:D$106,MATCH('Print View'!$A63&amp;'Print View'!$J$57,'Outcome Indicators - Section C'!$A$30:$A$106&amp;'Outcome Indicators - Section C'!$C$30:$C$106,0)),""),"")</f>
        <v>2824.5</v>
      </c>
      <c r="K63" s="250">
        <f t="array" ref="K63">IFERROR(IF(INDEX('Outcome Indicators - Section C'!E$30:E$106,MATCH('Print View'!$A63&amp;'Print View'!$J$57,'Outcome Indicators - Section C'!$A$30:$A$106&amp;'Outcome Indicators - Section C'!$C$30:$C$106,0))&lt;&gt;0,INDEX('Outcome Indicators - Section C'!E$30:E$106,MATCH('Print View'!$A63&amp;'Print View'!$J$57,'Outcome Indicators - Section C'!$A$30:$A$106&amp;'Outcome Indicators - Section C'!$C$30:$C$106,0)),""),"")</f>
        <v>4035</v>
      </c>
      <c r="L63" s="257">
        <f t="array" ref="L63">IFERROR(IF(INDEX('Outcome Indicators - Section C'!F$30:F$106,MATCH('Print View'!$A63&amp;'Print View'!$J$57,'Outcome Indicators - Section C'!$A$30:$A$106&amp;'Outcome Indicators - Section C'!$C$30:$C$106,0))&lt;&gt;0,INDEX('Outcome Indicators - Section C'!F$30:F$106,MATCH('Print View'!$A63&amp;'Print View'!$J$57,'Outcome Indicators - Section C'!$A$30:$A$106&amp;'Outcome Indicators - Section C'!$C$30:$C$106,0)),""),"")</f>
        <v>70</v>
      </c>
      <c r="M63" s="271">
        <f t="array" ref="M63">IFERROR(IF(INDEX('Outcome Indicators - Section C'!G$30:G$106,MATCH('Print View'!$A63&amp;'Print View'!$J$57,'Outcome Indicators - Section C'!$A$30:$A$106&amp;'Outcome Indicators - Section C'!$C$30:$C$106,0))&lt;&gt;0,INDEX('Outcome Indicators - Section C'!G$30:G$106,MATCH('Print View'!$A63&amp;'Print View'!$J$57,'Outcome Indicators - Section C'!$A$30:$A$106&amp;'Outcome Indicators - Section C'!$C$30:$C$106,0)),""),"")</f>
        <v>43281</v>
      </c>
      <c r="N63" s="185" t="str">
        <f t="array" ref="N63">IFERROR(IF(INDEX('Outcome Indicators - Section C'!H$30:H$106,MATCH('Print View'!$A63&amp;'Print View'!$J$57,'Outcome Indicators - Section C'!$A$30:$A$106&amp;'Outcome Indicators - Section C'!$C$30:$C$106,0))&lt;&gt;0,INDEX('Outcome Indicators - Section C'!H$30:H$106,MATCH('Print View'!$A63&amp;'Print View'!$J$57,'Outcome Indicators - Section C'!$A$30:$A$106&amp;'Outcome Indicators - Section C'!$C$30:$C$106,0)),""),"")</f>
        <v/>
      </c>
      <c r="O63" s="249">
        <f t="array" ref="O63">IFERROR(IF(INDEX('Outcome Indicators - Section C'!D$30:D$106,MATCH('Print View'!$A63&amp;'Print View'!$O$57,'Outcome Indicators - Section C'!$A$30:$A$106&amp;'Outcome Indicators - Section C'!$C$30:$C$106,0))&lt;&gt;0,INDEX('Outcome Indicators - Section C'!D$30:D$106,MATCH('Print View'!$A63&amp;'Print View'!$O$57,'Outcome Indicators - Section C'!$A$30:$A$106&amp;'Outcome Indicators - Section C'!$C$30:$C$106,0)),""),"")</f>
        <v>4002</v>
      </c>
      <c r="P63" s="250">
        <f t="array" ref="P63">IFERROR(IF(INDEX('Outcome Indicators - Section C'!E$30:E$106,MATCH('Print View'!$A63&amp;'Print View'!$O$57,'Outcome Indicators - Section C'!$A$30:$A$106&amp;'Outcome Indicators - Section C'!$C$30:$C$106,0))&lt;&gt;0,INDEX('Outcome Indicators - Section C'!E$30:E$106,MATCH('Print View'!$A63&amp;'Print View'!$O$57,'Outcome Indicators - Section C'!$A$30:$A$106&amp;'Outcome Indicators - Section C'!$C$30:$C$106,0)),""),"")</f>
        <v>5336</v>
      </c>
      <c r="Q63" s="257">
        <f t="array" ref="Q63">IFERROR(IF(INDEX('Outcome Indicators - Section C'!F$30:F$106,MATCH('Print View'!$A63&amp;'Print View'!$O$57,'Outcome Indicators - Section C'!$A$30:$A$106&amp;'Outcome Indicators - Section C'!$C$30:$C$106,0))&lt;&gt;0,INDEX('Outcome Indicators - Section C'!F$30:F$106,MATCH('Print View'!$A63&amp;'Print View'!$O$57,'Outcome Indicators - Section C'!$A$30:$A$106&amp;'Outcome Indicators - Section C'!$C$30:$C$106,0)),""),"")</f>
        <v>75</v>
      </c>
      <c r="R63" s="271">
        <f t="array" ref="R63">IFERROR(IF(INDEX('Outcome Indicators - Section C'!G$30:G$106,MATCH('Print View'!$A63&amp;'Print View'!$O$57,'Outcome Indicators - Section C'!$A$30:$A$106&amp;'Outcome Indicators - Section C'!$C$30:$C$106,0))&lt;&gt;0,INDEX('Outcome Indicators - Section C'!G$30:G$106,MATCH('Print View'!$A63&amp;'Print View'!$O$57,'Outcome Indicators - Section C'!$A$30:$A$106&amp;'Outcome Indicators - Section C'!$C$30:$C$106,0)),""),"")</f>
        <v>43646</v>
      </c>
      <c r="S63" s="184" t="str">
        <f t="array" ref="S63">IFERROR(IF(INDEX('Outcome Indicators - Section C'!H$30:H$106,MATCH('Print View'!$A63&amp;'Print View'!$O$57,'Outcome Indicators - Section C'!$A$30:$A$106&amp;'Outcome Indicators - Section C'!$C$30:$C$106,0))&lt;&gt;0,INDEX('Outcome Indicators - Section C'!H$30:H$106,MATCH('Print View'!$A63&amp;'Print View'!$O$57,'Outcome Indicators - Section C'!$A$30:$A$106&amp;'Outcome Indicators - Section C'!$C$30:$C$106,0)),""),"")</f>
        <v/>
      </c>
      <c r="T63" s="249">
        <f t="array" ref="T63">IFERROR(IF(INDEX('Outcome Indicators - Section C'!D$30:D$106,MATCH('Print View'!$A63&amp;'Print View'!$T$57,'Outcome Indicators - Section C'!$A$30:$A$106&amp;'Outcome Indicators - Section C'!$C$30:$C$106,0))&lt;&gt;0,INDEX('Outcome Indicators - Section C'!D$30:D$106,MATCH('Print View'!$A63&amp;'Print View'!$T$57,'Outcome Indicators - Section C'!$A$30:$A$106&amp;'Outcome Indicators - Section C'!$C$30:$C$106,0)),""),"")</f>
        <v>5775</v>
      </c>
      <c r="U63" s="250">
        <f t="array" ref="U63">IFERROR(IF(INDEX('Outcome Indicators - Section C'!E$30:E$106,MATCH('Print View'!$A63&amp;'Print View'!$T$57,'Outcome Indicators - Section C'!$A$30:$A$106&amp;'Outcome Indicators - Section C'!$C$30:$C$106,0))&lt;&gt;0,INDEX('Outcome Indicators - Section C'!E$30:E$106,MATCH('Print View'!$A63&amp;'Print View'!$T$57,'Outcome Indicators - Section C'!$A$30:$A$106&amp;'Outcome Indicators - Section C'!$C$30:$C$106,0)),""),"")</f>
        <v>7700</v>
      </c>
      <c r="V63" s="257">
        <f t="array" ref="V63">IFERROR(IF(INDEX('Outcome Indicators - Section C'!F$30:F$106,MATCH('Print View'!$A63&amp;'Print View'!$T$57,'Outcome Indicators - Section C'!$A$30:$A$106&amp;'Outcome Indicators - Section C'!$C$30:$C$106,0))&lt;&gt;0,INDEX('Outcome Indicators - Section C'!F$30:F$106,MATCH('Print View'!$A63&amp;'Print View'!$T$57,'Outcome Indicators - Section C'!$A$30:$A$106&amp;'Outcome Indicators - Section C'!$C$30:$C$106,0)),""),"")</f>
        <v>75</v>
      </c>
      <c r="W63" s="271">
        <f t="array" ref="W63">IFERROR(IF(INDEX('Outcome Indicators - Section C'!G$30:G$106,MATCH('Print View'!$A63&amp;'Print View'!$T$57,'Outcome Indicators - Section C'!$A$30:$A$106&amp;'Outcome Indicators - Section C'!$C$30:$C$106,0))&lt;&gt;0,INDEX('Outcome Indicators - Section C'!G$30:G$106,MATCH('Print View'!$A63&amp;'Print View'!$T$57,'Outcome Indicators - Section C'!$A$30:$A$106&amp;'Outcome Indicators - Section C'!$C$30:$C$106,0)),""),"")</f>
        <v>44012</v>
      </c>
      <c r="X63" s="185" t="str">
        <f t="array" ref="X63">IFERROR(IF(INDEX('Outcome Indicators - Section C'!H$30:H$106,MATCH('Print View'!$A63&amp;'Print View'!$T$57,'Outcome Indicators - Section C'!$A$30:$A$106&amp;'Outcome Indicators - Section C'!$C$30:$C$106,0))&lt;&gt;0,INDEX('Outcome Indicators - Section C'!H$30:H$106,MATCH('Print View'!$A63&amp;'Print View'!$T$57,'Outcome Indicators - Section C'!$A$30:$A$106&amp;'Outcome Indicators - Section C'!$C$30:$C$106,0)),""),"")</f>
        <v/>
      </c>
      <c r="Y63" s="249" t="str">
        <f t="array" ref="Y63">IFERROR(IF(INDEX('Outcome Indicators - Section C'!D$30:D$106,MATCH('Print View'!$A63&amp;'Print View'!$Y$57,'Outcome Indicators - Section C'!$A$30:$A$106&amp;'Outcome Indicators - Section C'!$C$30:$C$106,0))&lt;&gt;0,INDEX('Outcome Indicators - Section C'!D$30:D$106,MATCH('Print View'!$A63&amp;'Print View'!$Y$57,'Outcome Indicators - Section C'!$A$30:$A$106&amp;'Outcome Indicators - Section C'!$C$30:$C$106,0)),""),"")</f>
        <v/>
      </c>
      <c r="Z63" s="250" t="str">
        <f t="array" ref="Z63">IFERROR(IF(INDEX('Outcome Indicators - Section C'!E$30:E$106,MATCH('Print View'!$A63&amp;'Print View'!$Y$57,'Outcome Indicators - Section C'!$A$30:$A$106&amp;'Outcome Indicators - Section C'!$C$30:$C$106,0))&lt;&gt;0,INDEX('Outcome Indicators - Section C'!E$30:E$106,MATCH('Print View'!$A63&amp;'Print View'!$Y$57,'Outcome Indicators - Section C'!$A$30:$A$106&amp;'Outcome Indicators - Section C'!$C$30:$C$106,0)),""),"")</f>
        <v/>
      </c>
      <c r="AA63" s="257" t="str">
        <f t="array" ref="AA63">IFERROR(IF(INDEX('Outcome Indicators - Section C'!F$30:F$106,MATCH('Print View'!$A63&amp;'Print View'!$Y$57,'Outcome Indicators - Section C'!$A$30:$A$106&amp;'Outcome Indicators - Section C'!$C$30:$C$106,0))&lt;&gt;0,INDEX('Outcome Indicators - Section C'!F$30:F$106,MATCH('Print View'!$A63&amp;'Print View'!$Y$57,'Outcome Indicators - Section C'!$A$30:$A$106&amp;'Outcome Indicators - Section C'!$C$30:$C$106,0)),""),"")</f>
        <v/>
      </c>
      <c r="AB63" s="271" t="str">
        <f t="array" ref="AB63">IFERROR(IF(INDEX('Outcome Indicators - Section C'!G$30:G$106,MATCH('Print View'!$A63&amp;'Print View'!$Y$57,'Outcome Indicators - Section C'!$A$30:$A$106&amp;'Outcome Indicators - Section C'!$C$30:$C$106,0))&lt;&gt;0,INDEX('Outcome Indicators - Section C'!G$30:G$106,MATCH('Print View'!$A63&amp;'Print View'!$Y$57,'Outcome Indicators - Section C'!$A$30:$A$106&amp;'Outcome Indicators - Section C'!$C$30:$C$106,0)),""),"")</f>
        <v/>
      </c>
      <c r="AC63" s="185" t="str">
        <f t="array" ref="AC63">IFERROR(IF(INDEX('Outcome Indicators - Section C'!H$30:H$106,MATCH('Print View'!$A63&amp;'Print View'!$Y$57,'Outcome Indicators - Section C'!$A$30:$A$106&amp;'Outcome Indicators - Section C'!$C$30:$C$106,0))&lt;&gt;0,INDEX('Outcome Indicators - Section C'!H$30:H$106,MATCH('Print View'!$A63&amp;'Print View'!$Y$57,'Outcome Indicators - Section C'!$A$30:$A$106&amp;'Outcome Indicators - Section C'!$C$30:$C$106,0)),""),"")</f>
        <v/>
      </c>
      <c r="AD63" s="264" t="str">
        <f t="array" ref="AD63">IFERROR(IF(INDEX('Outcome Indicators - Section C'!D$30:D$106,MATCH('Print View'!$A63&amp;'Print View'!$AD$57,'Outcome Indicators - Section C'!$A$30:$A$106&amp;'Outcome Indicators - Section C'!$C$30:$C$106,0))&lt;&gt;0,INDEX('Outcome Indicators - Section C'!D$30:D$106,MATCH('Print View'!$A63&amp;'Print View'!$AD$57,'Outcome Indicators - Section C'!$A$30:$A$106&amp;'Outcome Indicators - Section C'!$C$30:$C$106,0)),""),"")</f>
        <v/>
      </c>
      <c r="AE63" s="250" t="str">
        <f t="array" ref="AE63">IFERROR(IF(INDEX('Outcome Indicators - Section C'!E$30:E$106,MATCH('Print View'!$A63&amp;'Print View'!$AD$57,'Outcome Indicators - Section C'!$A$30:$A$106&amp;'Outcome Indicators - Section C'!$C$30:$C$106,0))&lt;&gt;0,INDEX('Outcome Indicators - Section C'!E$30:E$106,MATCH('Print View'!$A63&amp;'Print View'!$AD$57,'Outcome Indicators - Section C'!$A$30:$A$106&amp;'Outcome Indicators - Section C'!$C$30:$C$106,0)),""),"")</f>
        <v/>
      </c>
      <c r="AF63" s="257" t="str">
        <f t="array" ref="AF63">IFERROR(IF(INDEX('Outcome Indicators - Section C'!F$30:F$106,MATCH('Print View'!$A63&amp;'Print View'!$AD$57,'Outcome Indicators - Section C'!$A$30:$A$106&amp;'Outcome Indicators - Section C'!$C$30:$C$106,0))&lt;&gt;0,INDEX('Outcome Indicators - Section C'!F$30:F$106,MATCH('Print View'!$A63&amp;'Print View'!$AD$57,'Outcome Indicators - Section C'!$A$30:$A$106&amp;'Outcome Indicators - Section C'!$C$30:$C$106,0)),""),"")</f>
        <v/>
      </c>
      <c r="AG63" s="271" t="str">
        <f t="array" ref="AG63">IFERROR(IF(INDEX('Outcome Indicators - Section C'!G$30:G$106,MATCH('Print View'!$A63&amp;'Print View'!$AD$57,'Outcome Indicators - Section C'!$A$30:$A$106&amp;'Outcome Indicators - Section C'!$C$30:$C$106,0))&lt;&gt;0,INDEX('Outcome Indicators - Section C'!G$30:G$106,MATCH('Print View'!$A63&amp;'Print View'!$AD$57,'Outcome Indicators - Section C'!$A$30:$A$106&amp;'Outcome Indicators - Section C'!$C$30:$C$106,0)),""),"")</f>
        <v/>
      </c>
      <c r="AH63" s="188" t="str">
        <f t="array" ref="AH63">IFERROR(IF(INDEX('Outcome Indicators - Section C'!H$30:H$106,MATCH('Print View'!$A63&amp;'Print View'!$AD$57,'Outcome Indicators - Section C'!$A$30:$A$106&amp;'Outcome Indicators - Section C'!$C$30:$C$106,0))&lt;&gt;0,INDEX('Outcome Indicators - Section C'!H$30:H$106,MATCH('Print View'!$A63&amp;'Print View'!$AD$57,'Outcome Indicators - Section C'!$A$30:$A$106&amp;'Outcome Indicators - Section C'!$C$30:$C$106,0)),""),"")</f>
        <v/>
      </c>
      <c r="AI63" s="198"/>
      <c r="AJ63" s="289" t="str">
        <f>IFERROR(IF(INDEX('Outcome Indicators - Section C'!P$10:P$26,MATCH('Print View'!$A63,'Outcome Indicators - Section C'!A$10:A$26,0))&lt;&gt;0,INDEX('Outcome Indicators - Section C'!P$10:P$26,MATCH('Print View'!$A63,'Outcome Indicators - Section C'!A$10:A$26,0)),""),"")</f>
        <v>This indicator refers to the treatment success rate (24th-month treatment outcome) of patients under the Conventional Treamtent Regimen (CTR) or the longer term treatment regimen from 2015, 2016 and 2017. Treatment outcome for patients on CTR is reportable after two years and 6 months.  Reporting of treatment outcome for previous years' cohort will be as follows:
2015 cohort (4035 actual cases enrolled on treatment): reportable on June 30, 2018  
2016 cohort (5336 actual cases enrolled on treatment): reportable on June 30, 2019
2017 cohor (7700 projected cases to be enrolled): reportable on June 30, 2020 
*During reporting, denominator to be used will be the actual cases enrolled for each year.
Targets are consistent with the NFM PF, however timing of reporting has been reduced from 3 1/2 years to 2 1/2 years after the cohort.</v>
      </c>
      <c r="AQ63" s="276"/>
      <c r="AR63" s="276"/>
    </row>
    <row r="64" spans="1:44" ht="30" x14ac:dyDescent="0.25">
      <c r="A64" s="171">
        <v>6</v>
      </c>
      <c r="B64" s="178" t="str">
        <f>IFERROR(IF(INDEX('Outcome Indicators - Section C'!B$10:B$26,MATCH('Print View'!$A64,'Outcome Indicators - Section C'!$A$10:$A$26,0))&lt;&gt;0,INDEX('Outcome Indicators - Section C'!B$10:B$26,MATCH('Print View'!$A64,'Outcome Indicators - Section C'!$A$10:$A$26,0)),""),"")</f>
        <v/>
      </c>
      <c r="C64" s="178" t="str">
        <f>IFERROR(IF(INDEX('Outcome Indicators - Section C'!C$10:C$26,MATCH('Print View'!$A64,'Outcome Indicators - Section C'!$A$10:$A$26,0))&lt;&gt;0,INDEX('Outcome Indicators - Section C'!C$10:C$26,MATCH('Print View'!$A64,'Outcome Indicators - Section C'!$A$10:$A$26,0)),""),"")</f>
        <v/>
      </c>
      <c r="D64" s="178" t="str">
        <f>IFERROR(IF(INDEX('Outcome Indicators - Section C'!D$10:D$26,MATCH('Print View'!$A64,'Outcome Indicators - Section C'!$A$10:$A$26,0))&lt;&gt;0,INDEX('Outcome Indicators - Section C'!D$10:D$26,MATCH('Print View'!$A64,'Outcome Indicators - Section C'!$A$10:$A$26,0)),""),"")</f>
        <v/>
      </c>
      <c r="E64" s="178" t="str">
        <f>IFERROR(IF(INDEX('Outcome Indicators - Section C'!E$10:E$26,MATCH('Print View'!$A64,'Outcome Indicators - Section C'!$A$10:$A$26,0))&lt;&gt;0,INDEX('Outcome Indicators - Section C'!E$10:E$26,MATCH('Print View'!$A64,'Outcome Indicators - Section C'!$A$10:$A$26,0)),""),"")</f>
        <v/>
      </c>
      <c r="F64" s="178" t="str">
        <f>IFERROR(IF(INDEX('Outcome Indicators - Section C'!F$10:F$26,MATCH('Print View'!$A64,'Outcome Indicators - Section C'!$A$10:$A$26,0))&lt;&gt;0,INDEX('Outcome Indicators - Section C'!F$10:F$26,MATCH('Print View'!$A64,'Outcome Indicators - Section C'!$A$10:$A$26,0)),""),"")</f>
        <v/>
      </c>
      <c r="G64" s="178" t="str">
        <f>IFERROR(IF(INDEX('Outcome Indicators - Section C'!G$10:G$26,MATCH('Print View'!$A64,'Outcome Indicators - Section C'!$A$10:$A$26,0))&lt;&gt;0,INDEX('Outcome Indicators - Section C'!G$10:G$26,MATCH('Print View'!$A64,'Outcome Indicators - Section C'!$A$10:$A$26,0)),""),"")</f>
        <v/>
      </c>
      <c r="H64" s="178" t="str">
        <f>IFERROR(IF(INDEX('Outcome Indicators - Section C'!H$10:H$26,MATCH('Print View'!$A64,'Outcome Indicators - Section C'!$A$10:$A$26,0))&lt;&gt;0,INDEX('Outcome Indicators - Section C'!H$10:H$26,MATCH('Print View'!$A64,'Outcome Indicators - Section C'!$A$10:$A$26,0)),""),"")</f>
        <v/>
      </c>
      <c r="I64" s="199" t="str">
        <f>IFERROR(IF(INDEX('Outcome Indicators - Section C'!O$10:O$26,MATCH('Print View'!$A64,'Outcome Indicators - Section C'!$A$10:$A$26,0))&lt;&gt;0,INDEX('Outcome Indicators - Section C'!O$10:O$26,MATCH('Print View'!$A64,'Outcome Indicators - Section C'!$A$10:$A$26,0)),""),"")</f>
        <v/>
      </c>
      <c r="J64" s="263" t="str">
        <f t="array" ref="J64">IFERROR(IF(INDEX('Outcome Indicators - Section C'!D$30:D$106,MATCH('Print View'!$A64&amp;'Print View'!$J$57,'Outcome Indicators - Section C'!$A$30:$A$106&amp;'Outcome Indicators - Section C'!$C$30:$C$106,0))&lt;&gt;0,INDEX('Outcome Indicators - Section C'!D$30:D$106,MATCH('Print View'!$A64&amp;'Print View'!$J$57,'Outcome Indicators - Section C'!$A$30:$A$106&amp;'Outcome Indicators - Section C'!$C$30:$C$106,0)),""),"")</f>
        <v/>
      </c>
      <c r="K64" s="248" t="str">
        <f t="array" ref="K64">IFERROR(IF(INDEX('Outcome Indicators - Section C'!E$30:E$106,MATCH('Print View'!$A64&amp;'Print View'!$J$57,'Outcome Indicators - Section C'!$A$30:$A$106&amp;'Outcome Indicators - Section C'!$C$30:$C$106,0))&lt;&gt;0,INDEX('Outcome Indicators - Section C'!E$30:E$106,MATCH('Print View'!$A64&amp;'Print View'!$J$57,'Outcome Indicators - Section C'!$A$30:$A$106&amp;'Outcome Indicators - Section C'!$C$30:$C$106,0)),""),"")</f>
        <v/>
      </c>
      <c r="L64" s="256" t="str">
        <f t="array" ref="L64">IFERROR(IF(INDEX('Outcome Indicators - Section C'!F$30:F$106,MATCH('Print View'!$A64&amp;'Print View'!$J$57,'Outcome Indicators - Section C'!$A$30:$A$106&amp;'Outcome Indicators - Section C'!$C$30:$C$106,0))&lt;&gt;0,INDEX('Outcome Indicators - Section C'!F$30:F$106,MATCH('Print View'!$A64&amp;'Print View'!$J$57,'Outcome Indicators - Section C'!$A$30:$A$106&amp;'Outcome Indicators - Section C'!$C$30:$C$106,0)),""),"")</f>
        <v/>
      </c>
      <c r="M64" s="270" t="str">
        <f t="array" ref="M64">IFERROR(IF(INDEX('Outcome Indicators - Section C'!G$30:G$106,MATCH('Print View'!$A64&amp;'Print View'!$J$57,'Outcome Indicators - Section C'!$A$30:$A$106&amp;'Outcome Indicators - Section C'!$C$30:$C$106,0))&lt;&gt;0,INDEX('Outcome Indicators - Section C'!G$30:G$106,MATCH('Print View'!$A64&amp;'Print View'!$J$57,'Outcome Indicators - Section C'!$A$30:$A$106&amp;'Outcome Indicators - Section C'!$C$30:$C$106,0)),""),"")</f>
        <v/>
      </c>
      <c r="N64" s="180" t="str">
        <f t="array" ref="N64">IFERROR(IF(INDEX('Outcome Indicators - Section C'!H$30:H$106,MATCH('Print View'!$A64&amp;'Print View'!$J$57,'Outcome Indicators - Section C'!$A$30:$A$106&amp;'Outcome Indicators - Section C'!$C$30:$C$106,0))&lt;&gt;0,INDEX('Outcome Indicators - Section C'!H$30:H$106,MATCH('Print View'!$A64&amp;'Print View'!$J$57,'Outcome Indicators - Section C'!$A$30:$A$106&amp;'Outcome Indicators - Section C'!$C$30:$C$106,0)),""),"")</f>
        <v/>
      </c>
      <c r="O64" s="247" t="str">
        <f t="array" ref="O64">IFERROR(IF(INDEX('Outcome Indicators - Section C'!D$30:D$106,MATCH('Print View'!$A64&amp;'Print View'!$O$57,'Outcome Indicators - Section C'!$A$30:$A$106&amp;'Outcome Indicators - Section C'!$C$30:$C$106,0))&lt;&gt;0,INDEX('Outcome Indicators - Section C'!D$30:D$106,MATCH('Print View'!$A64&amp;'Print View'!$O$57,'Outcome Indicators - Section C'!$A$30:$A$106&amp;'Outcome Indicators - Section C'!$C$30:$C$106,0)),""),"")</f>
        <v/>
      </c>
      <c r="P64" s="248" t="str">
        <f t="array" ref="P64">IFERROR(IF(INDEX('Outcome Indicators - Section C'!E$30:E$106,MATCH('Print View'!$A64&amp;'Print View'!$O$57,'Outcome Indicators - Section C'!$A$30:$A$106&amp;'Outcome Indicators - Section C'!$C$30:$C$106,0))&lt;&gt;0,INDEX('Outcome Indicators - Section C'!E$30:E$106,MATCH('Print View'!$A64&amp;'Print View'!$O$57,'Outcome Indicators - Section C'!$A$30:$A$106&amp;'Outcome Indicators - Section C'!$C$30:$C$106,0)),""),"")</f>
        <v/>
      </c>
      <c r="Q64" s="256" t="str">
        <f t="array" ref="Q64">IFERROR(IF(INDEX('Outcome Indicators - Section C'!F$30:F$106,MATCH('Print View'!$A64&amp;'Print View'!$O$57,'Outcome Indicators - Section C'!$A$30:$A$106&amp;'Outcome Indicators - Section C'!$C$30:$C$106,0))&lt;&gt;0,INDEX('Outcome Indicators - Section C'!F$30:F$106,MATCH('Print View'!$A64&amp;'Print View'!$O$57,'Outcome Indicators - Section C'!$A$30:$A$106&amp;'Outcome Indicators - Section C'!$C$30:$C$106,0)),""),"")</f>
        <v/>
      </c>
      <c r="R64" s="270" t="str">
        <f t="array" ref="R64">IFERROR(IF(INDEX('Outcome Indicators - Section C'!G$30:G$106,MATCH('Print View'!$A64&amp;'Print View'!$O$57,'Outcome Indicators - Section C'!$A$30:$A$106&amp;'Outcome Indicators - Section C'!$C$30:$C$106,0))&lt;&gt;0,INDEX('Outcome Indicators - Section C'!G$30:G$106,MATCH('Print View'!$A64&amp;'Print View'!$O$57,'Outcome Indicators - Section C'!$A$30:$A$106&amp;'Outcome Indicators - Section C'!$C$30:$C$106,0)),""),"")</f>
        <v/>
      </c>
      <c r="S64" s="179" t="str">
        <f t="array" ref="S64">IFERROR(IF(INDEX('Outcome Indicators - Section C'!H$30:H$106,MATCH('Print View'!$A64&amp;'Print View'!$O$57,'Outcome Indicators - Section C'!$A$30:$A$106&amp;'Outcome Indicators - Section C'!$C$30:$C$106,0))&lt;&gt;0,INDEX('Outcome Indicators - Section C'!H$30:H$106,MATCH('Print View'!$A64&amp;'Print View'!$O$57,'Outcome Indicators - Section C'!$A$30:$A$106&amp;'Outcome Indicators - Section C'!$C$30:$C$106,0)),""),"")</f>
        <v/>
      </c>
      <c r="T64" s="247" t="str">
        <f t="array" ref="T64">IFERROR(IF(INDEX('Outcome Indicators - Section C'!D$30:D$106,MATCH('Print View'!$A64&amp;'Print View'!$T$57,'Outcome Indicators - Section C'!$A$30:$A$106&amp;'Outcome Indicators - Section C'!$C$30:$C$106,0))&lt;&gt;0,INDEX('Outcome Indicators - Section C'!D$30:D$106,MATCH('Print View'!$A64&amp;'Print View'!$T$57,'Outcome Indicators - Section C'!$A$30:$A$106&amp;'Outcome Indicators - Section C'!$C$30:$C$106,0)),""),"")</f>
        <v/>
      </c>
      <c r="U64" s="248" t="str">
        <f t="array" ref="U64">IFERROR(IF(INDEX('Outcome Indicators - Section C'!E$30:E$106,MATCH('Print View'!$A64&amp;'Print View'!$T$57,'Outcome Indicators - Section C'!$A$30:$A$106&amp;'Outcome Indicators - Section C'!$C$30:$C$106,0))&lt;&gt;0,INDEX('Outcome Indicators - Section C'!E$30:E$106,MATCH('Print View'!$A64&amp;'Print View'!$T$57,'Outcome Indicators - Section C'!$A$30:$A$106&amp;'Outcome Indicators - Section C'!$C$30:$C$106,0)),""),"")</f>
        <v/>
      </c>
      <c r="V64" s="256" t="str">
        <f t="array" ref="V64">IFERROR(IF(INDEX('Outcome Indicators - Section C'!F$30:F$106,MATCH('Print View'!$A64&amp;'Print View'!$T$57,'Outcome Indicators - Section C'!$A$30:$A$106&amp;'Outcome Indicators - Section C'!$C$30:$C$106,0))&lt;&gt;0,INDEX('Outcome Indicators - Section C'!F$30:F$106,MATCH('Print View'!$A64&amp;'Print View'!$T$57,'Outcome Indicators - Section C'!$A$30:$A$106&amp;'Outcome Indicators - Section C'!$C$30:$C$106,0)),""),"")</f>
        <v/>
      </c>
      <c r="W64" s="270" t="str">
        <f t="array" ref="W64">IFERROR(IF(INDEX('Outcome Indicators - Section C'!G$30:G$106,MATCH('Print View'!$A64&amp;'Print View'!$T$57,'Outcome Indicators - Section C'!$A$30:$A$106&amp;'Outcome Indicators - Section C'!$C$30:$C$106,0))&lt;&gt;0,INDEX('Outcome Indicators - Section C'!G$30:G$106,MATCH('Print View'!$A64&amp;'Print View'!$T$57,'Outcome Indicators - Section C'!$A$30:$A$106&amp;'Outcome Indicators - Section C'!$C$30:$C$106,0)),""),"")</f>
        <v/>
      </c>
      <c r="X64" s="180" t="str">
        <f t="array" ref="X64">IFERROR(IF(INDEX('Outcome Indicators - Section C'!H$30:H$106,MATCH('Print View'!$A64&amp;'Print View'!$T$57,'Outcome Indicators - Section C'!$A$30:$A$106&amp;'Outcome Indicators - Section C'!$C$30:$C$106,0))&lt;&gt;0,INDEX('Outcome Indicators - Section C'!H$30:H$106,MATCH('Print View'!$A64&amp;'Print View'!$T$57,'Outcome Indicators - Section C'!$A$30:$A$106&amp;'Outcome Indicators - Section C'!$C$30:$C$106,0)),""),"")</f>
        <v/>
      </c>
      <c r="Y64" s="247" t="str">
        <f t="array" ref="Y64">IFERROR(IF(INDEX('Outcome Indicators - Section C'!D$30:D$106,MATCH('Print View'!$A64&amp;'Print View'!$Y$57,'Outcome Indicators - Section C'!$A$30:$A$106&amp;'Outcome Indicators - Section C'!$C$30:$C$106,0))&lt;&gt;0,INDEX('Outcome Indicators - Section C'!D$30:D$106,MATCH('Print View'!$A64&amp;'Print View'!$Y$57,'Outcome Indicators - Section C'!$A$30:$A$106&amp;'Outcome Indicators - Section C'!$C$30:$C$106,0)),""),"")</f>
        <v/>
      </c>
      <c r="Z64" s="248" t="str">
        <f t="array" ref="Z64">IFERROR(IF(INDEX('Outcome Indicators - Section C'!E$30:E$106,MATCH('Print View'!$A64&amp;'Print View'!$Y$57,'Outcome Indicators - Section C'!$A$30:$A$106&amp;'Outcome Indicators - Section C'!$C$30:$C$106,0))&lt;&gt;0,INDEX('Outcome Indicators - Section C'!E$30:E$106,MATCH('Print View'!$A64&amp;'Print View'!$Y$57,'Outcome Indicators - Section C'!$A$30:$A$106&amp;'Outcome Indicators - Section C'!$C$30:$C$106,0)),""),"")</f>
        <v/>
      </c>
      <c r="AA64" s="256" t="str">
        <f t="array" ref="AA64">IFERROR(IF(INDEX('Outcome Indicators - Section C'!F$30:F$106,MATCH('Print View'!$A64&amp;'Print View'!$Y$57,'Outcome Indicators - Section C'!$A$30:$A$106&amp;'Outcome Indicators - Section C'!$C$30:$C$106,0))&lt;&gt;0,INDEX('Outcome Indicators - Section C'!F$30:F$106,MATCH('Print View'!$A64&amp;'Print View'!$Y$57,'Outcome Indicators - Section C'!$A$30:$A$106&amp;'Outcome Indicators - Section C'!$C$30:$C$106,0)),""),"")</f>
        <v/>
      </c>
      <c r="AB64" s="270" t="str">
        <f t="array" ref="AB64">IFERROR(IF(INDEX('Outcome Indicators - Section C'!G$30:G$106,MATCH('Print View'!$A64&amp;'Print View'!$Y$57,'Outcome Indicators - Section C'!$A$30:$A$106&amp;'Outcome Indicators - Section C'!$C$30:$C$106,0))&lt;&gt;0,INDEX('Outcome Indicators - Section C'!G$30:G$106,MATCH('Print View'!$A64&amp;'Print View'!$Y$57,'Outcome Indicators - Section C'!$A$30:$A$106&amp;'Outcome Indicators - Section C'!$C$30:$C$106,0)),""),"")</f>
        <v/>
      </c>
      <c r="AC64" s="180" t="str">
        <f t="array" ref="AC64">IFERROR(IF(INDEX('Outcome Indicators - Section C'!H$30:H$106,MATCH('Print View'!$A64&amp;'Print View'!$Y$57,'Outcome Indicators - Section C'!$A$30:$A$106&amp;'Outcome Indicators - Section C'!$C$30:$C$106,0))&lt;&gt;0,INDEX('Outcome Indicators - Section C'!H$30:H$106,MATCH('Print View'!$A64&amp;'Print View'!$Y$57,'Outcome Indicators - Section C'!$A$30:$A$106&amp;'Outcome Indicators - Section C'!$C$30:$C$106,0)),""),"")</f>
        <v/>
      </c>
      <c r="AD64" s="263" t="str">
        <f t="array" ref="AD64">IFERROR(IF(INDEX('Outcome Indicators - Section C'!D$30:D$106,MATCH('Print View'!$A64&amp;'Print View'!$AD$57,'Outcome Indicators - Section C'!$A$30:$A$106&amp;'Outcome Indicators - Section C'!$C$30:$C$106,0))&lt;&gt;0,INDEX('Outcome Indicators - Section C'!D$30:D$106,MATCH('Print View'!$A64&amp;'Print View'!$AD$57,'Outcome Indicators - Section C'!$A$30:$A$106&amp;'Outcome Indicators - Section C'!$C$30:$C$106,0)),""),"")</f>
        <v/>
      </c>
      <c r="AE64" s="248" t="str">
        <f t="array" ref="AE64">IFERROR(IF(INDEX('Outcome Indicators - Section C'!E$30:E$106,MATCH('Print View'!$A64&amp;'Print View'!$AD$57,'Outcome Indicators - Section C'!$A$30:$A$106&amp;'Outcome Indicators - Section C'!$C$30:$C$106,0))&lt;&gt;0,INDEX('Outcome Indicators - Section C'!E$30:E$106,MATCH('Print View'!$A64&amp;'Print View'!$AD$57,'Outcome Indicators - Section C'!$A$30:$A$106&amp;'Outcome Indicators - Section C'!$C$30:$C$106,0)),""),"")</f>
        <v/>
      </c>
      <c r="AF64" s="256" t="str">
        <f t="array" ref="AF64">IFERROR(IF(INDEX('Outcome Indicators - Section C'!F$30:F$106,MATCH('Print View'!$A64&amp;'Print View'!$AD$57,'Outcome Indicators - Section C'!$A$30:$A$106&amp;'Outcome Indicators - Section C'!$C$30:$C$106,0))&lt;&gt;0,INDEX('Outcome Indicators - Section C'!F$30:F$106,MATCH('Print View'!$A64&amp;'Print View'!$AD$57,'Outcome Indicators - Section C'!$A$30:$A$106&amp;'Outcome Indicators - Section C'!$C$30:$C$106,0)),""),"")</f>
        <v/>
      </c>
      <c r="AG64" s="270" t="str">
        <f t="array" ref="AG64">IFERROR(IF(INDEX('Outcome Indicators - Section C'!G$30:G$106,MATCH('Print View'!$A64&amp;'Print View'!$AD$57,'Outcome Indicators - Section C'!$A$30:$A$106&amp;'Outcome Indicators - Section C'!$C$30:$C$106,0))&lt;&gt;0,INDEX('Outcome Indicators - Section C'!G$30:G$106,MATCH('Print View'!$A64&amp;'Print View'!$AD$57,'Outcome Indicators - Section C'!$A$30:$A$106&amp;'Outcome Indicators - Section C'!$C$30:$C$106,0)),""),"")</f>
        <v/>
      </c>
      <c r="AH64" s="183" t="str">
        <f t="array" ref="AH64">IFERROR(IF(INDEX('Outcome Indicators - Section C'!H$30:H$106,MATCH('Print View'!$A64&amp;'Print View'!$AD$57,'Outcome Indicators - Section C'!$A$30:$A$106&amp;'Outcome Indicators - Section C'!$C$30:$C$106,0))&lt;&gt;0,INDEX('Outcome Indicators - Section C'!H$30:H$106,MATCH('Print View'!$A64&amp;'Print View'!$AD$57,'Outcome Indicators - Section C'!$A$30:$A$106&amp;'Outcome Indicators - Section C'!$C$30:$C$106,0)),""),"")</f>
        <v/>
      </c>
      <c r="AI64" s="198"/>
      <c r="AJ64" s="290" t="str">
        <f>IFERROR(IF(INDEX('Outcome Indicators - Section C'!P$10:P$26,MATCH('Print View'!$A64,'Outcome Indicators - Section C'!A$10:A$26,0))&lt;&gt;0,INDEX('Outcome Indicators - Section C'!P$10:P$26,MATCH('Print View'!$A64,'Outcome Indicators - Section C'!A$10:A$26,0)),""),"")</f>
        <v/>
      </c>
      <c r="AQ64" s="276"/>
      <c r="AR64" s="276"/>
    </row>
    <row r="65" spans="1:44" ht="30" x14ac:dyDescent="0.25">
      <c r="A65" s="212">
        <v>7</v>
      </c>
      <c r="B65" s="172" t="str">
        <f>IFERROR(IF(INDEX('Outcome Indicators - Section C'!B$10:B$26,MATCH('Print View'!$A65,'Outcome Indicators - Section C'!$A$10:$A$26,0))&lt;&gt;0,INDEX('Outcome Indicators - Section C'!B$10:B$26,MATCH('Print View'!$A65,'Outcome Indicators - Section C'!$A$10:$A$26,0)),""),"")</f>
        <v/>
      </c>
      <c r="C65" s="172" t="str">
        <f>IFERROR(IF(INDEX('Outcome Indicators - Section C'!C$10:C$26,MATCH('Print View'!$A65,'Outcome Indicators - Section C'!$A$10:$A$26,0))&lt;&gt;0,INDEX('Outcome Indicators - Section C'!C$10:C$26,MATCH('Print View'!$A65,'Outcome Indicators - Section C'!$A$10:$A$26,0)),""),"")</f>
        <v/>
      </c>
      <c r="D65" s="172" t="str">
        <f>IFERROR(IF(INDEX('Outcome Indicators - Section C'!D$10:D$26,MATCH('Print View'!$A65,'Outcome Indicators - Section C'!$A$10:$A$26,0))&lt;&gt;0,INDEX('Outcome Indicators - Section C'!D$10:D$26,MATCH('Print View'!$A65,'Outcome Indicators - Section C'!$A$10:$A$26,0)),""),"")</f>
        <v/>
      </c>
      <c r="E65" s="172" t="str">
        <f>IFERROR(IF(INDEX('Outcome Indicators - Section C'!E$10:E$26,MATCH('Print View'!$A65,'Outcome Indicators - Section C'!$A$10:$A$26,0))&lt;&gt;0,INDEX('Outcome Indicators - Section C'!E$10:E$26,MATCH('Print View'!$A65,'Outcome Indicators - Section C'!$A$10:$A$26,0)),""),"")</f>
        <v/>
      </c>
      <c r="F65" s="172" t="str">
        <f>IFERROR(IF(INDEX('Outcome Indicators - Section C'!F$10:F$26,MATCH('Print View'!$A65,'Outcome Indicators - Section C'!$A$10:$A$26,0))&lt;&gt;0,INDEX('Outcome Indicators - Section C'!F$10:F$26,MATCH('Print View'!$A65,'Outcome Indicators - Section C'!$A$10:$A$26,0)),""),"")</f>
        <v/>
      </c>
      <c r="G65" s="172" t="str">
        <f>IFERROR(IF(INDEX('Outcome Indicators - Section C'!G$10:G$26,MATCH('Print View'!$A65,'Outcome Indicators - Section C'!$A$10:$A$26,0))&lt;&gt;0,INDEX('Outcome Indicators - Section C'!G$10:G$26,MATCH('Print View'!$A65,'Outcome Indicators - Section C'!$A$10:$A$26,0)),""),"")</f>
        <v/>
      </c>
      <c r="H65" s="172" t="str">
        <f>IFERROR(IF(INDEX('Outcome Indicators - Section C'!H$10:H$26,MATCH('Print View'!$A65,'Outcome Indicators - Section C'!$A$10:$A$26,0))&lt;&gt;0,INDEX('Outcome Indicators - Section C'!H$10:H$26,MATCH('Print View'!$A65,'Outcome Indicators - Section C'!$A$10:$A$26,0)),""),"")</f>
        <v/>
      </c>
      <c r="I65" s="197" t="str">
        <f>IFERROR(IF(INDEX('Outcome Indicators - Section C'!O$10:O$26,MATCH('Print View'!$A65,'Outcome Indicators - Section C'!$A$10:$A$26,0))&lt;&gt;0,INDEX('Outcome Indicators - Section C'!O$10:O$26,MATCH('Print View'!$A65,'Outcome Indicators - Section C'!$A$10:$A$26,0)),""),"")</f>
        <v/>
      </c>
      <c r="J65" s="264" t="str">
        <f t="array" ref="J65">IFERROR(IF(INDEX('Outcome Indicators - Section C'!D$30:D$106,MATCH('Print View'!$A65&amp;'Print View'!$J$57,'Outcome Indicators - Section C'!$A$30:$A$106&amp;'Outcome Indicators - Section C'!$C$30:$C$106,0))&lt;&gt;0,INDEX('Outcome Indicators - Section C'!D$30:D$106,MATCH('Print View'!$A65&amp;'Print View'!$J$57,'Outcome Indicators - Section C'!$A$30:$A$106&amp;'Outcome Indicators - Section C'!$C$30:$C$106,0)),""),"")</f>
        <v/>
      </c>
      <c r="K65" s="250" t="str">
        <f t="array" ref="K65">IFERROR(IF(INDEX('Outcome Indicators - Section C'!E$30:E$106,MATCH('Print View'!$A65&amp;'Print View'!$J$57,'Outcome Indicators - Section C'!$A$30:$A$106&amp;'Outcome Indicators - Section C'!$C$30:$C$106,0))&lt;&gt;0,INDEX('Outcome Indicators - Section C'!E$30:E$106,MATCH('Print View'!$A65&amp;'Print View'!$J$57,'Outcome Indicators - Section C'!$A$30:$A$106&amp;'Outcome Indicators - Section C'!$C$30:$C$106,0)),""),"")</f>
        <v/>
      </c>
      <c r="L65" s="257" t="str">
        <f t="array" ref="L65">IFERROR(IF(INDEX('Outcome Indicators - Section C'!F$30:F$106,MATCH('Print View'!$A65&amp;'Print View'!$J$57,'Outcome Indicators - Section C'!$A$30:$A$106&amp;'Outcome Indicators - Section C'!$C$30:$C$106,0))&lt;&gt;0,INDEX('Outcome Indicators - Section C'!F$30:F$106,MATCH('Print View'!$A65&amp;'Print View'!$J$57,'Outcome Indicators - Section C'!$A$30:$A$106&amp;'Outcome Indicators - Section C'!$C$30:$C$106,0)),""),"")</f>
        <v/>
      </c>
      <c r="M65" s="271" t="str">
        <f t="array" ref="M65">IFERROR(IF(INDEX('Outcome Indicators - Section C'!G$30:G$106,MATCH('Print View'!$A65&amp;'Print View'!$J$57,'Outcome Indicators - Section C'!$A$30:$A$106&amp;'Outcome Indicators - Section C'!$C$30:$C$106,0))&lt;&gt;0,INDEX('Outcome Indicators - Section C'!G$30:G$106,MATCH('Print View'!$A65&amp;'Print View'!$J$57,'Outcome Indicators - Section C'!$A$30:$A$106&amp;'Outcome Indicators - Section C'!$C$30:$C$106,0)),""),"")</f>
        <v/>
      </c>
      <c r="N65" s="185" t="str">
        <f t="array" ref="N65">IFERROR(IF(INDEX('Outcome Indicators - Section C'!H$30:H$106,MATCH('Print View'!$A65&amp;'Print View'!$J$57,'Outcome Indicators - Section C'!$A$30:$A$106&amp;'Outcome Indicators - Section C'!$C$30:$C$106,0))&lt;&gt;0,INDEX('Outcome Indicators - Section C'!H$30:H$106,MATCH('Print View'!$A65&amp;'Print View'!$J$57,'Outcome Indicators - Section C'!$A$30:$A$106&amp;'Outcome Indicators - Section C'!$C$30:$C$106,0)),""),"")</f>
        <v/>
      </c>
      <c r="O65" s="249" t="str">
        <f t="array" ref="O65">IFERROR(IF(INDEX('Outcome Indicators - Section C'!D$30:D$106,MATCH('Print View'!$A65&amp;'Print View'!$O$57,'Outcome Indicators - Section C'!$A$30:$A$106&amp;'Outcome Indicators - Section C'!$C$30:$C$106,0))&lt;&gt;0,INDEX('Outcome Indicators - Section C'!D$30:D$106,MATCH('Print View'!$A65&amp;'Print View'!$O$57,'Outcome Indicators - Section C'!$A$30:$A$106&amp;'Outcome Indicators - Section C'!$C$30:$C$106,0)),""),"")</f>
        <v/>
      </c>
      <c r="P65" s="250" t="str">
        <f t="array" ref="P65">IFERROR(IF(INDEX('Outcome Indicators - Section C'!E$30:E$106,MATCH('Print View'!$A65&amp;'Print View'!$O$57,'Outcome Indicators - Section C'!$A$30:$A$106&amp;'Outcome Indicators - Section C'!$C$30:$C$106,0))&lt;&gt;0,INDEX('Outcome Indicators - Section C'!E$30:E$106,MATCH('Print View'!$A65&amp;'Print View'!$O$57,'Outcome Indicators - Section C'!$A$30:$A$106&amp;'Outcome Indicators - Section C'!$C$30:$C$106,0)),""),"")</f>
        <v/>
      </c>
      <c r="Q65" s="257" t="str">
        <f t="array" ref="Q65">IFERROR(IF(INDEX('Outcome Indicators - Section C'!F$30:F$106,MATCH('Print View'!$A65&amp;'Print View'!$O$57,'Outcome Indicators - Section C'!$A$30:$A$106&amp;'Outcome Indicators - Section C'!$C$30:$C$106,0))&lt;&gt;0,INDEX('Outcome Indicators - Section C'!F$30:F$106,MATCH('Print View'!$A65&amp;'Print View'!$O$57,'Outcome Indicators - Section C'!$A$30:$A$106&amp;'Outcome Indicators - Section C'!$C$30:$C$106,0)),""),"")</f>
        <v/>
      </c>
      <c r="R65" s="271" t="str">
        <f t="array" ref="R65">IFERROR(IF(INDEX('Outcome Indicators - Section C'!G$30:G$106,MATCH('Print View'!$A65&amp;'Print View'!$O$57,'Outcome Indicators - Section C'!$A$30:$A$106&amp;'Outcome Indicators - Section C'!$C$30:$C$106,0))&lt;&gt;0,INDEX('Outcome Indicators - Section C'!G$30:G$106,MATCH('Print View'!$A65&amp;'Print View'!$O$57,'Outcome Indicators - Section C'!$A$30:$A$106&amp;'Outcome Indicators - Section C'!$C$30:$C$106,0)),""),"")</f>
        <v/>
      </c>
      <c r="S65" s="184" t="str">
        <f t="array" ref="S65">IFERROR(IF(INDEX('Outcome Indicators - Section C'!H$30:H$106,MATCH('Print View'!$A65&amp;'Print View'!$O$57,'Outcome Indicators - Section C'!$A$30:$A$106&amp;'Outcome Indicators - Section C'!$C$30:$C$106,0))&lt;&gt;0,INDEX('Outcome Indicators - Section C'!H$30:H$106,MATCH('Print View'!$A65&amp;'Print View'!$O$57,'Outcome Indicators - Section C'!$A$30:$A$106&amp;'Outcome Indicators - Section C'!$C$30:$C$106,0)),""),"")</f>
        <v/>
      </c>
      <c r="T65" s="249" t="str">
        <f t="array" ref="T65">IFERROR(IF(INDEX('Outcome Indicators - Section C'!D$30:D$106,MATCH('Print View'!$A65&amp;'Print View'!$T$57,'Outcome Indicators - Section C'!$A$30:$A$106&amp;'Outcome Indicators - Section C'!$C$30:$C$106,0))&lt;&gt;0,INDEX('Outcome Indicators - Section C'!D$30:D$106,MATCH('Print View'!$A65&amp;'Print View'!$T$57,'Outcome Indicators - Section C'!$A$30:$A$106&amp;'Outcome Indicators - Section C'!$C$30:$C$106,0)),""),"")</f>
        <v/>
      </c>
      <c r="U65" s="250" t="str">
        <f t="array" ref="U65">IFERROR(IF(INDEX('Outcome Indicators - Section C'!E$30:E$106,MATCH('Print View'!$A65&amp;'Print View'!$T$57,'Outcome Indicators - Section C'!$A$30:$A$106&amp;'Outcome Indicators - Section C'!$C$30:$C$106,0))&lt;&gt;0,INDEX('Outcome Indicators - Section C'!E$30:E$106,MATCH('Print View'!$A65&amp;'Print View'!$T$57,'Outcome Indicators - Section C'!$A$30:$A$106&amp;'Outcome Indicators - Section C'!$C$30:$C$106,0)),""),"")</f>
        <v/>
      </c>
      <c r="V65" s="257" t="str">
        <f t="array" ref="V65">IFERROR(IF(INDEX('Outcome Indicators - Section C'!F$30:F$106,MATCH('Print View'!$A65&amp;'Print View'!$T$57,'Outcome Indicators - Section C'!$A$30:$A$106&amp;'Outcome Indicators - Section C'!$C$30:$C$106,0))&lt;&gt;0,INDEX('Outcome Indicators - Section C'!F$30:F$106,MATCH('Print View'!$A65&amp;'Print View'!$T$57,'Outcome Indicators - Section C'!$A$30:$A$106&amp;'Outcome Indicators - Section C'!$C$30:$C$106,0)),""),"")</f>
        <v/>
      </c>
      <c r="W65" s="271" t="str">
        <f t="array" ref="W65">IFERROR(IF(INDEX('Outcome Indicators - Section C'!G$30:G$106,MATCH('Print View'!$A65&amp;'Print View'!$T$57,'Outcome Indicators - Section C'!$A$30:$A$106&amp;'Outcome Indicators - Section C'!$C$30:$C$106,0))&lt;&gt;0,INDEX('Outcome Indicators - Section C'!G$30:G$106,MATCH('Print View'!$A65&amp;'Print View'!$T$57,'Outcome Indicators - Section C'!$A$30:$A$106&amp;'Outcome Indicators - Section C'!$C$30:$C$106,0)),""),"")</f>
        <v/>
      </c>
      <c r="X65" s="185" t="str">
        <f t="array" ref="X65">IFERROR(IF(INDEX('Outcome Indicators - Section C'!H$30:H$106,MATCH('Print View'!$A65&amp;'Print View'!$T$57,'Outcome Indicators - Section C'!$A$30:$A$106&amp;'Outcome Indicators - Section C'!$C$30:$C$106,0))&lt;&gt;0,INDEX('Outcome Indicators - Section C'!H$30:H$106,MATCH('Print View'!$A65&amp;'Print View'!$T$57,'Outcome Indicators - Section C'!$A$30:$A$106&amp;'Outcome Indicators - Section C'!$C$30:$C$106,0)),""),"")</f>
        <v/>
      </c>
      <c r="Y65" s="249" t="str">
        <f t="array" ref="Y65">IFERROR(IF(INDEX('Outcome Indicators - Section C'!D$30:D$106,MATCH('Print View'!$A65&amp;'Print View'!$Y$57,'Outcome Indicators - Section C'!$A$30:$A$106&amp;'Outcome Indicators - Section C'!$C$30:$C$106,0))&lt;&gt;0,INDEX('Outcome Indicators - Section C'!D$30:D$106,MATCH('Print View'!$A65&amp;'Print View'!$Y$57,'Outcome Indicators - Section C'!$A$30:$A$106&amp;'Outcome Indicators - Section C'!$C$30:$C$106,0)),""),"")</f>
        <v/>
      </c>
      <c r="Z65" s="250" t="str">
        <f t="array" ref="Z65">IFERROR(IF(INDEX('Outcome Indicators - Section C'!E$30:E$106,MATCH('Print View'!$A65&amp;'Print View'!$Y$57,'Outcome Indicators - Section C'!$A$30:$A$106&amp;'Outcome Indicators - Section C'!$C$30:$C$106,0))&lt;&gt;0,INDEX('Outcome Indicators - Section C'!E$30:E$106,MATCH('Print View'!$A65&amp;'Print View'!$Y$57,'Outcome Indicators - Section C'!$A$30:$A$106&amp;'Outcome Indicators - Section C'!$C$30:$C$106,0)),""),"")</f>
        <v/>
      </c>
      <c r="AA65" s="257" t="str">
        <f t="array" ref="AA65">IFERROR(IF(INDEX('Outcome Indicators - Section C'!F$30:F$106,MATCH('Print View'!$A65&amp;'Print View'!$Y$57,'Outcome Indicators - Section C'!$A$30:$A$106&amp;'Outcome Indicators - Section C'!$C$30:$C$106,0))&lt;&gt;0,INDEX('Outcome Indicators - Section C'!F$30:F$106,MATCH('Print View'!$A65&amp;'Print View'!$Y$57,'Outcome Indicators - Section C'!$A$30:$A$106&amp;'Outcome Indicators - Section C'!$C$30:$C$106,0)),""),"")</f>
        <v/>
      </c>
      <c r="AB65" s="271" t="str">
        <f t="array" ref="AB65">IFERROR(IF(INDEX('Outcome Indicators - Section C'!G$30:G$106,MATCH('Print View'!$A65&amp;'Print View'!$Y$57,'Outcome Indicators - Section C'!$A$30:$A$106&amp;'Outcome Indicators - Section C'!$C$30:$C$106,0))&lt;&gt;0,INDEX('Outcome Indicators - Section C'!G$30:G$106,MATCH('Print View'!$A65&amp;'Print View'!$Y$57,'Outcome Indicators - Section C'!$A$30:$A$106&amp;'Outcome Indicators - Section C'!$C$30:$C$106,0)),""),"")</f>
        <v/>
      </c>
      <c r="AC65" s="185" t="str">
        <f t="array" ref="AC65">IFERROR(IF(INDEX('Outcome Indicators - Section C'!H$30:H$106,MATCH('Print View'!$A65&amp;'Print View'!$Y$57,'Outcome Indicators - Section C'!$A$30:$A$106&amp;'Outcome Indicators - Section C'!$C$30:$C$106,0))&lt;&gt;0,INDEX('Outcome Indicators - Section C'!H$30:H$106,MATCH('Print View'!$A65&amp;'Print View'!$Y$57,'Outcome Indicators - Section C'!$A$30:$A$106&amp;'Outcome Indicators - Section C'!$C$30:$C$106,0)),""),"")</f>
        <v/>
      </c>
      <c r="AD65" s="264" t="str">
        <f t="array" ref="AD65">IFERROR(IF(INDEX('Outcome Indicators - Section C'!D$30:D$106,MATCH('Print View'!$A65&amp;'Print View'!$AD$57,'Outcome Indicators - Section C'!$A$30:$A$106&amp;'Outcome Indicators - Section C'!$C$30:$C$106,0))&lt;&gt;0,INDEX('Outcome Indicators - Section C'!D$30:D$106,MATCH('Print View'!$A65&amp;'Print View'!$AD$57,'Outcome Indicators - Section C'!$A$30:$A$106&amp;'Outcome Indicators - Section C'!$C$30:$C$106,0)),""),"")</f>
        <v/>
      </c>
      <c r="AE65" s="250" t="str">
        <f t="array" ref="AE65">IFERROR(IF(INDEX('Outcome Indicators - Section C'!E$30:E$106,MATCH('Print View'!$A65&amp;'Print View'!$AD$57,'Outcome Indicators - Section C'!$A$30:$A$106&amp;'Outcome Indicators - Section C'!$C$30:$C$106,0))&lt;&gt;0,INDEX('Outcome Indicators - Section C'!E$30:E$106,MATCH('Print View'!$A65&amp;'Print View'!$AD$57,'Outcome Indicators - Section C'!$A$30:$A$106&amp;'Outcome Indicators - Section C'!$C$30:$C$106,0)),""),"")</f>
        <v/>
      </c>
      <c r="AF65" s="257" t="str">
        <f t="array" ref="AF65">IFERROR(IF(INDEX('Outcome Indicators - Section C'!F$30:F$106,MATCH('Print View'!$A65&amp;'Print View'!$AD$57,'Outcome Indicators - Section C'!$A$30:$A$106&amp;'Outcome Indicators - Section C'!$C$30:$C$106,0))&lt;&gt;0,INDEX('Outcome Indicators - Section C'!F$30:F$106,MATCH('Print View'!$A65&amp;'Print View'!$AD$57,'Outcome Indicators - Section C'!$A$30:$A$106&amp;'Outcome Indicators - Section C'!$C$30:$C$106,0)),""),"")</f>
        <v/>
      </c>
      <c r="AG65" s="271" t="str">
        <f t="array" ref="AG65">IFERROR(IF(INDEX('Outcome Indicators - Section C'!G$30:G$106,MATCH('Print View'!$A65&amp;'Print View'!$AD$57,'Outcome Indicators - Section C'!$A$30:$A$106&amp;'Outcome Indicators - Section C'!$C$30:$C$106,0))&lt;&gt;0,INDEX('Outcome Indicators - Section C'!G$30:G$106,MATCH('Print View'!$A65&amp;'Print View'!$AD$57,'Outcome Indicators - Section C'!$A$30:$A$106&amp;'Outcome Indicators - Section C'!$C$30:$C$106,0)),""),"")</f>
        <v/>
      </c>
      <c r="AH65" s="188" t="str">
        <f t="array" ref="AH65">IFERROR(IF(INDEX('Outcome Indicators - Section C'!H$30:H$106,MATCH('Print View'!$A65&amp;'Print View'!$AD$57,'Outcome Indicators - Section C'!$A$30:$A$106&amp;'Outcome Indicators - Section C'!$C$30:$C$106,0))&lt;&gt;0,INDEX('Outcome Indicators - Section C'!H$30:H$106,MATCH('Print View'!$A65&amp;'Print View'!$AD$57,'Outcome Indicators - Section C'!$A$30:$A$106&amp;'Outcome Indicators - Section C'!$C$30:$C$106,0)),""),"")</f>
        <v/>
      </c>
      <c r="AI65" s="198"/>
      <c r="AJ65" s="289" t="str">
        <f>IFERROR(IF(INDEX('Outcome Indicators - Section C'!P$10:P$26,MATCH('Print View'!$A65,'Outcome Indicators - Section C'!A$10:A$26,0))&lt;&gt;0,INDEX('Outcome Indicators - Section C'!P$10:P$26,MATCH('Print View'!$A65,'Outcome Indicators - Section C'!A$10:A$26,0)),""),"")</f>
        <v/>
      </c>
      <c r="AQ65" s="276"/>
      <c r="AR65" s="276"/>
    </row>
    <row r="66" spans="1:44" ht="30" x14ac:dyDescent="0.25">
      <c r="A66" s="171">
        <v>8</v>
      </c>
      <c r="B66" s="178" t="str">
        <f>IFERROR(IF(INDEX('Outcome Indicators - Section C'!B$10:B$26,MATCH('Print View'!$A66,'Outcome Indicators - Section C'!$A$10:$A$26,0))&lt;&gt;0,INDEX('Outcome Indicators - Section C'!B$10:B$26,MATCH('Print View'!$A66,'Outcome Indicators - Section C'!$A$10:$A$26,0)),""),"")</f>
        <v/>
      </c>
      <c r="C66" s="178" t="str">
        <f>IFERROR(IF(INDEX('Outcome Indicators - Section C'!C$10:C$26,MATCH('Print View'!$A66,'Outcome Indicators - Section C'!$A$10:$A$26,0))&lt;&gt;0,INDEX('Outcome Indicators - Section C'!C$10:C$26,MATCH('Print View'!$A66,'Outcome Indicators - Section C'!$A$10:$A$26,0)),""),"")</f>
        <v/>
      </c>
      <c r="D66" s="178" t="str">
        <f>IFERROR(IF(INDEX('Outcome Indicators - Section C'!D$10:D$26,MATCH('Print View'!$A66,'Outcome Indicators - Section C'!$A$10:$A$26,0))&lt;&gt;0,INDEX('Outcome Indicators - Section C'!D$10:D$26,MATCH('Print View'!$A66,'Outcome Indicators - Section C'!$A$10:$A$26,0)),""),"")</f>
        <v/>
      </c>
      <c r="E66" s="178" t="str">
        <f>IFERROR(IF(INDEX('Outcome Indicators - Section C'!E$10:E$26,MATCH('Print View'!$A66,'Outcome Indicators - Section C'!$A$10:$A$26,0))&lt;&gt;0,INDEX('Outcome Indicators - Section C'!E$10:E$26,MATCH('Print View'!$A66,'Outcome Indicators - Section C'!$A$10:$A$26,0)),""),"")</f>
        <v/>
      </c>
      <c r="F66" s="178" t="str">
        <f>IFERROR(IF(INDEX('Outcome Indicators - Section C'!F$10:F$26,MATCH('Print View'!$A66,'Outcome Indicators - Section C'!$A$10:$A$26,0))&lt;&gt;0,INDEX('Outcome Indicators - Section C'!F$10:F$26,MATCH('Print View'!$A66,'Outcome Indicators - Section C'!$A$10:$A$26,0)),""),"")</f>
        <v/>
      </c>
      <c r="G66" s="178" t="str">
        <f>IFERROR(IF(INDEX('Outcome Indicators - Section C'!G$10:G$26,MATCH('Print View'!$A66,'Outcome Indicators - Section C'!$A$10:$A$26,0))&lt;&gt;0,INDEX('Outcome Indicators - Section C'!G$10:G$26,MATCH('Print View'!$A66,'Outcome Indicators - Section C'!$A$10:$A$26,0)),""),"")</f>
        <v/>
      </c>
      <c r="H66" s="178" t="str">
        <f>IFERROR(IF(INDEX('Outcome Indicators - Section C'!H$10:H$26,MATCH('Print View'!$A66,'Outcome Indicators - Section C'!$A$10:$A$26,0))&lt;&gt;0,INDEX('Outcome Indicators - Section C'!H$10:H$26,MATCH('Print View'!$A66,'Outcome Indicators - Section C'!$A$10:$A$26,0)),""),"")</f>
        <v/>
      </c>
      <c r="I66" s="199" t="str">
        <f>IFERROR(IF(INDEX('Outcome Indicators - Section C'!O$10:O$26,MATCH('Print View'!$A66,'Outcome Indicators - Section C'!$A$10:$A$26,0))&lt;&gt;0,INDEX('Outcome Indicators - Section C'!O$10:O$26,MATCH('Print View'!$A66,'Outcome Indicators - Section C'!$A$10:$A$26,0)),""),"")</f>
        <v/>
      </c>
      <c r="J66" s="263" t="str">
        <f t="array" ref="J66">IFERROR(IF(INDEX('Outcome Indicators - Section C'!D$30:D$106,MATCH('Print View'!$A66&amp;'Print View'!$J$57,'Outcome Indicators - Section C'!$A$30:$A$106&amp;'Outcome Indicators - Section C'!$C$30:$C$106,0))&lt;&gt;0,INDEX('Outcome Indicators - Section C'!D$30:D$106,MATCH('Print View'!$A66&amp;'Print View'!$J$57,'Outcome Indicators - Section C'!$A$30:$A$106&amp;'Outcome Indicators - Section C'!$C$30:$C$106,0)),""),"")</f>
        <v/>
      </c>
      <c r="K66" s="248" t="str">
        <f t="array" ref="K66">IFERROR(IF(INDEX('Outcome Indicators - Section C'!E$30:E$106,MATCH('Print View'!$A66&amp;'Print View'!$J$57,'Outcome Indicators - Section C'!$A$30:$A$106&amp;'Outcome Indicators - Section C'!$C$30:$C$106,0))&lt;&gt;0,INDEX('Outcome Indicators - Section C'!E$30:E$106,MATCH('Print View'!$A66&amp;'Print View'!$J$57,'Outcome Indicators - Section C'!$A$30:$A$106&amp;'Outcome Indicators - Section C'!$C$30:$C$106,0)),""),"")</f>
        <v/>
      </c>
      <c r="L66" s="256" t="str">
        <f t="array" ref="L66">IFERROR(IF(INDEX('Outcome Indicators - Section C'!F$30:F$106,MATCH('Print View'!$A66&amp;'Print View'!$J$57,'Outcome Indicators - Section C'!$A$30:$A$106&amp;'Outcome Indicators - Section C'!$C$30:$C$106,0))&lt;&gt;0,INDEX('Outcome Indicators - Section C'!F$30:F$106,MATCH('Print View'!$A66&amp;'Print View'!$J$57,'Outcome Indicators - Section C'!$A$30:$A$106&amp;'Outcome Indicators - Section C'!$C$30:$C$106,0)),""),"")</f>
        <v/>
      </c>
      <c r="M66" s="270" t="str">
        <f t="array" ref="M66">IFERROR(IF(INDEX('Outcome Indicators - Section C'!G$30:G$106,MATCH('Print View'!$A66&amp;'Print View'!$J$57,'Outcome Indicators - Section C'!$A$30:$A$106&amp;'Outcome Indicators - Section C'!$C$30:$C$106,0))&lt;&gt;0,INDEX('Outcome Indicators - Section C'!G$30:G$106,MATCH('Print View'!$A66&amp;'Print View'!$J$57,'Outcome Indicators - Section C'!$A$30:$A$106&amp;'Outcome Indicators - Section C'!$C$30:$C$106,0)),""),"")</f>
        <v/>
      </c>
      <c r="N66" s="180" t="str">
        <f t="array" ref="N66">IFERROR(IF(INDEX('Outcome Indicators - Section C'!H$30:H$106,MATCH('Print View'!$A66&amp;'Print View'!$J$57,'Outcome Indicators - Section C'!$A$30:$A$106&amp;'Outcome Indicators - Section C'!$C$30:$C$106,0))&lt;&gt;0,INDEX('Outcome Indicators - Section C'!H$30:H$106,MATCH('Print View'!$A66&amp;'Print View'!$J$57,'Outcome Indicators - Section C'!$A$30:$A$106&amp;'Outcome Indicators - Section C'!$C$30:$C$106,0)),""),"")</f>
        <v/>
      </c>
      <c r="O66" s="247" t="str">
        <f t="array" ref="O66">IFERROR(IF(INDEX('Outcome Indicators - Section C'!D$30:D$106,MATCH('Print View'!$A66&amp;'Print View'!$O$57,'Outcome Indicators - Section C'!$A$30:$A$106&amp;'Outcome Indicators - Section C'!$C$30:$C$106,0))&lt;&gt;0,INDEX('Outcome Indicators - Section C'!D$30:D$106,MATCH('Print View'!$A66&amp;'Print View'!$O$57,'Outcome Indicators - Section C'!$A$30:$A$106&amp;'Outcome Indicators - Section C'!$C$30:$C$106,0)),""),"")</f>
        <v/>
      </c>
      <c r="P66" s="248" t="str">
        <f t="array" ref="P66">IFERROR(IF(INDEX('Outcome Indicators - Section C'!E$30:E$106,MATCH('Print View'!$A66&amp;'Print View'!$O$57,'Outcome Indicators - Section C'!$A$30:$A$106&amp;'Outcome Indicators - Section C'!$C$30:$C$106,0))&lt;&gt;0,INDEX('Outcome Indicators - Section C'!E$30:E$106,MATCH('Print View'!$A66&amp;'Print View'!$O$57,'Outcome Indicators - Section C'!$A$30:$A$106&amp;'Outcome Indicators - Section C'!$C$30:$C$106,0)),""),"")</f>
        <v/>
      </c>
      <c r="Q66" s="256" t="str">
        <f t="array" ref="Q66">IFERROR(IF(INDEX('Outcome Indicators - Section C'!F$30:F$106,MATCH('Print View'!$A66&amp;'Print View'!$O$57,'Outcome Indicators - Section C'!$A$30:$A$106&amp;'Outcome Indicators - Section C'!$C$30:$C$106,0))&lt;&gt;0,INDEX('Outcome Indicators - Section C'!F$30:F$106,MATCH('Print View'!$A66&amp;'Print View'!$O$57,'Outcome Indicators - Section C'!$A$30:$A$106&amp;'Outcome Indicators - Section C'!$C$30:$C$106,0)),""),"")</f>
        <v/>
      </c>
      <c r="R66" s="270" t="str">
        <f t="array" ref="R66">IFERROR(IF(INDEX('Outcome Indicators - Section C'!G$30:G$106,MATCH('Print View'!$A66&amp;'Print View'!$O$57,'Outcome Indicators - Section C'!$A$30:$A$106&amp;'Outcome Indicators - Section C'!$C$30:$C$106,0))&lt;&gt;0,INDEX('Outcome Indicators - Section C'!G$30:G$106,MATCH('Print View'!$A66&amp;'Print View'!$O$57,'Outcome Indicators - Section C'!$A$30:$A$106&amp;'Outcome Indicators - Section C'!$C$30:$C$106,0)),""),"")</f>
        <v/>
      </c>
      <c r="S66" s="179" t="str">
        <f t="array" ref="S66">IFERROR(IF(INDEX('Outcome Indicators - Section C'!H$30:H$106,MATCH('Print View'!$A66&amp;'Print View'!$O$57,'Outcome Indicators - Section C'!$A$30:$A$106&amp;'Outcome Indicators - Section C'!$C$30:$C$106,0))&lt;&gt;0,INDEX('Outcome Indicators - Section C'!H$30:H$106,MATCH('Print View'!$A66&amp;'Print View'!$O$57,'Outcome Indicators - Section C'!$A$30:$A$106&amp;'Outcome Indicators - Section C'!$C$30:$C$106,0)),""),"")</f>
        <v/>
      </c>
      <c r="T66" s="247" t="str">
        <f t="array" ref="T66">IFERROR(IF(INDEX('Outcome Indicators - Section C'!D$30:D$106,MATCH('Print View'!$A66&amp;'Print View'!$T$57,'Outcome Indicators - Section C'!$A$30:$A$106&amp;'Outcome Indicators - Section C'!$C$30:$C$106,0))&lt;&gt;0,INDEX('Outcome Indicators - Section C'!D$30:D$106,MATCH('Print View'!$A66&amp;'Print View'!$T$57,'Outcome Indicators - Section C'!$A$30:$A$106&amp;'Outcome Indicators - Section C'!$C$30:$C$106,0)),""),"")</f>
        <v/>
      </c>
      <c r="U66" s="248" t="str">
        <f t="array" ref="U66">IFERROR(IF(INDEX('Outcome Indicators - Section C'!E$30:E$106,MATCH('Print View'!$A66&amp;'Print View'!$T$57,'Outcome Indicators - Section C'!$A$30:$A$106&amp;'Outcome Indicators - Section C'!$C$30:$C$106,0))&lt;&gt;0,INDEX('Outcome Indicators - Section C'!E$30:E$106,MATCH('Print View'!$A66&amp;'Print View'!$T$57,'Outcome Indicators - Section C'!$A$30:$A$106&amp;'Outcome Indicators - Section C'!$C$30:$C$106,0)),""),"")</f>
        <v/>
      </c>
      <c r="V66" s="256" t="str">
        <f t="array" ref="V66">IFERROR(IF(INDEX('Outcome Indicators - Section C'!F$30:F$106,MATCH('Print View'!$A66&amp;'Print View'!$T$57,'Outcome Indicators - Section C'!$A$30:$A$106&amp;'Outcome Indicators - Section C'!$C$30:$C$106,0))&lt;&gt;0,INDEX('Outcome Indicators - Section C'!F$30:F$106,MATCH('Print View'!$A66&amp;'Print View'!$T$57,'Outcome Indicators - Section C'!$A$30:$A$106&amp;'Outcome Indicators - Section C'!$C$30:$C$106,0)),""),"")</f>
        <v/>
      </c>
      <c r="W66" s="270" t="str">
        <f t="array" ref="W66">IFERROR(IF(INDEX('Outcome Indicators - Section C'!G$30:G$106,MATCH('Print View'!$A66&amp;'Print View'!$T$57,'Outcome Indicators - Section C'!$A$30:$A$106&amp;'Outcome Indicators - Section C'!$C$30:$C$106,0))&lt;&gt;0,INDEX('Outcome Indicators - Section C'!G$30:G$106,MATCH('Print View'!$A66&amp;'Print View'!$T$57,'Outcome Indicators - Section C'!$A$30:$A$106&amp;'Outcome Indicators - Section C'!$C$30:$C$106,0)),""),"")</f>
        <v/>
      </c>
      <c r="X66" s="180" t="str">
        <f t="array" ref="X66">IFERROR(IF(INDEX('Outcome Indicators - Section C'!H$30:H$106,MATCH('Print View'!$A66&amp;'Print View'!$T$57,'Outcome Indicators - Section C'!$A$30:$A$106&amp;'Outcome Indicators - Section C'!$C$30:$C$106,0))&lt;&gt;0,INDEX('Outcome Indicators - Section C'!H$30:H$106,MATCH('Print View'!$A66&amp;'Print View'!$T$57,'Outcome Indicators - Section C'!$A$30:$A$106&amp;'Outcome Indicators - Section C'!$C$30:$C$106,0)),""),"")</f>
        <v/>
      </c>
      <c r="Y66" s="247" t="str">
        <f t="array" ref="Y66">IFERROR(IF(INDEX('Outcome Indicators - Section C'!D$30:D$106,MATCH('Print View'!$A66&amp;'Print View'!$Y$57,'Outcome Indicators - Section C'!$A$30:$A$106&amp;'Outcome Indicators - Section C'!$C$30:$C$106,0))&lt;&gt;0,INDEX('Outcome Indicators - Section C'!D$30:D$106,MATCH('Print View'!$A66&amp;'Print View'!$Y$57,'Outcome Indicators - Section C'!$A$30:$A$106&amp;'Outcome Indicators - Section C'!$C$30:$C$106,0)),""),"")</f>
        <v/>
      </c>
      <c r="Z66" s="248" t="str">
        <f t="array" ref="Z66">IFERROR(IF(INDEX('Outcome Indicators - Section C'!E$30:E$106,MATCH('Print View'!$A66&amp;'Print View'!$Y$57,'Outcome Indicators - Section C'!$A$30:$A$106&amp;'Outcome Indicators - Section C'!$C$30:$C$106,0))&lt;&gt;0,INDEX('Outcome Indicators - Section C'!E$30:E$106,MATCH('Print View'!$A66&amp;'Print View'!$Y$57,'Outcome Indicators - Section C'!$A$30:$A$106&amp;'Outcome Indicators - Section C'!$C$30:$C$106,0)),""),"")</f>
        <v/>
      </c>
      <c r="AA66" s="256" t="str">
        <f t="array" ref="AA66">IFERROR(IF(INDEX('Outcome Indicators - Section C'!F$30:F$106,MATCH('Print View'!$A66&amp;'Print View'!$Y$57,'Outcome Indicators - Section C'!$A$30:$A$106&amp;'Outcome Indicators - Section C'!$C$30:$C$106,0))&lt;&gt;0,INDEX('Outcome Indicators - Section C'!F$30:F$106,MATCH('Print View'!$A66&amp;'Print View'!$Y$57,'Outcome Indicators - Section C'!$A$30:$A$106&amp;'Outcome Indicators - Section C'!$C$30:$C$106,0)),""),"")</f>
        <v/>
      </c>
      <c r="AB66" s="270" t="str">
        <f t="array" ref="AB66">IFERROR(IF(INDEX('Outcome Indicators - Section C'!G$30:G$106,MATCH('Print View'!$A66&amp;'Print View'!$Y$57,'Outcome Indicators - Section C'!$A$30:$A$106&amp;'Outcome Indicators - Section C'!$C$30:$C$106,0))&lt;&gt;0,INDEX('Outcome Indicators - Section C'!G$30:G$106,MATCH('Print View'!$A66&amp;'Print View'!$Y$57,'Outcome Indicators - Section C'!$A$30:$A$106&amp;'Outcome Indicators - Section C'!$C$30:$C$106,0)),""),"")</f>
        <v/>
      </c>
      <c r="AC66" s="180" t="str">
        <f t="array" ref="AC66">IFERROR(IF(INDEX('Outcome Indicators - Section C'!H$30:H$106,MATCH('Print View'!$A66&amp;'Print View'!$Y$57,'Outcome Indicators - Section C'!$A$30:$A$106&amp;'Outcome Indicators - Section C'!$C$30:$C$106,0))&lt;&gt;0,INDEX('Outcome Indicators - Section C'!H$30:H$106,MATCH('Print View'!$A66&amp;'Print View'!$Y$57,'Outcome Indicators - Section C'!$A$30:$A$106&amp;'Outcome Indicators - Section C'!$C$30:$C$106,0)),""),"")</f>
        <v/>
      </c>
      <c r="AD66" s="263" t="str">
        <f t="array" ref="AD66">IFERROR(IF(INDEX('Outcome Indicators - Section C'!D$30:D$106,MATCH('Print View'!$A66&amp;'Print View'!$AD$57,'Outcome Indicators - Section C'!$A$30:$A$106&amp;'Outcome Indicators - Section C'!$C$30:$C$106,0))&lt;&gt;0,INDEX('Outcome Indicators - Section C'!D$30:D$106,MATCH('Print View'!$A66&amp;'Print View'!$AD$57,'Outcome Indicators - Section C'!$A$30:$A$106&amp;'Outcome Indicators - Section C'!$C$30:$C$106,0)),""),"")</f>
        <v/>
      </c>
      <c r="AE66" s="248" t="str">
        <f t="array" ref="AE66">IFERROR(IF(INDEX('Outcome Indicators - Section C'!E$30:E$106,MATCH('Print View'!$A66&amp;'Print View'!$AD$57,'Outcome Indicators - Section C'!$A$30:$A$106&amp;'Outcome Indicators - Section C'!$C$30:$C$106,0))&lt;&gt;0,INDEX('Outcome Indicators - Section C'!E$30:E$106,MATCH('Print View'!$A66&amp;'Print View'!$AD$57,'Outcome Indicators - Section C'!$A$30:$A$106&amp;'Outcome Indicators - Section C'!$C$30:$C$106,0)),""),"")</f>
        <v/>
      </c>
      <c r="AF66" s="256" t="str">
        <f t="array" ref="AF66">IFERROR(IF(INDEX('Outcome Indicators - Section C'!F$30:F$106,MATCH('Print View'!$A66&amp;'Print View'!$AD$57,'Outcome Indicators - Section C'!$A$30:$A$106&amp;'Outcome Indicators - Section C'!$C$30:$C$106,0))&lt;&gt;0,INDEX('Outcome Indicators - Section C'!F$30:F$106,MATCH('Print View'!$A66&amp;'Print View'!$AD$57,'Outcome Indicators - Section C'!$A$30:$A$106&amp;'Outcome Indicators - Section C'!$C$30:$C$106,0)),""),"")</f>
        <v/>
      </c>
      <c r="AG66" s="270" t="str">
        <f t="array" ref="AG66">IFERROR(IF(INDEX('Outcome Indicators - Section C'!G$30:G$106,MATCH('Print View'!$A66&amp;'Print View'!$AD$57,'Outcome Indicators - Section C'!$A$30:$A$106&amp;'Outcome Indicators - Section C'!$C$30:$C$106,0))&lt;&gt;0,INDEX('Outcome Indicators - Section C'!G$30:G$106,MATCH('Print View'!$A66&amp;'Print View'!$AD$57,'Outcome Indicators - Section C'!$A$30:$A$106&amp;'Outcome Indicators - Section C'!$C$30:$C$106,0)),""),"")</f>
        <v/>
      </c>
      <c r="AH66" s="183" t="str">
        <f t="array" ref="AH66">IFERROR(IF(INDEX('Outcome Indicators - Section C'!H$30:H$106,MATCH('Print View'!$A66&amp;'Print View'!$AD$57,'Outcome Indicators - Section C'!$A$30:$A$106&amp;'Outcome Indicators - Section C'!$C$30:$C$106,0))&lt;&gt;0,INDEX('Outcome Indicators - Section C'!H$30:H$106,MATCH('Print View'!$A66&amp;'Print View'!$AD$57,'Outcome Indicators - Section C'!$A$30:$A$106&amp;'Outcome Indicators - Section C'!$C$30:$C$106,0)),""),"")</f>
        <v/>
      </c>
      <c r="AI66" s="198"/>
      <c r="AJ66" s="290" t="str">
        <f>IFERROR(IF(INDEX('Outcome Indicators - Section C'!P$10:P$26,MATCH('Print View'!$A66,'Outcome Indicators - Section C'!A$10:A$26,0))&lt;&gt;0,INDEX('Outcome Indicators - Section C'!P$10:P$26,MATCH('Print View'!$A66,'Outcome Indicators - Section C'!A$10:A$26,0)),""),"")</f>
        <v/>
      </c>
      <c r="AQ66" s="276"/>
      <c r="AR66" s="276"/>
    </row>
    <row r="67" spans="1:44" ht="30" x14ac:dyDescent="0.25">
      <c r="A67" s="212">
        <v>9</v>
      </c>
      <c r="B67" s="172" t="str">
        <f>IFERROR(IF(INDEX('Outcome Indicators - Section C'!B$10:B$26,MATCH('Print View'!$A67,'Outcome Indicators - Section C'!$A$10:$A$26,0))&lt;&gt;0,INDEX('Outcome Indicators - Section C'!B$10:B$26,MATCH('Print View'!$A67,'Outcome Indicators - Section C'!$A$10:$A$26,0)),""),"")</f>
        <v/>
      </c>
      <c r="C67" s="172" t="str">
        <f>IFERROR(IF(INDEX('Outcome Indicators - Section C'!C$10:C$26,MATCH('Print View'!$A67,'Outcome Indicators - Section C'!$A$10:$A$26,0))&lt;&gt;0,INDEX('Outcome Indicators - Section C'!C$10:C$26,MATCH('Print View'!$A67,'Outcome Indicators - Section C'!$A$10:$A$26,0)),""),"")</f>
        <v/>
      </c>
      <c r="D67" s="172" t="str">
        <f>IFERROR(IF(INDEX('Outcome Indicators - Section C'!D$10:D$26,MATCH('Print View'!$A67,'Outcome Indicators - Section C'!$A$10:$A$26,0))&lt;&gt;0,INDEX('Outcome Indicators - Section C'!D$10:D$26,MATCH('Print View'!$A67,'Outcome Indicators - Section C'!$A$10:$A$26,0)),""),"")</f>
        <v/>
      </c>
      <c r="E67" s="172" t="str">
        <f>IFERROR(IF(INDEX('Outcome Indicators - Section C'!E$10:E$26,MATCH('Print View'!$A67,'Outcome Indicators - Section C'!$A$10:$A$26,0))&lt;&gt;0,INDEX('Outcome Indicators - Section C'!E$10:E$26,MATCH('Print View'!$A67,'Outcome Indicators - Section C'!$A$10:$A$26,0)),""),"")</f>
        <v/>
      </c>
      <c r="F67" s="172" t="str">
        <f>IFERROR(IF(INDEX('Outcome Indicators - Section C'!F$10:F$26,MATCH('Print View'!$A67,'Outcome Indicators - Section C'!$A$10:$A$26,0))&lt;&gt;0,INDEX('Outcome Indicators - Section C'!F$10:F$26,MATCH('Print View'!$A67,'Outcome Indicators - Section C'!$A$10:$A$26,0)),""),"")</f>
        <v/>
      </c>
      <c r="G67" s="172" t="str">
        <f>IFERROR(IF(INDEX('Outcome Indicators - Section C'!G$10:G$26,MATCH('Print View'!$A67,'Outcome Indicators - Section C'!$A$10:$A$26,0))&lt;&gt;0,INDEX('Outcome Indicators - Section C'!G$10:G$26,MATCH('Print View'!$A67,'Outcome Indicators - Section C'!$A$10:$A$26,0)),""),"")</f>
        <v/>
      </c>
      <c r="H67" s="172" t="str">
        <f>IFERROR(IF(INDEX('Outcome Indicators - Section C'!H$10:H$26,MATCH('Print View'!$A67,'Outcome Indicators - Section C'!$A$10:$A$26,0))&lt;&gt;0,INDEX('Outcome Indicators - Section C'!H$10:H$26,MATCH('Print View'!$A67,'Outcome Indicators - Section C'!$A$10:$A$26,0)),""),"")</f>
        <v/>
      </c>
      <c r="I67" s="197" t="str">
        <f>IFERROR(IF(INDEX('Outcome Indicators - Section C'!O$10:O$26,MATCH('Print View'!$A67,'Outcome Indicators - Section C'!$A$10:$A$26,0))&lt;&gt;0,INDEX('Outcome Indicators - Section C'!O$10:O$26,MATCH('Print View'!$A67,'Outcome Indicators - Section C'!$A$10:$A$26,0)),""),"")</f>
        <v/>
      </c>
      <c r="J67" s="264" t="str">
        <f t="array" ref="J67">IFERROR(IF(INDEX('Outcome Indicators - Section C'!D$30:D$106,MATCH('Print View'!$A67&amp;'Print View'!$J$57,'Outcome Indicators - Section C'!$A$30:$A$106&amp;'Outcome Indicators - Section C'!$C$30:$C$106,0))&lt;&gt;0,INDEX('Outcome Indicators - Section C'!D$30:D$106,MATCH('Print View'!$A67&amp;'Print View'!$J$57,'Outcome Indicators - Section C'!$A$30:$A$106&amp;'Outcome Indicators - Section C'!$C$30:$C$106,0)),""),"")</f>
        <v/>
      </c>
      <c r="K67" s="250" t="str">
        <f t="array" ref="K67">IFERROR(IF(INDEX('Outcome Indicators - Section C'!E$30:E$106,MATCH('Print View'!$A67&amp;'Print View'!$J$57,'Outcome Indicators - Section C'!$A$30:$A$106&amp;'Outcome Indicators - Section C'!$C$30:$C$106,0))&lt;&gt;0,INDEX('Outcome Indicators - Section C'!E$30:E$106,MATCH('Print View'!$A67&amp;'Print View'!$J$57,'Outcome Indicators - Section C'!$A$30:$A$106&amp;'Outcome Indicators - Section C'!$C$30:$C$106,0)),""),"")</f>
        <v/>
      </c>
      <c r="L67" s="257" t="str">
        <f t="array" ref="L67">IFERROR(IF(INDEX('Outcome Indicators - Section C'!F$30:F$106,MATCH('Print View'!$A67&amp;'Print View'!$J$57,'Outcome Indicators - Section C'!$A$30:$A$106&amp;'Outcome Indicators - Section C'!$C$30:$C$106,0))&lt;&gt;0,INDEX('Outcome Indicators - Section C'!F$30:F$106,MATCH('Print View'!$A67&amp;'Print View'!$J$57,'Outcome Indicators - Section C'!$A$30:$A$106&amp;'Outcome Indicators - Section C'!$C$30:$C$106,0)),""),"")</f>
        <v/>
      </c>
      <c r="M67" s="271" t="str">
        <f t="array" ref="M67">IFERROR(IF(INDEX('Outcome Indicators - Section C'!G$30:G$106,MATCH('Print View'!$A67&amp;'Print View'!$J$57,'Outcome Indicators - Section C'!$A$30:$A$106&amp;'Outcome Indicators - Section C'!$C$30:$C$106,0))&lt;&gt;0,INDEX('Outcome Indicators - Section C'!G$30:G$106,MATCH('Print View'!$A67&amp;'Print View'!$J$57,'Outcome Indicators - Section C'!$A$30:$A$106&amp;'Outcome Indicators - Section C'!$C$30:$C$106,0)),""),"")</f>
        <v/>
      </c>
      <c r="N67" s="185" t="str">
        <f t="array" ref="N67">IFERROR(IF(INDEX('Outcome Indicators - Section C'!H$30:H$106,MATCH('Print View'!$A67&amp;'Print View'!$J$57,'Outcome Indicators - Section C'!$A$30:$A$106&amp;'Outcome Indicators - Section C'!$C$30:$C$106,0))&lt;&gt;0,INDEX('Outcome Indicators - Section C'!H$30:H$106,MATCH('Print View'!$A67&amp;'Print View'!$J$57,'Outcome Indicators - Section C'!$A$30:$A$106&amp;'Outcome Indicators - Section C'!$C$30:$C$106,0)),""),"")</f>
        <v/>
      </c>
      <c r="O67" s="249" t="str">
        <f t="array" ref="O67">IFERROR(IF(INDEX('Outcome Indicators - Section C'!D$30:D$106,MATCH('Print View'!$A67&amp;'Print View'!$O$57,'Outcome Indicators - Section C'!$A$30:$A$106&amp;'Outcome Indicators - Section C'!$C$30:$C$106,0))&lt;&gt;0,INDEX('Outcome Indicators - Section C'!D$30:D$106,MATCH('Print View'!$A67&amp;'Print View'!$O$57,'Outcome Indicators - Section C'!$A$30:$A$106&amp;'Outcome Indicators - Section C'!$C$30:$C$106,0)),""),"")</f>
        <v/>
      </c>
      <c r="P67" s="250" t="str">
        <f t="array" ref="P67">IFERROR(IF(INDEX('Outcome Indicators - Section C'!E$30:E$106,MATCH('Print View'!$A67&amp;'Print View'!$O$57,'Outcome Indicators - Section C'!$A$30:$A$106&amp;'Outcome Indicators - Section C'!$C$30:$C$106,0))&lt;&gt;0,INDEX('Outcome Indicators - Section C'!E$30:E$106,MATCH('Print View'!$A67&amp;'Print View'!$O$57,'Outcome Indicators - Section C'!$A$30:$A$106&amp;'Outcome Indicators - Section C'!$C$30:$C$106,0)),""),"")</f>
        <v/>
      </c>
      <c r="Q67" s="257" t="str">
        <f t="array" ref="Q67">IFERROR(IF(INDEX('Outcome Indicators - Section C'!F$30:F$106,MATCH('Print View'!$A67&amp;'Print View'!$O$57,'Outcome Indicators - Section C'!$A$30:$A$106&amp;'Outcome Indicators - Section C'!$C$30:$C$106,0))&lt;&gt;0,INDEX('Outcome Indicators - Section C'!F$30:F$106,MATCH('Print View'!$A67&amp;'Print View'!$O$57,'Outcome Indicators - Section C'!$A$30:$A$106&amp;'Outcome Indicators - Section C'!$C$30:$C$106,0)),""),"")</f>
        <v/>
      </c>
      <c r="R67" s="271" t="str">
        <f t="array" ref="R67">IFERROR(IF(INDEX('Outcome Indicators - Section C'!G$30:G$106,MATCH('Print View'!$A67&amp;'Print View'!$O$57,'Outcome Indicators - Section C'!$A$30:$A$106&amp;'Outcome Indicators - Section C'!$C$30:$C$106,0))&lt;&gt;0,INDEX('Outcome Indicators - Section C'!G$30:G$106,MATCH('Print View'!$A67&amp;'Print View'!$O$57,'Outcome Indicators - Section C'!$A$30:$A$106&amp;'Outcome Indicators - Section C'!$C$30:$C$106,0)),""),"")</f>
        <v/>
      </c>
      <c r="S67" s="184" t="str">
        <f t="array" ref="S67">IFERROR(IF(INDEX('Outcome Indicators - Section C'!H$30:H$106,MATCH('Print View'!$A67&amp;'Print View'!$O$57,'Outcome Indicators - Section C'!$A$30:$A$106&amp;'Outcome Indicators - Section C'!$C$30:$C$106,0))&lt;&gt;0,INDEX('Outcome Indicators - Section C'!H$30:H$106,MATCH('Print View'!$A67&amp;'Print View'!$O$57,'Outcome Indicators - Section C'!$A$30:$A$106&amp;'Outcome Indicators - Section C'!$C$30:$C$106,0)),""),"")</f>
        <v/>
      </c>
      <c r="T67" s="249" t="str">
        <f t="array" ref="T67">IFERROR(IF(INDEX('Outcome Indicators - Section C'!D$30:D$106,MATCH('Print View'!$A67&amp;'Print View'!$T$57,'Outcome Indicators - Section C'!$A$30:$A$106&amp;'Outcome Indicators - Section C'!$C$30:$C$106,0))&lt;&gt;0,INDEX('Outcome Indicators - Section C'!D$30:D$106,MATCH('Print View'!$A67&amp;'Print View'!$T$57,'Outcome Indicators - Section C'!$A$30:$A$106&amp;'Outcome Indicators - Section C'!$C$30:$C$106,0)),""),"")</f>
        <v/>
      </c>
      <c r="U67" s="250" t="str">
        <f t="array" ref="U67">IFERROR(IF(INDEX('Outcome Indicators - Section C'!E$30:E$106,MATCH('Print View'!$A67&amp;'Print View'!$T$57,'Outcome Indicators - Section C'!$A$30:$A$106&amp;'Outcome Indicators - Section C'!$C$30:$C$106,0))&lt;&gt;0,INDEX('Outcome Indicators - Section C'!E$30:E$106,MATCH('Print View'!$A67&amp;'Print View'!$T$57,'Outcome Indicators - Section C'!$A$30:$A$106&amp;'Outcome Indicators - Section C'!$C$30:$C$106,0)),""),"")</f>
        <v/>
      </c>
      <c r="V67" s="257" t="str">
        <f t="array" ref="V67">IFERROR(IF(INDEX('Outcome Indicators - Section C'!F$30:F$106,MATCH('Print View'!$A67&amp;'Print View'!$T$57,'Outcome Indicators - Section C'!$A$30:$A$106&amp;'Outcome Indicators - Section C'!$C$30:$C$106,0))&lt;&gt;0,INDEX('Outcome Indicators - Section C'!F$30:F$106,MATCH('Print View'!$A67&amp;'Print View'!$T$57,'Outcome Indicators - Section C'!$A$30:$A$106&amp;'Outcome Indicators - Section C'!$C$30:$C$106,0)),""),"")</f>
        <v/>
      </c>
      <c r="W67" s="271" t="str">
        <f t="array" ref="W67">IFERROR(IF(INDEX('Outcome Indicators - Section C'!G$30:G$106,MATCH('Print View'!$A67&amp;'Print View'!$T$57,'Outcome Indicators - Section C'!$A$30:$A$106&amp;'Outcome Indicators - Section C'!$C$30:$C$106,0))&lt;&gt;0,INDEX('Outcome Indicators - Section C'!G$30:G$106,MATCH('Print View'!$A67&amp;'Print View'!$T$57,'Outcome Indicators - Section C'!$A$30:$A$106&amp;'Outcome Indicators - Section C'!$C$30:$C$106,0)),""),"")</f>
        <v/>
      </c>
      <c r="X67" s="185" t="str">
        <f t="array" ref="X67">IFERROR(IF(INDEX('Outcome Indicators - Section C'!H$30:H$106,MATCH('Print View'!$A67&amp;'Print View'!$T$57,'Outcome Indicators - Section C'!$A$30:$A$106&amp;'Outcome Indicators - Section C'!$C$30:$C$106,0))&lt;&gt;0,INDEX('Outcome Indicators - Section C'!H$30:H$106,MATCH('Print View'!$A67&amp;'Print View'!$T$57,'Outcome Indicators - Section C'!$A$30:$A$106&amp;'Outcome Indicators - Section C'!$C$30:$C$106,0)),""),"")</f>
        <v/>
      </c>
      <c r="Y67" s="249" t="str">
        <f t="array" ref="Y67">IFERROR(IF(INDEX('Outcome Indicators - Section C'!D$30:D$106,MATCH('Print View'!$A67&amp;'Print View'!$Y$57,'Outcome Indicators - Section C'!$A$30:$A$106&amp;'Outcome Indicators - Section C'!$C$30:$C$106,0))&lt;&gt;0,INDEX('Outcome Indicators - Section C'!D$30:D$106,MATCH('Print View'!$A67&amp;'Print View'!$Y$57,'Outcome Indicators - Section C'!$A$30:$A$106&amp;'Outcome Indicators - Section C'!$C$30:$C$106,0)),""),"")</f>
        <v/>
      </c>
      <c r="Z67" s="250" t="str">
        <f t="array" ref="Z67">IFERROR(IF(INDEX('Outcome Indicators - Section C'!E$30:E$106,MATCH('Print View'!$A67&amp;'Print View'!$Y$57,'Outcome Indicators - Section C'!$A$30:$A$106&amp;'Outcome Indicators - Section C'!$C$30:$C$106,0))&lt;&gt;0,INDEX('Outcome Indicators - Section C'!E$30:E$106,MATCH('Print View'!$A67&amp;'Print View'!$Y$57,'Outcome Indicators - Section C'!$A$30:$A$106&amp;'Outcome Indicators - Section C'!$C$30:$C$106,0)),""),"")</f>
        <v/>
      </c>
      <c r="AA67" s="257" t="str">
        <f t="array" ref="AA67">IFERROR(IF(INDEX('Outcome Indicators - Section C'!F$30:F$106,MATCH('Print View'!$A67&amp;'Print View'!$Y$57,'Outcome Indicators - Section C'!$A$30:$A$106&amp;'Outcome Indicators - Section C'!$C$30:$C$106,0))&lt;&gt;0,INDEX('Outcome Indicators - Section C'!F$30:F$106,MATCH('Print View'!$A67&amp;'Print View'!$Y$57,'Outcome Indicators - Section C'!$A$30:$A$106&amp;'Outcome Indicators - Section C'!$C$30:$C$106,0)),""),"")</f>
        <v/>
      </c>
      <c r="AB67" s="271" t="str">
        <f t="array" ref="AB67">IFERROR(IF(INDEX('Outcome Indicators - Section C'!G$30:G$106,MATCH('Print View'!$A67&amp;'Print View'!$Y$57,'Outcome Indicators - Section C'!$A$30:$A$106&amp;'Outcome Indicators - Section C'!$C$30:$C$106,0))&lt;&gt;0,INDEX('Outcome Indicators - Section C'!G$30:G$106,MATCH('Print View'!$A67&amp;'Print View'!$Y$57,'Outcome Indicators - Section C'!$A$30:$A$106&amp;'Outcome Indicators - Section C'!$C$30:$C$106,0)),""),"")</f>
        <v/>
      </c>
      <c r="AC67" s="185" t="str">
        <f t="array" ref="AC67">IFERROR(IF(INDEX('Outcome Indicators - Section C'!H$30:H$106,MATCH('Print View'!$A67&amp;'Print View'!$Y$57,'Outcome Indicators - Section C'!$A$30:$A$106&amp;'Outcome Indicators - Section C'!$C$30:$C$106,0))&lt;&gt;0,INDEX('Outcome Indicators - Section C'!H$30:H$106,MATCH('Print View'!$A67&amp;'Print View'!$Y$57,'Outcome Indicators - Section C'!$A$30:$A$106&amp;'Outcome Indicators - Section C'!$C$30:$C$106,0)),""),"")</f>
        <v/>
      </c>
      <c r="AD67" s="264" t="str">
        <f t="array" ref="AD67">IFERROR(IF(INDEX('Outcome Indicators - Section C'!D$30:D$106,MATCH('Print View'!$A67&amp;'Print View'!$AD$57,'Outcome Indicators - Section C'!$A$30:$A$106&amp;'Outcome Indicators - Section C'!$C$30:$C$106,0))&lt;&gt;0,INDEX('Outcome Indicators - Section C'!D$30:D$106,MATCH('Print View'!$A67&amp;'Print View'!$AD$57,'Outcome Indicators - Section C'!$A$30:$A$106&amp;'Outcome Indicators - Section C'!$C$30:$C$106,0)),""),"")</f>
        <v/>
      </c>
      <c r="AE67" s="250" t="str">
        <f t="array" ref="AE67">IFERROR(IF(INDEX('Outcome Indicators - Section C'!E$30:E$106,MATCH('Print View'!$A67&amp;'Print View'!$AD$57,'Outcome Indicators - Section C'!$A$30:$A$106&amp;'Outcome Indicators - Section C'!$C$30:$C$106,0))&lt;&gt;0,INDEX('Outcome Indicators - Section C'!E$30:E$106,MATCH('Print View'!$A67&amp;'Print View'!$AD$57,'Outcome Indicators - Section C'!$A$30:$A$106&amp;'Outcome Indicators - Section C'!$C$30:$C$106,0)),""),"")</f>
        <v/>
      </c>
      <c r="AF67" s="257" t="str">
        <f t="array" ref="AF67">IFERROR(IF(INDEX('Outcome Indicators - Section C'!F$30:F$106,MATCH('Print View'!$A67&amp;'Print View'!$AD$57,'Outcome Indicators - Section C'!$A$30:$A$106&amp;'Outcome Indicators - Section C'!$C$30:$C$106,0))&lt;&gt;0,INDEX('Outcome Indicators - Section C'!F$30:F$106,MATCH('Print View'!$A67&amp;'Print View'!$AD$57,'Outcome Indicators - Section C'!$A$30:$A$106&amp;'Outcome Indicators - Section C'!$C$30:$C$106,0)),""),"")</f>
        <v/>
      </c>
      <c r="AG67" s="271" t="str">
        <f t="array" ref="AG67">IFERROR(IF(INDEX('Outcome Indicators - Section C'!G$30:G$106,MATCH('Print View'!$A67&amp;'Print View'!$AD$57,'Outcome Indicators - Section C'!$A$30:$A$106&amp;'Outcome Indicators - Section C'!$C$30:$C$106,0))&lt;&gt;0,INDEX('Outcome Indicators - Section C'!G$30:G$106,MATCH('Print View'!$A67&amp;'Print View'!$AD$57,'Outcome Indicators - Section C'!$A$30:$A$106&amp;'Outcome Indicators - Section C'!$C$30:$C$106,0)),""),"")</f>
        <v/>
      </c>
      <c r="AH67" s="188" t="str">
        <f t="array" ref="AH67">IFERROR(IF(INDEX('Outcome Indicators - Section C'!H$30:H$106,MATCH('Print View'!$A67&amp;'Print View'!$AD$57,'Outcome Indicators - Section C'!$A$30:$A$106&amp;'Outcome Indicators - Section C'!$C$30:$C$106,0))&lt;&gt;0,INDEX('Outcome Indicators - Section C'!H$30:H$106,MATCH('Print View'!$A67&amp;'Print View'!$AD$57,'Outcome Indicators - Section C'!$A$30:$A$106&amp;'Outcome Indicators - Section C'!$C$30:$C$106,0)),""),"")</f>
        <v/>
      </c>
      <c r="AI67" s="198"/>
      <c r="AJ67" s="289" t="str">
        <f>IFERROR(IF(INDEX('Outcome Indicators - Section C'!P$10:P$26,MATCH('Print View'!$A67,'Outcome Indicators - Section C'!A$10:A$26,0))&lt;&gt;0,INDEX('Outcome Indicators - Section C'!P$10:P$26,MATCH('Print View'!$A67,'Outcome Indicators - Section C'!A$10:A$26,0)),""),"")</f>
        <v/>
      </c>
      <c r="AQ67" s="276"/>
      <c r="AR67" s="276"/>
    </row>
    <row r="68" spans="1:44" ht="30" x14ac:dyDescent="0.25">
      <c r="A68" s="171">
        <v>10</v>
      </c>
      <c r="B68" s="178" t="str">
        <f>IFERROR(IF(INDEX('Outcome Indicators - Section C'!B$10:B$26,MATCH('Print View'!$A68,'Outcome Indicators - Section C'!$A$10:$A$26,0))&lt;&gt;0,INDEX('Outcome Indicators - Section C'!B$10:B$26,MATCH('Print View'!$A68,'Outcome Indicators - Section C'!$A$10:$A$26,0)),""),"")</f>
        <v/>
      </c>
      <c r="C68" s="178" t="str">
        <f>IFERROR(IF(INDEX('Outcome Indicators - Section C'!C$10:C$26,MATCH('Print View'!$A68,'Outcome Indicators - Section C'!$A$10:$A$26,0))&lt;&gt;0,INDEX('Outcome Indicators - Section C'!C$10:C$26,MATCH('Print View'!$A68,'Outcome Indicators - Section C'!$A$10:$A$26,0)),""),"")</f>
        <v/>
      </c>
      <c r="D68" s="178" t="str">
        <f>IFERROR(IF(INDEX('Outcome Indicators - Section C'!D$10:D$26,MATCH('Print View'!$A68,'Outcome Indicators - Section C'!$A$10:$A$26,0))&lt;&gt;0,INDEX('Outcome Indicators - Section C'!D$10:D$26,MATCH('Print View'!$A68,'Outcome Indicators - Section C'!$A$10:$A$26,0)),""),"")</f>
        <v/>
      </c>
      <c r="E68" s="178" t="str">
        <f>IFERROR(IF(INDEX('Outcome Indicators - Section C'!E$10:E$26,MATCH('Print View'!$A68,'Outcome Indicators - Section C'!$A$10:$A$26,0))&lt;&gt;0,INDEX('Outcome Indicators - Section C'!E$10:E$26,MATCH('Print View'!$A68,'Outcome Indicators - Section C'!$A$10:$A$26,0)),""),"")</f>
        <v/>
      </c>
      <c r="F68" s="178" t="str">
        <f>IFERROR(IF(INDEX('Outcome Indicators - Section C'!F$10:F$26,MATCH('Print View'!$A68,'Outcome Indicators - Section C'!$A$10:$A$26,0))&lt;&gt;0,INDEX('Outcome Indicators - Section C'!F$10:F$26,MATCH('Print View'!$A68,'Outcome Indicators - Section C'!$A$10:$A$26,0)),""),"")</f>
        <v/>
      </c>
      <c r="G68" s="178" t="str">
        <f>IFERROR(IF(INDEX('Outcome Indicators - Section C'!G$10:G$26,MATCH('Print View'!$A68,'Outcome Indicators - Section C'!$A$10:$A$26,0))&lt;&gt;0,INDEX('Outcome Indicators - Section C'!G$10:G$26,MATCH('Print View'!$A68,'Outcome Indicators - Section C'!$A$10:$A$26,0)),""),"")</f>
        <v/>
      </c>
      <c r="H68" s="178" t="str">
        <f>IFERROR(IF(INDEX('Outcome Indicators - Section C'!H$10:H$26,MATCH('Print View'!$A68,'Outcome Indicators - Section C'!$A$10:$A$26,0))&lt;&gt;0,INDEX('Outcome Indicators - Section C'!H$10:H$26,MATCH('Print View'!$A68,'Outcome Indicators - Section C'!$A$10:$A$26,0)),""),"")</f>
        <v/>
      </c>
      <c r="I68" s="199" t="str">
        <f>IFERROR(IF(INDEX('Outcome Indicators - Section C'!O$10:O$26,MATCH('Print View'!$A68,'Outcome Indicators - Section C'!$A$10:$A$26,0))&lt;&gt;0,INDEX('Outcome Indicators - Section C'!O$10:O$26,MATCH('Print View'!$A68,'Outcome Indicators - Section C'!$A$10:$A$26,0)),""),"")</f>
        <v/>
      </c>
      <c r="J68" s="263" t="str">
        <f t="array" ref="J68">IFERROR(IF(INDEX('Outcome Indicators - Section C'!D$30:D$106,MATCH('Print View'!$A68&amp;'Print View'!$J$57,'Outcome Indicators - Section C'!$A$30:$A$106&amp;'Outcome Indicators - Section C'!$C$30:$C$106,0))&lt;&gt;0,INDEX('Outcome Indicators - Section C'!D$30:D$106,MATCH('Print View'!$A68&amp;'Print View'!$J$57,'Outcome Indicators - Section C'!$A$30:$A$106&amp;'Outcome Indicators - Section C'!$C$30:$C$106,0)),""),"")</f>
        <v/>
      </c>
      <c r="K68" s="248" t="str">
        <f t="array" ref="K68">IFERROR(IF(INDEX('Outcome Indicators - Section C'!E$30:E$106,MATCH('Print View'!$A68&amp;'Print View'!$J$57,'Outcome Indicators - Section C'!$A$30:$A$106&amp;'Outcome Indicators - Section C'!$C$30:$C$106,0))&lt;&gt;0,INDEX('Outcome Indicators - Section C'!E$30:E$106,MATCH('Print View'!$A68&amp;'Print View'!$J$57,'Outcome Indicators - Section C'!$A$30:$A$106&amp;'Outcome Indicators - Section C'!$C$30:$C$106,0)),""),"")</f>
        <v/>
      </c>
      <c r="L68" s="256" t="str">
        <f t="array" ref="L68">IFERROR(IF(INDEX('Outcome Indicators - Section C'!F$30:F$106,MATCH('Print View'!$A68&amp;'Print View'!$J$57,'Outcome Indicators - Section C'!$A$30:$A$106&amp;'Outcome Indicators - Section C'!$C$30:$C$106,0))&lt;&gt;0,INDEX('Outcome Indicators - Section C'!F$30:F$106,MATCH('Print View'!$A68&amp;'Print View'!$J$57,'Outcome Indicators - Section C'!$A$30:$A$106&amp;'Outcome Indicators - Section C'!$C$30:$C$106,0)),""),"")</f>
        <v/>
      </c>
      <c r="M68" s="270" t="str">
        <f t="array" ref="M68">IFERROR(IF(INDEX('Outcome Indicators - Section C'!G$30:G$106,MATCH('Print View'!$A68&amp;'Print View'!$J$57,'Outcome Indicators - Section C'!$A$30:$A$106&amp;'Outcome Indicators - Section C'!$C$30:$C$106,0))&lt;&gt;0,INDEX('Outcome Indicators - Section C'!G$30:G$106,MATCH('Print View'!$A68&amp;'Print View'!$J$57,'Outcome Indicators - Section C'!$A$30:$A$106&amp;'Outcome Indicators - Section C'!$C$30:$C$106,0)),""),"")</f>
        <v/>
      </c>
      <c r="N68" s="180" t="str">
        <f t="array" ref="N68">IFERROR(IF(INDEX('Outcome Indicators - Section C'!H$30:H$106,MATCH('Print View'!$A68&amp;'Print View'!$J$57,'Outcome Indicators - Section C'!$A$30:$A$106&amp;'Outcome Indicators - Section C'!$C$30:$C$106,0))&lt;&gt;0,INDEX('Outcome Indicators - Section C'!H$30:H$106,MATCH('Print View'!$A68&amp;'Print View'!$J$57,'Outcome Indicators - Section C'!$A$30:$A$106&amp;'Outcome Indicators - Section C'!$C$30:$C$106,0)),""),"")</f>
        <v/>
      </c>
      <c r="O68" s="247" t="str">
        <f t="array" ref="O68">IFERROR(IF(INDEX('Outcome Indicators - Section C'!D$30:D$106,MATCH('Print View'!$A68&amp;'Print View'!$O$57,'Outcome Indicators - Section C'!$A$30:$A$106&amp;'Outcome Indicators - Section C'!$C$30:$C$106,0))&lt;&gt;0,INDEX('Outcome Indicators - Section C'!D$30:D$106,MATCH('Print View'!$A68&amp;'Print View'!$O$57,'Outcome Indicators - Section C'!$A$30:$A$106&amp;'Outcome Indicators - Section C'!$C$30:$C$106,0)),""),"")</f>
        <v/>
      </c>
      <c r="P68" s="248" t="str">
        <f t="array" ref="P68">IFERROR(IF(INDEX('Outcome Indicators - Section C'!E$30:E$106,MATCH('Print View'!$A68&amp;'Print View'!$O$57,'Outcome Indicators - Section C'!$A$30:$A$106&amp;'Outcome Indicators - Section C'!$C$30:$C$106,0))&lt;&gt;0,INDEX('Outcome Indicators - Section C'!E$30:E$106,MATCH('Print View'!$A68&amp;'Print View'!$O$57,'Outcome Indicators - Section C'!$A$30:$A$106&amp;'Outcome Indicators - Section C'!$C$30:$C$106,0)),""),"")</f>
        <v/>
      </c>
      <c r="Q68" s="256" t="str">
        <f t="array" ref="Q68">IFERROR(IF(INDEX('Outcome Indicators - Section C'!F$30:F$106,MATCH('Print View'!$A68&amp;'Print View'!$O$57,'Outcome Indicators - Section C'!$A$30:$A$106&amp;'Outcome Indicators - Section C'!$C$30:$C$106,0))&lt;&gt;0,INDEX('Outcome Indicators - Section C'!F$30:F$106,MATCH('Print View'!$A68&amp;'Print View'!$O$57,'Outcome Indicators - Section C'!$A$30:$A$106&amp;'Outcome Indicators - Section C'!$C$30:$C$106,0)),""),"")</f>
        <v/>
      </c>
      <c r="R68" s="270" t="str">
        <f t="array" ref="R68">IFERROR(IF(INDEX('Outcome Indicators - Section C'!G$30:G$106,MATCH('Print View'!$A68&amp;'Print View'!$O$57,'Outcome Indicators - Section C'!$A$30:$A$106&amp;'Outcome Indicators - Section C'!$C$30:$C$106,0))&lt;&gt;0,INDEX('Outcome Indicators - Section C'!G$30:G$106,MATCH('Print View'!$A68&amp;'Print View'!$O$57,'Outcome Indicators - Section C'!$A$30:$A$106&amp;'Outcome Indicators - Section C'!$C$30:$C$106,0)),""),"")</f>
        <v/>
      </c>
      <c r="S68" s="179" t="str">
        <f t="array" ref="S68">IFERROR(IF(INDEX('Outcome Indicators - Section C'!H$30:H$106,MATCH('Print View'!$A68&amp;'Print View'!$O$57,'Outcome Indicators - Section C'!$A$30:$A$106&amp;'Outcome Indicators - Section C'!$C$30:$C$106,0))&lt;&gt;0,INDEX('Outcome Indicators - Section C'!H$30:H$106,MATCH('Print View'!$A68&amp;'Print View'!$O$57,'Outcome Indicators - Section C'!$A$30:$A$106&amp;'Outcome Indicators - Section C'!$C$30:$C$106,0)),""),"")</f>
        <v/>
      </c>
      <c r="T68" s="247" t="str">
        <f t="array" ref="T68">IFERROR(IF(INDEX('Outcome Indicators - Section C'!D$30:D$106,MATCH('Print View'!$A68&amp;'Print View'!$T$57,'Outcome Indicators - Section C'!$A$30:$A$106&amp;'Outcome Indicators - Section C'!$C$30:$C$106,0))&lt;&gt;0,INDEX('Outcome Indicators - Section C'!D$30:D$106,MATCH('Print View'!$A68&amp;'Print View'!$T$57,'Outcome Indicators - Section C'!$A$30:$A$106&amp;'Outcome Indicators - Section C'!$C$30:$C$106,0)),""),"")</f>
        <v/>
      </c>
      <c r="U68" s="248" t="str">
        <f t="array" ref="U68">IFERROR(IF(INDEX('Outcome Indicators - Section C'!E$30:E$106,MATCH('Print View'!$A68&amp;'Print View'!$T$57,'Outcome Indicators - Section C'!$A$30:$A$106&amp;'Outcome Indicators - Section C'!$C$30:$C$106,0))&lt;&gt;0,INDEX('Outcome Indicators - Section C'!E$30:E$106,MATCH('Print View'!$A68&amp;'Print View'!$T$57,'Outcome Indicators - Section C'!$A$30:$A$106&amp;'Outcome Indicators - Section C'!$C$30:$C$106,0)),""),"")</f>
        <v/>
      </c>
      <c r="V68" s="256" t="str">
        <f t="array" ref="V68">IFERROR(IF(INDEX('Outcome Indicators - Section C'!F$30:F$106,MATCH('Print View'!$A68&amp;'Print View'!$T$57,'Outcome Indicators - Section C'!$A$30:$A$106&amp;'Outcome Indicators - Section C'!$C$30:$C$106,0))&lt;&gt;0,INDEX('Outcome Indicators - Section C'!F$30:F$106,MATCH('Print View'!$A68&amp;'Print View'!$T$57,'Outcome Indicators - Section C'!$A$30:$A$106&amp;'Outcome Indicators - Section C'!$C$30:$C$106,0)),""),"")</f>
        <v/>
      </c>
      <c r="W68" s="270" t="str">
        <f t="array" ref="W68">IFERROR(IF(INDEX('Outcome Indicators - Section C'!G$30:G$106,MATCH('Print View'!$A68&amp;'Print View'!$T$57,'Outcome Indicators - Section C'!$A$30:$A$106&amp;'Outcome Indicators - Section C'!$C$30:$C$106,0))&lt;&gt;0,INDEX('Outcome Indicators - Section C'!G$30:G$106,MATCH('Print View'!$A68&amp;'Print View'!$T$57,'Outcome Indicators - Section C'!$A$30:$A$106&amp;'Outcome Indicators - Section C'!$C$30:$C$106,0)),""),"")</f>
        <v/>
      </c>
      <c r="X68" s="180" t="str">
        <f t="array" ref="X68">IFERROR(IF(INDEX('Outcome Indicators - Section C'!H$30:H$106,MATCH('Print View'!$A68&amp;'Print View'!$T$57,'Outcome Indicators - Section C'!$A$30:$A$106&amp;'Outcome Indicators - Section C'!$C$30:$C$106,0))&lt;&gt;0,INDEX('Outcome Indicators - Section C'!H$30:H$106,MATCH('Print View'!$A68&amp;'Print View'!$T$57,'Outcome Indicators - Section C'!$A$30:$A$106&amp;'Outcome Indicators - Section C'!$C$30:$C$106,0)),""),"")</f>
        <v/>
      </c>
      <c r="Y68" s="247" t="str">
        <f t="array" ref="Y68">IFERROR(IF(INDEX('Outcome Indicators - Section C'!D$30:D$106,MATCH('Print View'!$A68&amp;'Print View'!$Y$57,'Outcome Indicators - Section C'!$A$30:$A$106&amp;'Outcome Indicators - Section C'!$C$30:$C$106,0))&lt;&gt;0,INDEX('Outcome Indicators - Section C'!D$30:D$106,MATCH('Print View'!$A68&amp;'Print View'!$Y$57,'Outcome Indicators - Section C'!$A$30:$A$106&amp;'Outcome Indicators - Section C'!$C$30:$C$106,0)),""),"")</f>
        <v/>
      </c>
      <c r="Z68" s="248" t="str">
        <f t="array" ref="Z68">IFERROR(IF(INDEX('Outcome Indicators - Section C'!E$30:E$106,MATCH('Print View'!$A68&amp;'Print View'!$Y$57,'Outcome Indicators - Section C'!$A$30:$A$106&amp;'Outcome Indicators - Section C'!$C$30:$C$106,0))&lt;&gt;0,INDEX('Outcome Indicators - Section C'!E$30:E$106,MATCH('Print View'!$A68&amp;'Print View'!$Y$57,'Outcome Indicators - Section C'!$A$30:$A$106&amp;'Outcome Indicators - Section C'!$C$30:$C$106,0)),""),"")</f>
        <v/>
      </c>
      <c r="AA68" s="256" t="str">
        <f t="array" ref="AA68">IFERROR(IF(INDEX('Outcome Indicators - Section C'!F$30:F$106,MATCH('Print View'!$A68&amp;'Print View'!$Y$57,'Outcome Indicators - Section C'!$A$30:$A$106&amp;'Outcome Indicators - Section C'!$C$30:$C$106,0))&lt;&gt;0,INDEX('Outcome Indicators - Section C'!F$30:F$106,MATCH('Print View'!$A68&amp;'Print View'!$Y$57,'Outcome Indicators - Section C'!$A$30:$A$106&amp;'Outcome Indicators - Section C'!$C$30:$C$106,0)),""),"")</f>
        <v/>
      </c>
      <c r="AB68" s="270" t="str">
        <f t="array" ref="AB68">IFERROR(IF(INDEX('Outcome Indicators - Section C'!G$30:G$106,MATCH('Print View'!$A68&amp;'Print View'!$Y$57,'Outcome Indicators - Section C'!$A$30:$A$106&amp;'Outcome Indicators - Section C'!$C$30:$C$106,0))&lt;&gt;0,INDEX('Outcome Indicators - Section C'!G$30:G$106,MATCH('Print View'!$A68&amp;'Print View'!$Y$57,'Outcome Indicators - Section C'!$A$30:$A$106&amp;'Outcome Indicators - Section C'!$C$30:$C$106,0)),""),"")</f>
        <v/>
      </c>
      <c r="AC68" s="180" t="str">
        <f t="array" ref="AC68">IFERROR(IF(INDEX('Outcome Indicators - Section C'!H$30:H$106,MATCH('Print View'!$A68&amp;'Print View'!$Y$57,'Outcome Indicators - Section C'!$A$30:$A$106&amp;'Outcome Indicators - Section C'!$C$30:$C$106,0))&lt;&gt;0,INDEX('Outcome Indicators - Section C'!H$30:H$106,MATCH('Print View'!$A68&amp;'Print View'!$Y$57,'Outcome Indicators - Section C'!$A$30:$A$106&amp;'Outcome Indicators - Section C'!$C$30:$C$106,0)),""),"")</f>
        <v/>
      </c>
      <c r="AD68" s="263" t="str">
        <f t="array" ref="AD68">IFERROR(IF(INDEX('Outcome Indicators - Section C'!D$30:D$106,MATCH('Print View'!$A68&amp;'Print View'!$AD$57,'Outcome Indicators - Section C'!$A$30:$A$106&amp;'Outcome Indicators - Section C'!$C$30:$C$106,0))&lt;&gt;0,INDEX('Outcome Indicators - Section C'!D$30:D$106,MATCH('Print View'!$A68&amp;'Print View'!$AD$57,'Outcome Indicators - Section C'!$A$30:$A$106&amp;'Outcome Indicators - Section C'!$C$30:$C$106,0)),""),"")</f>
        <v/>
      </c>
      <c r="AE68" s="248" t="str">
        <f t="array" ref="AE68">IFERROR(IF(INDEX('Outcome Indicators - Section C'!E$30:E$106,MATCH('Print View'!$A68&amp;'Print View'!$AD$57,'Outcome Indicators - Section C'!$A$30:$A$106&amp;'Outcome Indicators - Section C'!$C$30:$C$106,0))&lt;&gt;0,INDEX('Outcome Indicators - Section C'!E$30:E$106,MATCH('Print View'!$A68&amp;'Print View'!$AD$57,'Outcome Indicators - Section C'!$A$30:$A$106&amp;'Outcome Indicators - Section C'!$C$30:$C$106,0)),""),"")</f>
        <v/>
      </c>
      <c r="AF68" s="256" t="str">
        <f t="array" ref="AF68">IFERROR(IF(INDEX('Outcome Indicators - Section C'!F$30:F$106,MATCH('Print View'!$A68&amp;'Print View'!$AD$57,'Outcome Indicators - Section C'!$A$30:$A$106&amp;'Outcome Indicators - Section C'!$C$30:$C$106,0))&lt;&gt;0,INDEX('Outcome Indicators - Section C'!F$30:F$106,MATCH('Print View'!$A68&amp;'Print View'!$AD$57,'Outcome Indicators - Section C'!$A$30:$A$106&amp;'Outcome Indicators - Section C'!$C$30:$C$106,0)),""),"")</f>
        <v/>
      </c>
      <c r="AG68" s="270" t="str">
        <f t="array" ref="AG68">IFERROR(IF(INDEX('Outcome Indicators - Section C'!G$30:G$106,MATCH('Print View'!$A68&amp;'Print View'!$AD$57,'Outcome Indicators - Section C'!$A$30:$A$106&amp;'Outcome Indicators - Section C'!$C$30:$C$106,0))&lt;&gt;0,INDEX('Outcome Indicators - Section C'!G$30:G$106,MATCH('Print View'!$A68&amp;'Print View'!$AD$57,'Outcome Indicators - Section C'!$A$30:$A$106&amp;'Outcome Indicators - Section C'!$C$30:$C$106,0)),""),"")</f>
        <v/>
      </c>
      <c r="AH68" s="183" t="str">
        <f t="array" ref="AH68">IFERROR(IF(INDEX('Outcome Indicators - Section C'!H$30:H$106,MATCH('Print View'!$A68&amp;'Print View'!$AD$57,'Outcome Indicators - Section C'!$A$30:$A$106&amp;'Outcome Indicators - Section C'!$C$30:$C$106,0))&lt;&gt;0,INDEX('Outcome Indicators - Section C'!H$30:H$106,MATCH('Print View'!$A68&amp;'Print View'!$AD$57,'Outcome Indicators - Section C'!$A$30:$A$106&amp;'Outcome Indicators - Section C'!$C$30:$C$106,0)),""),"")</f>
        <v/>
      </c>
      <c r="AI68" s="198"/>
      <c r="AJ68" s="290" t="str">
        <f>IFERROR(IF(INDEX('Outcome Indicators - Section C'!P$10:P$26,MATCH('Print View'!$A68,'Outcome Indicators - Section C'!A$10:A$26,0))&lt;&gt;0,INDEX('Outcome Indicators - Section C'!P$10:P$26,MATCH('Print View'!$A68,'Outcome Indicators - Section C'!A$10:A$26,0)),""),"")</f>
        <v/>
      </c>
      <c r="AQ68" s="276"/>
      <c r="AR68" s="276"/>
    </row>
    <row r="69" spans="1:44" ht="30" x14ac:dyDescent="0.25">
      <c r="A69" s="212">
        <v>11</v>
      </c>
      <c r="B69" s="172" t="str">
        <f>IFERROR(IF(INDEX('Outcome Indicators - Section C'!B$10:B$26,MATCH('Print View'!$A69,'Outcome Indicators - Section C'!$A$10:$A$26,0))&lt;&gt;0,INDEX('Outcome Indicators - Section C'!B$10:B$26,MATCH('Print View'!$A69,'Outcome Indicators - Section C'!$A$10:$A$26,0)),""),"")</f>
        <v/>
      </c>
      <c r="C69" s="172" t="str">
        <f>IFERROR(IF(INDEX('Outcome Indicators - Section C'!C$10:C$26,MATCH('Print View'!$A69,'Outcome Indicators - Section C'!$A$10:$A$26,0))&lt;&gt;0,INDEX('Outcome Indicators - Section C'!C$10:C$26,MATCH('Print View'!$A69,'Outcome Indicators - Section C'!$A$10:$A$26,0)),""),"")</f>
        <v/>
      </c>
      <c r="D69" s="172" t="str">
        <f>IFERROR(IF(INDEX('Outcome Indicators - Section C'!D$10:D$26,MATCH('Print View'!$A69,'Outcome Indicators - Section C'!$A$10:$A$26,0))&lt;&gt;0,INDEX('Outcome Indicators - Section C'!D$10:D$26,MATCH('Print View'!$A69,'Outcome Indicators - Section C'!$A$10:$A$26,0)),""),"")</f>
        <v/>
      </c>
      <c r="E69" s="172" t="str">
        <f>IFERROR(IF(INDEX('Outcome Indicators - Section C'!E$10:E$26,MATCH('Print View'!$A69,'Outcome Indicators - Section C'!$A$10:$A$26,0))&lt;&gt;0,INDEX('Outcome Indicators - Section C'!E$10:E$26,MATCH('Print View'!$A69,'Outcome Indicators - Section C'!$A$10:$A$26,0)),""),"")</f>
        <v/>
      </c>
      <c r="F69" s="172" t="str">
        <f>IFERROR(IF(INDEX('Outcome Indicators - Section C'!F$10:F$26,MATCH('Print View'!$A69,'Outcome Indicators - Section C'!$A$10:$A$26,0))&lt;&gt;0,INDEX('Outcome Indicators - Section C'!F$10:F$26,MATCH('Print View'!$A69,'Outcome Indicators - Section C'!$A$10:$A$26,0)),""),"")</f>
        <v/>
      </c>
      <c r="G69" s="172" t="str">
        <f>IFERROR(IF(INDEX('Outcome Indicators - Section C'!G$10:G$26,MATCH('Print View'!$A69,'Outcome Indicators - Section C'!$A$10:$A$26,0))&lt;&gt;0,INDEX('Outcome Indicators - Section C'!G$10:G$26,MATCH('Print View'!$A69,'Outcome Indicators - Section C'!$A$10:$A$26,0)),""),"")</f>
        <v/>
      </c>
      <c r="H69" s="172" t="str">
        <f>IFERROR(IF(INDEX('Outcome Indicators - Section C'!H$10:H$26,MATCH('Print View'!$A69,'Outcome Indicators - Section C'!$A$10:$A$26,0))&lt;&gt;0,INDEX('Outcome Indicators - Section C'!H$10:H$26,MATCH('Print View'!$A69,'Outcome Indicators - Section C'!$A$10:$A$26,0)),""),"")</f>
        <v/>
      </c>
      <c r="I69" s="197" t="str">
        <f>IFERROR(IF(INDEX('Outcome Indicators - Section C'!O$10:O$26,MATCH('Print View'!$A69,'Outcome Indicators - Section C'!$A$10:$A$26,0))&lt;&gt;0,INDEX('Outcome Indicators - Section C'!O$10:O$26,MATCH('Print View'!$A69,'Outcome Indicators - Section C'!$A$10:$A$26,0)),""),"")</f>
        <v/>
      </c>
      <c r="J69" s="264" t="str">
        <f t="array" ref="J69">IFERROR(IF(INDEX('Outcome Indicators - Section C'!D$30:D$106,MATCH('Print View'!$A69&amp;'Print View'!$J$57,'Outcome Indicators - Section C'!$A$30:$A$106&amp;'Outcome Indicators - Section C'!$C$30:$C$106,0))&lt;&gt;0,INDEX('Outcome Indicators - Section C'!D$30:D$106,MATCH('Print View'!$A69&amp;'Print View'!$J$57,'Outcome Indicators - Section C'!$A$30:$A$106&amp;'Outcome Indicators - Section C'!$C$30:$C$106,0)),""),"")</f>
        <v/>
      </c>
      <c r="K69" s="250" t="str">
        <f t="array" ref="K69">IFERROR(IF(INDEX('Outcome Indicators - Section C'!E$30:E$106,MATCH('Print View'!$A69&amp;'Print View'!$J$57,'Outcome Indicators - Section C'!$A$30:$A$106&amp;'Outcome Indicators - Section C'!$C$30:$C$106,0))&lt;&gt;0,INDEX('Outcome Indicators - Section C'!E$30:E$106,MATCH('Print View'!$A69&amp;'Print View'!$J$57,'Outcome Indicators - Section C'!$A$30:$A$106&amp;'Outcome Indicators - Section C'!$C$30:$C$106,0)),""),"")</f>
        <v/>
      </c>
      <c r="L69" s="257" t="str">
        <f t="array" ref="L69">IFERROR(IF(INDEX('Outcome Indicators - Section C'!F$30:F$106,MATCH('Print View'!$A69&amp;'Print View'!$J$57,'Outcome Indicators - Section C'!$A$30:$A$106&amp;'Outcome Indicators - Section C'!$C$30:$C$106,0))&lt;&gt;0,INDEX('Outcome Indicators - Section C'!F$30:F$106,MATCH('Print View'!$A69&amp;'Print View'!$J$57,'Outcome Indicators - Section C'!$A$30:$A$106&amp;'Outcome Indicators - Section C'!$C$30:$C$106,0)),""),"")</f>
        <v/>
      </c>
      <c r="M69" s="271" t="str">
        <f t="array" ref="M69">IFERROR(IF(INDEX('Outcome Indicators - Section C'!G$30:G$106,MATCH('Print View'!$A69&amp;'Print View'!$J$57,'Outcome Indicators - Section C'!$A$30:$A$106&amp;'Outcome Indicators - Section C'!$C$30:$C$106,0))&lt;&gt;0,INDEX('Outcome Indicators - Section C'!G$30:G$106,MATCH('Print View'!$A69&amp;'Print View'!$J$57,'Outcome Indicators - Section C'!$A$30:$A$106&amp;'Outcome Indicators - Section C'!$C$30:$C$106,0)),""),"")</f>
        <v/>
      </c>
      <c r="N69" s="185" t="str">
        <f t="array" ref="N69">IFERROR(IF(INDEX('Outcome Indicators - Section C'!H$30:H$106,MATCH('Print View'!$A69&amp;'Print View'!$J$57,'Outcome Indicators - Section C'!$A$30:$A$106&amp;'Outcome Indicators - Section C'!$C$30:$C$106,0))&lt;&gt;0,INDEX('Outcome Indicators - Section C'!H$30:H$106,MATCH('Print View'!$A69&amp;'Print View'!$J$57,'Outcome Indicators - Section C'!$A$30:$A$106&amp;'Outcome Indicators - Section C'!$C$30:$C$106,0)),""),"")</f>
        <v/>
      </c>
      <c r="O69" s="249" t="str">
        <f t="array" ref="O69">IFERROR(IF(INDEX('Outcome Indicators - Section C'!D$30:D$106,MATCH('Print View'!$A69&amp;'Print View'!$O$57,'Outcome Indicators - Section C'!$A$30:$A$106&amp;'Outcome Indicators - Section C'!$C$30:$C$106,0))&lt;&gt;0,INDEX('Outcome Indicators - Section C'!D$30:D$106,MATCH('Print View'!$A69&amp;'Print View'!$O$57,'Outcome Indicators - Section C'!$A$30:$A$106&amp;'Outcome Indicators - Section C'!$C$30:$C$106,0)),""),"")</f>
        <v/>
      </c>
      <c r="P69" s="250" t="str">
        <f t="array" ref="P69">IFERROR(IF(INDEX('Outcome Indicators - Section C'!E$30:E$106,MATCH('Print View'!$A69&amp;'Print View'!$O$57,'Outcome Indicators - Section C'!$A$30:$A$106&amp;'Outcome Indicators - Section C'!$C$30:$C$106,0))&lt;&gt;0,INDEX('Outcome Indicators - Section C'!E$30:E$106,MATCH('Print View'!$A69&amp;'Print View'!$O$57,'Outcome Indicators - Section C'!$A$30:$A$106&amp;'Outcome Indicators - Section C'!$C$30:$C$106,0)),""),"")</f>
        <v/>
      </c>
      <c r="Q69" s="257" t="str">
        <f t="array" ref="Q69">IFERROR(IF(INDEX('Outcome Indicators - Section C'!F$30:F$106,MATCH('Print View'!$A69&amp;'Print View'!$O$57,'Outcome Indicators - Section C'!$A$30:$A$106&amp;'Outcome Indicators - Section C'!$C$30:$C$106,0))&lt;&gt;0,INDEX('Outcome Indicators - Section C'!F$30:F$106,MATCH('Print View'!$A69&amp;'Print View'!$O$57,'Outcome Indicators - Section C'!$A$30:$A$106&amp;'Outcome Indicators - Section C'!$C$30:$C$106,0)),""),"")</f>
        <v/>
      </c>
      <c r="R69" s="271" t="str">
        <f t="array" ref="R69">IFERROR(IF(INDEX('Outcome Indicators - Section C'!G$30:G$106,MATCH('Print View'!$A69&amp;'Print View'!$O$57,'Outcome Indicators - Section C'!$A$30:$A$106&amp;'Outcome Indicators - Section C'!$C$30:$C$106,0))&lt;&gt;0,INDEX('Outcome Indicators - Section C'!G$30:G$106,MATCH('Print View'!$A69&amp;'Print View'!$O$57,'Outcome Indicators - Section C'!$A$30:$A$106&amp;'Outcome Indicators - Section C'!$C$30:$C$106,0)),""),"")</f>
        <v/>
      </c>
      <c r="S69" s="184" t="str">
        <f t="array" ref="S69">IFERROR(IF(INDEX('Outcome Indicators - Section C'!H$30:H$106,MATCH('Print View'!$A69&amp;'Print View'!$O$57,'Outcome Indicators - Section C'!$A$30:$A$106&amp;'Outcome Indicators - Section C'!$C$30:$C$106,0))&lt;&gt;0,INDEX('Outcome Indicators - Section C'!H$30:H$106,MATCH('Print View'!$A69&amp;'Print View'!$O$57,'Outcome Indicators - Section C'!$A$30:$A$106&amp;'Outcome Indicators - Section C'!$C$30:$C$106,0)),""),"")</f>
        <v/>
      </c>
      <c r="T69" s="249" t="str">
        <f t="array" ref="T69">IFERROR(IF(INDEX('Outcome Indicators - Section C'!D$30:D$106,MATCH('Print View'!$A69&amp;'Print View'!$T$57,'Outcome Indicators - Section C'!$A$30:$A$106&amp;'Outcome Indicators - Section C'!$C$30:$C$106,0))&lt;&gt;0,INDEX('Outcome Indicators - Section C'!D$30:D$106,MATCH('Print View'!$A69&amp;'Print View'!$T$57,'Outcome Indicators - Section C'!$A$30:$A$106&amp;'Outcome Indicators - Section C'!$C$30:$C$106,0)),""),"")</f>
        <v/>
      </c>
      <c r="U69" s="250" t="str">
        <f t="array" ref="U69">IFERROR(IF(INDEX('Outcome Indicators - Section C'!E$30:E$106,MATCH('Print View'!$A69&amp;'Print View'!$T$57,'Outcome Indicators - Section C'!$A$30:$A$106&amp;'Outcome Indicators - Section C'!$C$30:$C$106,0))&lt;&gt;0,INDEX('Outcome Indicators - Section C'!E$30:E$106,MATCH('Print View'!$A69&amp;'Print View'!$T$57,'Outcome Indicators - Section C'!$A$30:$A$106&amp;'Outcome Indicators - Section C'!$C$30:$C$106,0)),""),"")</f>
        <v/>
      </c>
      <c r="V69" s="257" t="str">
        <f t="array" ref="V69">IFERROR(IF(INDEX('Outcome Indicators - Section C'!F$30:F$106,MATCH('Print View'!$A69&amp;'Print View'!$T$57,'Outcome Indicators - Section C'!$A$30:$A$106&amp;'Outcome Indicators - Section C'!$C$30:$C$106,0))&lt;&gt;0,INDEX('Outcome Indicators - Section C'!F$30:F$106,MATCH('Print View'!$A69&amp;'Print View'!$T$57,'Outcome Indicators - Section C'!$A$30:$A$106&amp;'Outcome Indicators - Section C'!$C$30:$C$106,0)),""),"")</f>
        <v/>
      </c>
      <c r="W69" s="271" t="str">
        <f t="array" ref="W69">IFERROR(IF(INDEX('Outcome Indicators - Section C'!G$30:G$106,MATCH('Print View'!$A69&amp;'Print View'!$T$57,'Outcome Indicators - Section C'!$A$30:$A$106&amp;'Outcome Indicators - Section C'!$C$30:$C$106,0))&lt;&gt;0,INDEX('Outcome Indicators - Section C'!G$30:G$106,MATCH('Print View'!$A69&amp;'Print View'!$T$57,'Outcome Indicators - Section C'!$A$30:$A$106&amp;'Outcome Indicators - Section C'!$C$30:$C$106,0)),""),"")</f>
        <v/>
      </c>
      <c r="X69" s="185" t="str">
        <f t="array" ref="X69">IFERROR(IF(INDEX('Outcome Indicators - Section C'!H$30:H$106,MATCH('Print View'!$A69&amp;'Print View'!$T$57,'Outcome Indicators - Section C'!$A$30:$A$106&amp;'Outcome Indicators - Section C'!$C$30:$C$106,0))&lt;&gt;0,INDEX('Outcome Indicators - Section C'!H$30:H$106,MATCH('Print View'!$A69&amp;'Print View'!$T$57,'Outcome Indicators - Section C'!$A$30:$A$106&amp;'Outcome Indicators - Section C'!$C$30:$C$106,0)),""),"")</f>
        <v/>
      </c>
      <c r="Y69" s="249" t="str">
        <f t="array" ref="Y69">IFERROR(IF(INDEX('Outcome Indicators - Section C'!D$30:D$106,MATCH('Print View'!$A69&amp;'Print View'!$Y$57,'Outcome Indicators - Section C'!$A$30:$A$106&amp;'Outcome Indicators - Section C'!$C$30:$C$106,0))&lt;&gt;0,INDEX('Outcome Indicators - Section C'!D$30:D$106,MATCH('Print View'!$A69&amp;'Print View'!$Y$57,'Outcome Indicators - Section C'!$A$30:$A$106&amp;'Outcome Indicators - Section C'!$C$30:$C$106,0)),""),"")</f>
        <v/>
      </c>
      <c r="Z69" s="250" t="str">
        <f t="array" ref="Z69">IFERROR(IF(INDEX('Outcome Indicators - Section C'!E$30:E$106,MATCH('Print View'!$A69&amp;'Print View'!$Y$57,'Outcome Indicators - Section C'!$A$30:$A$106&amp;'Outcome Indicators - Section C'!$C$30:$C$106,0))&lt;&gt;0,INDEX('Outcome Indicators - Section C'!E$30:E$106,MATCH('Print View'!$A69&amp;'Print View'!$Y$57,'Outcome Indicators - Section C'!$A$30:$A$106&amp;'Outcome Indicators - Section C'!$C$30:$C$106,0)),""),"")</f>
        <v/>
      </c>
      <c r="AA69" s="257" t="str">
        <f t="array" ref="AA69">IFERROR(IF(INDEX('Outcome Indicators - Section C'!F$30:F$106,MATCH('Print View'!$A69&amp;'Print View'!$Y$57,'Outcome Indicators - Section C'!$A$30:$A$106&amp;'Outcome Indicators - Section C'!$C$30:$C$106,0))&lt;&gt;0,INDEX('Outcome Indicators - Section C'!F$30:F$106,MATCH('Print View'!$A69&amp;'Print View'!$Y$57,'Outcome Indicators - Section C'!$A$30:$A$106&amp;'Outcome Indicators - Section C'!$C$30:$C$106,0)),""),"")</f>
        <v/>
      </c>
      <c r="AB69" s="271" t="str">
        <f t="array" ref="AB69">IFERROR(IF(INDEX('Outcome Indicators - Section C'!G$30:G$106,MATCH('Print View'!$A69&amp;'Print View'!$Y$57,'Outcome Indicators - Section C'!$A$30:$A$106&amp;'Outcome Indicators - Section C'!$C$30:$C$106,0))&lt;&gt;0,INDEX('Outcome Indicators - Section C'!G$30:G$106,MATCH('Print View'!$A69&amp;'Print View'!$Y$57,'Outcome Indicators - Section C'!$A$30:$A$106&amp;'Outcome Indicators - Section C'!$C$30:$C$106,0)),""),"")</f>
        <v/>
      </c>
      <c r="AC69" s="185" t="str">
        <f t="array" ref="AC69">IFERROR(IF(INDEX('Outcome Indicators - Section C'!H$30:H$106,MATCH('Print View'!$A69&amp;'Print View'!$Y$57,'Outcome Indicators - Section C'!$A$30:$A$106&amp;'Outcome Indicators - Section C'!$C$30:$C$106,0))&lt;&gt;0,INDEX('Outcome Indicators - Section C'!H$30:H$106,MATCH('Print View'!$A69&amp;'Print View'!$Y$57,'Outcome Indicators - Section C'!$A$30:$A$106&amp;'Outcome Indicators - Section C'!$C$30:$C$106,0)),""),"")</f>
        <v/>
      </c>
      <c r="AD69" s="264" t="str">
        <f t="array" ref="AD69">IFERROR(IF(INDEX('Outcome Indicators - Section C'!D$30:D$106,MATCH('Print View'!$A69&amp;'Print View'!$AD$57,'Outcome Indicators - Section C'!$A$30:$A$106&amp;'Outcome Indicators - Section C'!$C$30:$C$106,0))&lt;&gt;0,INDEX('Outcome Indicators - Section C'!D$30:D$106,MATCH('Print View'!$A69&amp;'Print View'!$AD$57,'Outcome Indicators - Section C'!$A$30:$A$106&amp;'Outcome Indicators - Section C'!$C$30:$C$106,0)),""),"")</f>
        <v/>
      </c>
      <c r="AE69" s="250" t="str">
        <f t="array" ref="AE69">IFERROR(IF(INDEX('Outcome Indicators - Section C'!E$30:E$106,MATCH('Print View'!$A69&amp;'Print View'!$AD$57,'Outcome Indicators - Section C'!$A$30:$A$106&amp;'Outcome Indicators - Section C'!$C$30:$C$106,0))&lt;&gt;0,INDEX('Outcome Indicators - Section C'!E$30:E$106,MATCH('Print View'!$A69&amp;'Print View'!$AD$57,'Outcome Indicators - Section C'!$A$30:$A$106&amp;'Outcome Indicators - Section C'!$C$30:$C$106,0)),""),"")</f>
        <v/>
      </c>
      <c r="AF69" s="257" t="str">
        <f t="array" ref="AF69">IFERROR(IF(INDEX('Outcome Indicators - Section C'!F$30:F$106,MATCH('Print View'!$A69&amp;'Print View'!$AD$57,'Outcome Indicators - Section C'!$A$30:$A$106&amp;'Outcome Indicators - Section C'!$C$30:$C$106,0))&lt;&gt;0,INDEX('Outcome Indicators - Section C'!F$30:F$106,MATCH('Print View'!$A69&amp;'Print View'!$AD$57,'Outcome Indicators - Section C'!$A$30:$A$106&amp;'Outcome Indicators - Section C'!$C$30:$C$106,0)),""),"")</f>
        <v/>
      </c>
      <c r="AG69" s="271" t="str">
        <f t="array" ref="AG69">IFERROR(IF(INDEX('Outcome Indicators - Section C'!G$30:G$106,MATCH('Print View'!$A69&amp;'Print View'!$AD$57,'Outcome Indicators - Section C'!$A$30:$A$106&amp;'Outcome Indicators - Section C'!$C$30:$C$106,0))&lt;&gt;0,INDEX('Outcome Indicators - Section C'!G$30:G$106,MATCH('Print View'!$A69&amp;'Print View'!$AD$57,'Outcome Indicators - Section C'!$A$30:$A$106&amp;'Outcome Indicators - Section C'!$C$30:$C$106,0)),""),"")</f>
        <v/>
      </c>
      <c r="AH69" s="188" t="str">
        <f t="array" ref="AH69">IFERROR(IF(INDEX('Outcome Indicators - Section C'!H$30:H$106,MATCH('Print View'!$A69&amp;'Print View'!$AD$57,'Outcome Indicators - Section C'!$A$30:$A$106&amp;'Outcome Indicators - Section C'!$C$30:$C$106,0))&lt;&gt;0,INDEX('Outcome Indicators - Section C'!H$30:H$106,MATCH('Print View'!$A69&amp;'Print View'!$AD$57,'Outcome Indicators - Section C'!$A$30:$A$106&amp;'Outcome Indicators - Section C'!$C$30:$C$106,0)),""),"")</f>
        <v/>
      </c>
      <c r="AI69" s="198"/>
      <c r="AJ69" s="289" t="str">
        <f>IFERROR(IF(INDEX('Outcome Indicators - Section C'!P$10:P$26,MATCH('Print View'!$A69,'Outcome Indicators - Section C'!A$10:A$26,0))&lt;&gt;0,INDEX('Outcome Indicators - Section C'!P$10:P$26,MATCH('Print View'!$A69,'Outcome Indicators - Section C'!A$10:A$26,0)),""),"")</f>
        <v/>
      </c>
      <c r="AQ69" s="276"/>
      <c r="AR69" s="276"/>
    </row>
    <row r="70" spans="1:44" ht="30" x14ac:dyDescent="0.25">
      <c r="A70" s="171">
        <v>12</v>
      </c>
      <c r="B70" s="178" t="str">
        <f>IFERROR(IF(INDEX('Outcome Indicators - Section C'!B$10:B$26,MATCH('Print View'!$A70,'Outcome Indicators - Section C'!$A$10:$A$26,0))&lt;&gt;0,INDEX('Outcome Indicators - Section C'!B$10:B$26,MATCH('Print View'!$A70,'Outcome Indicators - Section C'!$A$10:$A$26,0)),""),"")</f>
        <v/>
      </c>
      <c r="C70" s="178" t="str">
        <f>IFERROR(IF(INDEX('Outcome Indicators - Section C'!C$10:C$26,MATCH('Print View'!$A70,'Outcome Indicators - Section C'!$A$10:$A$26,0))&lt;&gt;0,INDEX('Outcome Indicators - Section C'!C$10:C$26,MATCH('Print View'!$A70,'Outcome Indicators - Section C'!$A$10:$A$26,0)),""),"")</f>
        <v/>
      </c>
      <c r="D70" s="178" t="str">
        <f>IFERROR(IF(INDEX('Outcome Indicators - Section C'!D$10:D$26,MATCH('Print View'!$A70,'Outcome Indicators - Section C'!$A$10:$A$26,0))&lt;&gt;0,INDEX('Outcome Indicators - Section C'!D$10:D$26,MATCH('Print View'!$A70,'Outcome Indicators - Section C'!$A$10:$A$26,0)),""),"")</f>
        <v/>
      </c>
      <c r="E70" s="178" t="str">
        <f>IFERROR(IF(INDEX('Outcome Indicators - Section C'!E$10:E$26,MATCH('Print View'!$A70,'Outcome Indicators - Section C'!$A$10:$A$26,0))&lt;&gt;0,INDEX('Outcome Indicators - Section C'!E$10:E$26,MATCH('Print View'!$A70,'Outcome Indicators - Section C'!$A$10:$A$26,0)),""),"")</f>
        <v/>
      </c>
      <c r="F70" s="178" t="str">
        <f>IFERROR(IF(INDEX('Outcome Indicators - Section C'!F$10:F$26,MATCH('Print View'!$A70,'Outcome Indicators - Section C'!$A$10:$A$26,0))&lt;&gt;0,INDEX('Outcome Indicators - Section C'!F$10:F$26,MATCH('Print View'!$A70,'Outcome Indicators - Section C'!$A$10:$A$26,0)),""),"")</f>
        <v/>
      </c>
      <c r="G70" s="178" t="str">
        <f>IFERROR(IF(INDEX('Outcome Indicators - Section C'!G$10:G$26,MATCH('Print View'!$A70,'Outcome Indicators - Section C'!$A$10:$A$26,0))&lt;&gt;0,INDEX('Outcome Indicators - Section C'!G$10:G$26,MATCH('Print View'!$A70,'Outcome Indicators - Section C'!$A$10:$A$26,0)),""),"")</f>
        <v/>
      </c>
      <c r="H70" s="178" t="str">
        <f>IFERROR(IF(INDEX('Outcome Indicators - Section C'!H$10:H$26,MATCH('Print View'!$A70,'Outcome Indicators - Section C'!$A$10:$A$26,0))&lt;&gt;0,INDEX('Outcome Indicators - Section C'!H$10:H$26,MATCH('Print View'!$A70,'Outcome Indicators - Section C'!$A$10:$A$26,0)),""),"")</f>
        <v/>
      </c>
      <c r="I70" s="199" t="str">
        <f>IFERROR(IF(INDEX('Outcome Indicators - Section C'!O$10:O$26,MATCH('Print View'!$A70,'Outcome Indicators - Section C'!$A$10:$A$26,0))&lt;&gt;0,INDEX('Outcome Indicators - Section C'!O$10:O$26,MATCH('Print View'!$A70,'Outcome Indicators - Section C'!$A$10:$A$26,0)),""),"")</f>
        <v/>
      </c>
      <c r="J70" s="263" t="str">
        <f t="array" ref="J70">IFERROR(IF(INDEX('Outcome Indicators - Section C'!D$30:D$106,MATCH('Print View'!$A70&amp;'Print View'!$J$57,'Outcome Indicators - Section C'!$A$30:$A$106&amp;'Outcome Indicators - Section C'!$C$30:$C$106,0))&lt;&gt;0,INDEX('Outcome Indicators - Section C'!D$30:D$106,MATCH('Print View'!$A70&amp;'Print View'!$J$57,'Outcome Indicators - Section C'!$A$30:$A$106&amp;'Outcome Indicators - Section C'!$C$30:$C$106,0)),""),"")</f>
        <v/>
      </c>
      <c r="K70" s="248" t="str">
        <f t="array" ref="K70">IFERROR(IF(INDEX('Outcome Indicators - Section C'!E$30:E$106,MATCH('Print View'!$A70&amp;'Print View'!$J$57,'Outcome Indicators - Section C'!$A$30:$A$106&amp;'Outcome Indicators - Section C'!$C$30:$C$106,0))&lt;&gt;0,INDEX('Outcome Indicators - Section C'!E$30:E$106,MATCH('Print View'!$A70&amp;'Print View'!$J$57,'Outcome Indicators - Section C'!$A$30:$A$106&amp;'Outcome Indicators - Section C'!$C$30:$C$106,0)),""),"")</f>
        <v/>
      </c>
      <c r="L70" s="256" t="str">
        <f t="array" ref="L70">IFERROR(IF(INDEX('Outcome Indicators - Section C'!F$30:F$106,MATCH('Print View'!$A70&amp;'Print View'!$J$57,'Outcome Indicators - Section C'!$A$30:$A$106&amp;'Outcome Indicators - Section C'!$C$30:$C$106,0))&lt;&gt;0,INDEX('Outcome Indicators - Section C'!F$30:F$106,MATCH('Print View'!$A70&amp;'Print View'!$J$57,'Outcome Indicators - Section C'!$A$30:$A$106&amp;'Outcome Indicators - Section C'!$C$30:$C$106,0)),""),"")</f>
        <v/>
      </c>
      <c r="M70" s="270" t="str">
        <f t="array" ref="M70">IFERROR(IF(INDEX('Outcome Indicators - Section C'!G$30:G$106,MATCH('Print View'!$A70&amp;'Print View'!$J$57,'Outcome Indicators - Section C'!$A$30:$A$106&amp;'Outcome Indicators - Section C'!$C$30:$C$106,0))&lt;&gt;0,INDEX('Outcome Indicators - Section C'!G$30:G$106,MATCH('Print View'!$A70&amp;'Print View'!$J$57,'Outcome Indicators - Section C'!$A$30:$A$106&amp;'Outcome Indicators - Section C'!$C$30:$C$106,0)),""),"")</f>
        <v/>
      </c>
      <c r="N70" s="180" t="str">
        <f t="array" ref="N70">IFERROR(IF(INDEX('Outcome Indicators - Section C'!H$30:H$106,MATCH('Print View'!$A70&amp;'Print View'!$J$57,'Outcome Indicators - Section C'!$A$30:$A$106&amp;'Outcome Indicators - Section C'!$C$30:$C$106,0))&lt;&gt;0,INDEX('Outcome Indicators - Section C'!H$30:H$106,MATCH('Print View'!$A70&amp;'Print View'!$J$57,'Outcome Indicators - Section C'!$A$30:$A$106&amp;'Outcome Indicators - Section C'!$C$30:$C$106,0)),""),"")</f>
        <v/>
      </c>
      <c r="O70" s="247" t="str">
        <f t="array" ref="O70">IFERROR(IF(INDEX('Outcome Indicators - Section C'!D$30:D$106,MATCH('Print View'!$A70&amp;'Print View'!$O$57,'Outcome Indicators - Section C'!$A$30:$A$106&amp;'Outcome Indicators - Section C'!$C$30:$C$106,0))&lt;&gt;0,INDEX('Outcome Indicators - Section C'!D$30:D$106,MATCH('Print View'!$A70&amp;'Print View'!$O$57,'Outcome Indicators - Section C'!$A$30:$A$106&amp;'Outcome Indicators - Section C'!$C$30:$C$106,0)),""),"")</f>
        <v/>
      </c>
      <c r="P70" s="248" t="str">
        <f t="array" ref="P70">IFERROR(IF(INDEX('Outcome Indicators - Section C'!E$30:E$106,MATCH('Print View'!$A70&amp;'Print View'!$O$57,'Outcome Indicators - Section C'!$A$30:$A$106&amp;'Outcome Indicators - Section C'!$C$30:$C$106,0))&lt;&gt;0,INDEX('Outcome Indicators - Section C'!E$30:E$106,MATCH('Print View'!$A70&amp;'Print View'!$O$57,'Outcome Indicators - Section C'!$A$30:$A$106&amp;'Outcome Indicators - Section C'!$C$30:$C$106,0)),""),"")</f>
        <v/>
      </c>
      <c r="Q70" s="256" t="str">
        <f t="array" ref="Q70">IFERROR(IF(INDEX('Outcome Indicators - Section C'!F$30:F$106,MATCH('Print View'!$A70&amp;'Print View'!$O$57,'Outcome Indicators - Section C'!$A$30:$A$106&amp;'Outcome Indicators - Section C'!$C$30:$C$106,0))&lt;&gt;0,INDEX('Outcome Indicators - Section C'!F$30:F$106,MATCH('Print View'!$A70&amp;'Print View'!$O$57,'Outcome Indicators - Section C'!$A$30:$A$106&amp;'Outcome Indicators - Section C'!$C$30:$C$106,0)),""),"")</f>
        <v/>
      </c>
      <c r="R70" s="270" t="str">
        <f t="array" ref="R70">IFERROR(IF(INDEX('Outcome Indicators - Section C'!G$30:G$106,MATCH('Print View'!$A70&amp;'Print View'!$O$57,'Outcome Indicators - Section C'!$A$30:$A$106&amp;'Outcome Indicators - Section C'!$C$30:$C$106,0))&lt;&gt;0,INDEX('Outcome Indicators - Section C'!G$30:G$106,MATCH('Print View'!$A70&amp;'Print View'!$O$57,'Outcome Indicators - Section C'!$A$30:$A$106&amp;'Outcome Indicators - Section C'!$C$30:$C$106,0)),""),"")</f>
        <v/>
      </c>
      <c r="S70" s="179" t="str">
        <f t="array" ref="S70">IFERROR(IF(INDEX('Outcome Indicators - Section C'!H$30:H$106,MATCH('Print View'!$A70&amp;'Print View'!$O$57,'Outcome Indicators - Section C'!$A$30:$A$106&amp;'Outcome Indicators - Section C'!$C$30:$C$106,0))&lt;&gt;0,INDEX('Outcome Indicators - Section C'!H$30:H$106,MATCH('Print View'!$A70&amp;'Print View'!$O$57,'Outcome Indicators - Section C'!$A$30:$A$106&amp;'Outcome Indicators - Section C'!$C$30:$C$106,0)),""),"")</f>
        <v/>
      </c>
      <c r="T70" s="247" t="str">
        <f t="array" ref="T70">IFERROR(IF(INDEX('Outcome Indicators - Section C'!D$30:D$106,MATCH('Print View'!$A70&amp;'Print View'!$T$57,'Outcome Indicators - Section C'!$A$30:$A$106&amp;'Outcome Indicators - Section C'!$C$30:$C$106,0))&lt;&gt;0,INDEX('Outcome Indicators - Section C'!D$30:D$106,MATCH('Print View'!$A70&amp;'Print View'!$T$57,'Outcome Indicators - Section C'!$A$30:$A$106&amp;'Outcome Indicators - Section C'!$C$30:$C$106,0)),""),"")</f>
        <v/>
      </c>
      <c r="U70" s="248" t="str">
        <f t="array" ref="U70">IFERROR(IF(INDEX('Outcome Indicators - Section C'!E$30:E$106,MATCH('Print View'!$A70&amp;'Print View'!$T$57,'Outcome Indicators - Section C'!$A$30:$A$106&amp;'Outcome Indicators - Section C'!$C$30:$C$106,0))&lt;&gt;0,INDEX('Outcome Indicators - Section C'!E$30:E$106,MATCH('Print View'!$A70&amp;'Print View'!$T$57,'Outcome Indicators - Section C'!$A$30:$A$106&amp;'Outcome Indicators - Section C'!$C$30:$C$106,0)),""),"")</f>
        <v/>
      </c>
      <c r="V70" s="256" t="str">
        <f t="array" ref="V70">IFERROR(IF(INDEX('Outcome Indicators - Section C'!F$30:F$106,MATCH('Print View'!$A70&amp;'Print View'!$T$57,'Outcome Indicators - Section C'!$A$30:$A$106&amp;'Outcome Indicators - Section C'!$C$30:$C$106,0))&lt;&gt;0,INDEX('Outcome Indicators - Section C'!F$30:F$106,MATCH('Print View'!$A70&amp;'Print View'!$T$57,'Outcome Indicators - Section C'!$A$30:$A$106&amp;'Outcome Indicators - Section C'!$C$30:$C$106,0)),""),"")</f>
        <v/>
      </c>
      <c r="W70" s="270" t="str">
        <f t="array" ref="W70">IFERROR(IF(INDEX('Outcome Indicators - Section C'!G$30:G$106,MATCH('Print View'!$A70&amp;'Print View'!$T$57,'Outcome Indicators - Section C'!$A$30:$A$106&amp;'Outcome Indicators - Section C'!$C$30:$C$106,0))&lt;&gt;0,INDEX('Outcome Indicators - Section C'!G$30:G$106,MATCH('Print View'!$A70&amp;'Print View'!$T$57,'Outcome Indicators - Section C'!$A$30:$A$106&amp;'Outcome Indicators - Section C'!$C$30:$C$106,0)),""),"")</f>
        <v/>
      </c>
      <c r="X70" s="180" t="str">
        <f t="array" ref="X70">IFERROR(IF(INDEX('Outcome Indicators - Section C'!H$30:H$106,MATCH('Print View'!$A70&amp;'Print View'!$T$57,'Outcome Indicators - Section C'!$A$30:$A$106&amp;'Outcome Indicators - Section C'!$C$30:$C$106,0))&lt;&gt;0,INDEX('Outcome Indicators - Section C'!H$30:H$106,MATCH('Print View'!$A70&amp;'Print View'!$T$57,'Outcome Indicators - Section C'!$A$30:$A$106&amp;'Outcome Indicators - Section C'!$C$30:$C$106,0)),""),"")</f>
        <v/>
      </c>
      <c r="Y70" s="247" t="str">
        <f t="array" ref="Y70">IFERROR(IF(INDEX('Outcome Indicators - Section C'!D$30:D$106,MATCH('Print View'!$A70&amp;'Print View'!$Y$57,'Outcome Indicators - Section C'!$A$30:$A$106&amp;'Outcome Indicators - Section C'!$C$30:$C$106,0))&lt;&gt;0,INDEX('Outcome Indicators - Section C'!D$30:D$106,MATCH('Print View'!$A70&amp;'Print View'!$Y$57,'Outcome Indicators - Section C'!$A$30:$A$106&amp;'Outcome Indicators - Section C'!$C$30:$C$106,0)),""),"")</f>
        <v/>
      </c>
      <c r="Z70" s="248" t="str">
        <f t="array" ref="Z70">IFERROR(IF(INDEX('Outcome Indicators - Section C'!E$30:E$106,MATCH('Print View'!$A70&amp;'Print View'!$Y$57,'Outcome Indicators - Section C'!$A$30:$A$106&amp;'Outcome Indicators - Section C'!$C$30:$C$106,0))&lt;&gt;0,INDEX('Outcome Indicators - Section C'!E$30:E$106,MATCH('Print View'!$A70&amp;'Print View'!$Y$57,'Outcome Indicators - Section C'!$A$30:$A$106&amp;'Outcome Indicators - Section C'!$C$30:$C$106,0)),""),"")</f>
        <v/>
      </c>
      <c r="AA70" s="256" t="str">
        <f t="array" ref="AA70">IFERROR(IF(INDEX('Outcome Indicators - Section C'!F$30:F$106,MATCH('Print View'!$A70&amp;'Print View'!$Y$57,'Outcome Indicators - Section C'!$A$30:$A$106&amp;'Outcome Indicators - Section C'!$C$30:$C$106,0))&lt;&gt;0,INDEX('Outcome Indicators - Section C'!F$30:F$106,MATCH('Print View'!$A70&amp;'Print View'!$Y$57,'Outcome Indicators - Section C'!$A$30:$A$106&amp;'Outcome Indicators - Section C'!$C$30:$C$106,0)),""),"")</f>
        <v/>
      </c>
      <c r="AB70" s="270" t="str">
        <f t="array" ref="AB70">IFERROR(IF(INDEX('Outcome Indicators - Section C'!G$30:G$106,MATCH('Print View'!$A70&amp;'Print View'!$Y$57,'Outcome Indicators - Section C'!$A$30:$A$106&amp;'Outcome Indicators - Section C'!$C$30:$C$106,0))&lt;&gt;0,INDEX('Outcome Indicators - Section C'!G$30:G$106,MATCH('Print View'!$A70&amp;'Print View'!$Y$57,'Outcome Indicators - Section C'!$A$30:$A$106&amp;'Outcome Indicators - Section C'!$C$30:$C$106,0)),""),"")</f>
        <v/>
      </c>
      <c r="AC70" s="180" t="str">
        <f t="array" ref="AC70">IFERROR(IF(INDEX('Outcome Indicators - Section C'!H$30:H$106,MATCH('Print View'!$A70&amp;'Print View'!$Y$57,'Outcome Indicators - Section C'!$A$30:$A$106&amp;'Outcome Indicators - Section C'!$C$30:$C$106,0))&lt;&gt;0,INDEX('Outcome Indicators - Section C'!H$30:H$106,MATCH('Print View'!$A70&amp;'Print View'!$Y$57,'Outcome Indicators - Section C'!$A$30:$A$106&amp;'Outcome Indicators - Section C'!$C$30:$C$106,0)),""),"")</f>
        <v/>
      </c>
      <c r="AD70" s="263" t="str">
        <f t="array" ref="AD70">IFERROR(IF(INDEX('Outcome Indicators - Section C'!D$30:D$106,MATCH('Print View'!$A70&amp;'Print View'!$AD$57,'Outcome Indicators - Section C'!$A$30:$A$106&amp;'Outcome Indicators - Section C'!$C$30:$C$106,0))&lt;&gt;0,INDEX('Outcome Indicators - Section C'!D$30:D$106,MATCH('Print View'!$A70&amp;'Print View'!$AD$57,'Outcome Indicators - Section C'!$A$30:$A$106&amp;'Outcome Indicators - Section C'!$C$30:$C$106,0)),""),"")</f>
        <v/>
      </c>
      <c r="AE70" s="248" t="str">
        <f t="array" ref="AE70">IFERROR(IF(INDEX('Outcome Indicators - Section C'!E$30:E$106,MATCH('Print View'!$A70&amp;'Print View'!$AD$57,'Outcome Indicators - Section C'!$A$30:$A$106&amp;'Outcome Indicators - Section C'!$C$30:$C$106,0))&lt;&gt;0,INDEX('Outcome Indicators - Section C'!E$30:E$106,MATCH('Print View'!$A70&amp;'Print View'!$AD$57,'Outcome Indicators - Section C'!$A$30:$A$106&amp;'Outcome Indicators - Section C'!$C$30:$C$106,0)),""),"")</f>
        <v/>
      </c>
      <c r="AF70" s="256" t="str">
        <f t="array" ref="AF70">IFERROR(IF(INDEX('Outcome Indicators - Section C'!F$30:F$106,MATCH('Print View'!$A70&amp;'Print View'!$AD$57,'Outcome Indicators - Section C'!$A$30:$A$106&amp;'Outcome Indicators - Section C'!$C$30:$C$106,0))&lt;&gt;0,INDEX('Outcome Indicators - Section C'!F$30:F$106,MATCH('Print View'!$A70&amp;'Print View'!$AD$57,'Outcome Indicators - Section C'!$A$30:$A$106&amp;'Outcome Indicators - Section C'!$C$30:$C$106,0)),""),"")</f>
        <v/>
      </c>
      <c r="AG70" s="270" t="str">
        <f t="array" ref="AG70">IFERROR(IF(INDEX('Outcome Indicators - Section C'!G$30:G$106,MATCH('Print View'!$A70&amp;'Print View'!$AD$57,'Outcome Indicators - Section C'!$A$30:$A$106&amp;'Outcome Indicators - Section C'!$C$30:$C$106,0))&lt;&gt;0,INDEX('Outcome Indicators - Section C'!G$30:G$106,MATCH('Print View'!$A70&amp;'Print View'!$AD$57,'Outcome Indicators - Section C'!$A$30:$A$106&amp;'Outcome Indicators - Section C'!$C$30:$C$106,0)),""),"")</f>
        <v/>
      </c>
      <c r="AH70" s="183" t="str">
        <f t="array" ref="AH70">IFERROR(IF(INDEX('Outcome Indicators - Section C'!H$30:H$106,MATCH('Print View'!$A70&amp;'Print View'!$AD$57,'Outcome Indicators - Section C'!$A$30:$A$106&amp;'Outcome Indicators - Section C'!$C$30:$C$106,0))&lt;&gt;0,INDEX('Outcome Indicators - Section C'!H$30:H$106,MATCH('Print View'!$A70&amp;'Print View'!$AD$57,'Outcome Indicators - Section C'!$A$30:$A$106&amp;'Outcome Indicators - Section C'!$C$30:$C$106,0)),""),"")</f>
        <v/>
      </c>
      <c r="AI70" s="198"/>
      <c r="AJ70" s="290" t="str">
        <f>IFERROR(IF(INDEX('Outcome Indicators - Section C'!P$10:P$26,MATCH('Print View'!$A70,'Outcome Indicators - Section C'!A$10:A$26,0))&lt;&gt;0,INDEX('Outcome Indicators - Section C'!P$10:P$26,MATCH('Print View'!$A70,'Outcome Indicators - Section C'!A$10:A$26,0)),""),"")</f>
        <v/>
      </c>
      <c r="AQ70" s="276"/>
      <c r="AR70" s="276"/>
    </row>
    <row r="71" spans="1:44" ht="30" x14ac:dyDescent="0.25">
      <c r="A71" s="212">
        <v>13</v>
      </c>
      <c r="B71" s="172" t="str">
        <f>IFERROR(IF(INDEX('Outcome Indicators - Section C'!B$10:B$26,MATCH('Print View'!$A71,'Outcome Indicators - Section C'!$A$10:$A$26,0))&lt;&gt;0,INDEX('Outcome Indicators - Section C'!B$10:B$26,MATCH('Print View'!$A71,'Outcome Indicators - Section C'!$A$10:$A$26,0)),""),"")</f>
        <v/>
      </c>
      <c r="C71" s="172" t="str">
        <f>IFERROR(IF(INDEX('Outcome Indicators - Section C'!C$10:C$26,MATCH('Print View'!$A71,'Outcome Indicators - Section C'!$A$10:$A$26,0))&lt;&gt;0,INDEX('Outcome Indicators - Section C'!C$10:C$26,MATCH('Print View'!$A71,'Outcome Indicators - Section C'!$A$10:$A$26,0)),""),"")</f>
        <v/>
      </c>
      <c r="D71" s="172" t="str">
        <f>IFERROR(IF(INDEX('Outcome Indicators - Section C'!D$10:D$26,MATCH('Print View'!$A71,'Outcome Indicators - Section C'!$A$10:$A$26,0))&lt;&gt;0,INDEX('Outcome Indicators - Section C'!D$10:D$26,MATCH('Print View'!$A71,'Outcome Indicators - Section C'!$A$10:$A$26,0)),""),"")</f>
        <v/>
      </c>
      <c r="E71" s="172" t="str">
        <f>IFERROR(IF(INDEX('Outcome Indicators - Section C'!E$10:E$26,MATCH('Print View'!$A71,'Outcome Indicators - Section C'!$A$10:$A$26,0))&lt;&gt;0,INDEX('Outcome Indicators - Section C'!E$10:E$26,MATCH('Print View'!$A71,'Outcome Indicators - Section C'!$A$10:$A$26,0)),""),"")</f>
        <v/>
      </c>
      <c r="F71" s="172" t="str">
        <f>IFERROR(IF(INDEX('Outcome Indicators - Section C'!F$10:F$26,MATCH('Print View'!$A71,'Outcome Indicators - Section C'!$A$10:$A$26,0))&lt;&gt;0,INDEX('Outcome Indicators - Section C'!F$10:F$26,MATCH('Print View'!$A71,'Outcome Indicators - Section C'!$A$10:$A$26,0)),""),"")</f>
        <v/>
      </c>
      <c r="G71" s="172" t="str">
        <f>IFERROR(IF(INDEX('Outcome Indicators - Section C'!G$10:G$26,MATCH('Print View'!$A71,'Outcome Indicators - Section C'!$A$10:$A$26,0))&lt;&gt;0,INDEX('Outcome Indicators - Section C'!G$10:G$26,MATCH('Print View'!$A71,'Outcome Indicators - Section C'!$A$10:$A$26,0)),""),"")</f>
        <v/>
      </c>
      <c r="H71" s="172" t="str">
        <f>IFERROR(IF(INDEX('Outcome Indicators - Section C'!H$10:H$26,MATCH('Print View'!$A71,'Outcome Indicators - Section C'!$A$10:$A$26,0))&lt;&gt;0,INDEX('Outcome Indicators - Section C'!H$10:H$26,MATCH('Print View'!$A71,'Outcome Indicators - Section C'!$A$10:$A$26,0)),""),"")</f>
        <v/>
      </c>
      <c r="I71" s="197" t="str">
        <f>IFERROR(IF(INDEX('Outcome Indicators - Section C'!O$10:O$26,MATCH('Print View'!$A71,'Outcome Indicators - Section C'!$A$10:$A$26,0))&lt;&gt;0,INDEX('Outcome Indicators - Section C'!O$10:O$26,MATCH('Print View'!$A71,'Outcome Indicators - Section C'!$A$10:$A$26,0)),""),"")</f>
        <v/>
      </c>
      <c r="J71" s="264" t="str">
        <f t="array" ref="J71">IFERROR(IF(INDEX('Outcome Indicators - Section C'!D$30:D$106,MATCH('Print View'!$A71&amp;'Print View'!$J$57,'Outcome Indicators - Section C'!$A$30:$A$106&amp;'Outcome Indicators - Section C'!$C$30:$C$106,0))&lt;&gt;0,INDEX('Outcome Indicators - Section C'!D$30:D$106,MATCH('Print View'!$A71&amp;'Print View'!$J$57,'Outcome Indicators - Section C'!$A$30:$A$106&amp;'Outcome Indicators - Section C'!$C$30:$C$106,0)),""),"")</f>
        <v/>
      </c>
      <c r="K71" s="250" t="str">
        <f t="array" ref="K71">IFERROR(IF(INDEX('Outcome Indicators - Section C'!E$30:E$106,MATCH('Print View'!$A71&amp;'Print View'!$J$57,'Outcome Indicators - Section C'!$A$30:$A$106&amp;'Outcome Indicators - Section C'!$C$30:$C$106,0))&lt;&gt;0,INDEX('Outcome Indicators - Section C'!E$30:E$106,MATCH('Print View'!$A71&amp;'Print View'!$J$57,'Outcome Indicators - Section C'!$A$30:$A$106&amp;'Outcome Indicators - Section C'!$C$30:$C$106,0)),""),"")</f>
        <v/>
      </c>
      <c r="L71" s="257" t="str">
        <f t="array" ref="L71">IFERROR(IF(INDEX('Outcome Indicators - Section C'!F$30:F$106,MATCH('Print View'!$A71&amp;'Print View'!$J$57,'Outcome Indicators - Section C'!$A$30:$A$106&amp;'Outcome Indicators - Section C'!$C$30:$C$106,0))&lt;&gt;0,INDEX('Outcome Indicators - Section C'!F$30:F$106,MATCH('Print View'!$A71&amp;'Print View'!$J$57,'Outcome Indicators - Section C'!$A$30:$A$106&amp;'Outcome Indicators - Section C'!$C$30:$C$106,0)),""),"")</f>
        <v/>
      </c>
      <c r="M71" s="271" t="str">
        <f t="array" ref="M71">IFERROR(IF(INDEX('Outcome Indicators - Section C'!G$30:G$106,MATCH('Print View'!$A71&amp;'Print View'!$J$57,'Outcome Indicators - Section C'!$A$30:$A$106&amp;'Outcome Indicators - Section C'!$C$30:$C$106,0))&lt;&gt;0,INDEX('Outcome Indicators - Section C'!G$30:G$106,MATCH('Print View'!$A71&amp;'Print View'!$J$57,'Outcome Indicators - Section C'!$A$30:$A$106&amp;'Outcome Indicators - Section C'!$C$30:$C$106,0)),""),"")</f>
        <v/>
      </c>
      <c r="N71" s="185" t="str">
        <f t="array" ref="N71">IFERROR(IF(INDEX('Outcome Indicators - Section C'!H$30:H$106,MATCH('Print View'!$A71&amp;'Print View'!$J$57,'Outcome Indicators - Section C'!$A$30:$A$106&amp;'Outcome Indicators - Section C'!$C$30:$C$106,0))&lt;&gt;0,INDEX('Outcome Indicators - Section C'!H$30:H$106,MATCH('Print View'!$A71&amp;'Print View'!$J$57,'Outcome Indicators - Section C'!$A$30:$A$106&amp;'Outcome Indicators - Section C'!$C$30:$C$106,0)),""),"")</f>
        <v/>
      </c>
      <c r="O71" s="249" t="str">
        <f t="array" ref="O71">IFERROR(IF(INDEX('Outcome Indicators - Section C'!D$30:D$106,MATCH('Print View'!$A71&amp;'Print View'!$O$57,'Outcome Indicators - Section C'!$A$30:$A$106&amp;'Outcome Indicators - Section C'!$C$30:$C$106,0))&lt;&gt;0,INDEX('Outcome Indicators - Section C'!D$30:D$106,MATCH('Print View'!$A71&amp;'Print View'!$O$57,'Outcome Indicators - Section C'!$A$30:$A$106&amp;'Outcome Indicators - Section C'!$C$30:$C$106,0)),""),"")</f>
        <v/>
      </c>
      <c r="P71" s="250" t="str">
        <f t="array" ref="P71">IFERROR(IF(INDEX('Outcome Indicators - Section C'!E$30:E$106,MATCH('Print View'!$A71&amp;'Print View'!$O$57,'Outcome Indicators - Section C'!$A$30:$A$106&amp;'Outcome Indicators - Section C'!$C$30:$C$106,0))&lt;&gt;0,INDEX('Outcome Indicators - Section C'!E$30:E$106,MATCH('Print View'!$A71&amp;'Print View'!$O$57,'Outcome Indicators - Section C'!$A$30:$A$106&amp;'Outcome Indicators - Section C'!$C$30:$C$106,0)),""),"")</f>
        <v/>
      </c>
      <c r="Q71" s="257" t="str">
        <f t="array" ref="Q71">IFERROR(IF(INDEX('Outcome Indicators - Section C'!F$30:F$106,MATCH('Print View'!$A71&amp;'Print View'!$O$57,'Outcome Indicators - Section C'!$A$30:$A$106&amp;'Outcome Indicators - Section C'!$C$30:$C$106,0))&lt;&gt;0,INDEX('Outcome Indicators - Section C'!F$30:F$106,MATCH('Print View'!$A71&amp;'Print View'!$O$57,'Outcome Indicators - Section C'!$A$30:$A$106&amp;'Outcome Indicators - Section C'!$C$30:$C$106,0)),""),"")</f>
        <v/>
      </c>
      <c r="R71" s="271" t="str">
        <f t="array" ref="R71">IFERROR(IF(INDEX('Outcome Indicators - Section C'!G$30:G$106,MATCH('Print View'!$A71&amp;'Print View'!$O$57,'Outcome Indicators - Section C'!$A$30:$A$106&amp;'Outcome Indicators - Section C'!$C$30:$C$106,0))&lt;&gt;0,INDEX('Outcome Indicators - Section C'!G$30:G$106,MATCH('Print View'!$A71&amp;'Print View'!$O$57,'Outcome Indicators - Section C'!$A$30:$A$106&amp;'Outcome Indicators - Section C'!$C$30:$C$106,0)),""),"")</f>
        <v/>
      </c>
      <c r="S71" s="184" t="str">
        <f t="array" ref="S71">IFERROR(IF(INDEX('Outcome Indicators - Section C'!H$30:H$106,MATCH('Print View'!$A71&amp;'Print View'!$O$57,'Outcome Indicators - Section C'!$A$30:$A$106&amp;'Outcome Indicators - Section C'!$C$30:$C$106,0))&lt;&gt;0,INDEX('Outcome Indicators - Section C'!H$30:H$106,MATCH('Print View'!$A71&amp;'Print View'!$O$57,'Outcome Indicators - Section C'!$A$30:$A$106&amp;'Outcome Indicators - Section C'!$C$30:$C$106,0)),""),"")</f>
        <v/>
      </c>
      <c r="T71" s="249" t="str">
        <f t="array" ref="T71">IFERROR(IF(INDEX('Outcome Indicators - Section C'!D$30:D$106,MATCH('Print View'!$A71&amp;'Print View'!$T$57,'Outcome Indicators - Section C'!$A$30:$A$106&amp;'Outcome Indicators - Section C'!$C$30:$C$106,0))&lt;&gt;0,INDEX('Outcome Indicators - Section C'!D$30:D$106,MATCH('Print View'!$A71&amp;'Print View'!$T$57,'Outcome Indicators - Section C'!$A$30:$A$106&amp;'Outcome Indicators - Section C'!$C$30:$C$106,0)),""),"")</f>
        <v/>
      </c>
      <c r="U71" s="250" t="str">
        <f t="array" ref="U71">IFERROR(IF(INDEX('Outcome Indicators - Section C'!E$30:E$106,MATCH('Print View'!$A71&amp;'Print View'!$T$57,'Outcome Indicators - Section C'!$A$30:$A$106&amp;'Outcome Indicators - Section C'!$C$30:$C$106,0))&lt;&gt;0,INDEX('Outcome Indicators - Section C'!E$30:E$106,MATCH('Print View'!$A71&amp;'Print View'!$T$57,'Outcome Indicators - Section C'!$A$30:$A$106&amp;'Outcome Indicators - Section C'!$C$30:$C$106,0)),""),"")</f>
        <v/>
      </c>
      <c r="V71" s="257" t="str">
        <f t="array" ref="V71">IFERROR(IF(INDEX('Outcome Indicators - Section C'!F$30:F$106,MATCH('Print View'!$A71&amp;'Print View'!$T$57,'Outcome Indicators - Section C'!$A$30:$A$106&amp;'Outcome Indicators - Section C'!$C$30:$C$106,0))&lt;&gt;0,INDEX('Outcome Indicators - Section C'!F$30:F$106,MATCH('Print View'!$A71&amp;'Print View'!$T$57,'Outcome Indicators - Section C'!$A$30:$A$106&amp;'Outcome Indicators - Section C'!$C$30:$C$106,0)),""),"")</f>
        <v/>
      </c>
      <c r="W71" s="271" t="str">
        <f t="array" ref="W71">IFERROR(IF(INDEX('Outcome Indicators - Section C'!G$30:G$106,MATCH('Print View'!$A71&amp;'Print View'!$T$57,'Outcome Indicators - Section C'!$A$30:$A$106&amp;'Outcome Indicators - Section C'!$C$30:$C$106,0))&lt;&gt;0,INDEX('Outcome Indicators - Section C'!G$30:G$106,MATCH('Print View'!$A71&amp;'Print View'!$T$57,'Outcome Indicators - Section C'!$A$30:$A$106&amp;'Outcome Indicators - Section C'!$C$30:$C$106,0)),""),"")</f>
        <v/>
      </c>
      <c r="X71" s="185" t="str">
        <f t="array" ref="X71">IFERROR(IF(INDEX('Outcome Indicators - Section C'!H$30:H$106,MATCH('Print View'!$A71&amp;'Print View'!$T$57,'Outcome Indicators - Section C'!$A$30:$A$106&amp;'Outcome Indicators - Section C'!$C$30:$C$106,0))&lt;&gt;0,INDEX('Outcome Indicators - Section C'!H$30:H$106,MATCH('Print View'!$A71&amp;'Print View'!$T$57,'Outcome Indicators - Section C'!$A$30:$A$106&amp;'Outcome Indicators - Section C'!$C$30:$C$106,0)),""),"")</f>
        <v/>
      </c>
      <c r="Y71" s="249" t="str">
        <f t="array" ref="Y71">IFERROR(IF(INDEX('Outcome Indicators - Section C'!D$30:D$106,MATCH('Print View'!$A71&amp;'Print View'!$Y$57,'Outcome Indicators - Section C'!$A$30:$A$106&amp;'Outcome Indicators - Section C'!$C$30:$C$106,0))&lt;&gt;0,INDEX('Outcome Indicators - Section C'!D$30:D$106,MATCH('Print View'!$A71&amp;'Print View'!$Y$57,'Outcome Indicators - Section C'!$A$30:$A$106&amp;'Outcome Indicators - Section C'!$C$30:$C$106,0)),""),"")</f>
        <v/>
      </c>
      <c r="Z71" s="250" t="str">
        <f t="array" ref="Z71">IFERROR(IF(INDEX('Outcome Indicators - Section C'!E$30:E$106,MATCH('Print View'!$A71&amp;'Print View'!$Y$57,'Outcome Indicators - Section C'!$A$30:$A$106&amp;'Outcome Indicators - Section C'!$C$30:$C$106,0))&lt;&gt;0,INDEX('Outcome Indicators - Section C'!E$30:E$106,MATCH('Print View'!$A71&amp;'Print View'!$Y$57,'Outcome Indicators - Section C'!$A$30:$A$106&amp;'Outcome Indicators - Section C'!$C$30:$C$106,0)),""),"")</f>
        <v/>
      </c>
      <c r="AA71" s="257" t="str">
        <f t="array" ref="AA71">IFERROR(IF(INDEX('Outcome Indicators - Section C'!F$30:F$106,MATCH('Print View'!$A71&amp;'Print View'!$Y$57,'Outcome Indicators - Section C'!$A$30:$A$106&amp;'Outcome Indicators - Section C'!$C$30:$C$106,0))&lt;&gt;0,INDEX('Outcome Indicators - Section C'!F$30:F$106,MATCH('Print View'!$A71&amp;'Print View'!$Y$57,'Outcome Indicators - Section C'!$A$30:$A$106&amp;'Outcome Indicators - Section C'!$C$30:$C$106,0)),""),"")</f>
        <v/>
      </c>
      <c r="AB71" s="271" t="str">
        <f t="array" ref="AB71">IFERROR(IF(INDEX('Outcome Indicators - Section C'!G$30:G$106,MATCH('Print View'!$A71&amp;'Print View'!$Y$57,'Outcome Indicators - Section C'!$A$30:$A$106&amp;'Outcome Indicators - Section C'!$C$30:$C$106,0))&lt;&gt;0,INDEX('Outcome Indicators - Section C'!G$30:G$106,MATCH('Print View'!$A71&amp;'Print View'!$Y$57,'Outcome Indicators - Section C'!$A$30:$A$106&amp;'Outcome Indicators - Section C'!$C$30:$C$106,0)),""),"")</f>
        <v/>
      </c>
      <c r="AC71" s="185" t="str">
        <f t="array" ref="AC71">IFERROR(IF(INDEX('Outcome Indicators - Section C'!H$30:H$106,MATCH('Print View'!$A71&amp;'Print View'!$Y$57,'Outcome Indicators - Section C'!$A$30:$A$106&amp;'Outcome Indicators - Section C'!$C$30:$C$106,0))&lt;&gt;0,INDEX('Outcome Indicators - Section C'!H$30:H$106,MATCH('Print View'!$A71&amp;'Print View'!$Y$57,'Outcome Indicators - Section C'!$A$30:$A$106&amp;'Outcome Indicators - Section C'!$C$30:$C$106,0)),""),"")</f>
        <v/>
      </c>
      <c r="AD71" s="264" t="str">
        <f t="array" ref="AD71">IFERROR(IF(INDEX('Outcome Indicators - Section C'!D$30:D$106,MATCH('Print View'!$A71&amp;'Print View'!$AD$57,'Outcome Indicators - Section C'!$A$30:$A$106&amp;'Outcome Indicators - Section C'!$C$30:$C$106,0))&lt;&gt;0,INDEX('Outcome Indicators - Section C'!D$30:D$106,MATCH('Print View'!$A71&amp;'Print View'!$AD$57,'Outcome Indicators - Section C'!$A$30:$A$106&amp;'Outcome Indicators - Section C'!$C$30:$C$106,0)),""),"")</f>
        <v/>
      </c>
      <c r="AE71" s="250" t="str">
        <f t="array" ref="AE71">IFERROR(IF(INDEX('Outcome Indicators - Section C'!E$30:E$106,MATCH('Print View'!$A71&amp;'Print View'!$AD$57,'Outcome Indicators - Section C'!$A$30:$A$106&amp;'Outcome Indicators - Section C'!$C$30:$C$106,0))&lt;&gt;0,INDEX('Outcome Indicators - Section C'!E$30:E$106,MATCH('Print View'!$A71&amp;'Print View'!$AD$57,'Outcome Indicators - Section C'!$A$30:$A$106&amp;'Outcome Indicators - Section C'!$C$30:$C$106,0)),""),"")</f>
        <v/>
      </c>
      <c r="AF71" s="257" t="str">
        <f t="array" ref="AF71">IFERROR(IF(INDEX('Outcome Indicators - Section C'!F$30:F$106,MATCH('Print View'!$A71&amp;'Print View'!$AD$57,'Outcome Indicators - Section C'!$A$30:$A$106&amp;'Outcome Indicators - Section C'!$C$30:$C$106,0))&lt;&gt;0,INDEX('Outcome Indicators - Section C'!F$30:F$106,MATCH('Print View'!$A71&amp;'Print View'!$AD$57,'Outcome Indicators - Section C'!$A$30:$A$106&amp;'Outcome Indicators - Section C'!$C$30:$C$106,0)),""),"")</f>
        <v/>
      </c>
      <c r="AG71" s="271" t="str">
        <f t="array" ref="AG71">IFERROR(IF(INDEX('Outcome Indicators - Section C'!G$30:G$106,MATCH('Print View'!$A71&amp;'Print View'!$AD$57,'Outcome Indicators - Section C'!$A$30:$A$106&amp;'Outcome Indicators - Section C'!$C$30:$C$106,0))&lt;&gt;0,INDEX('Outcome Indicators - Section C'!G$30:G$106,MATCH('Print View'!$A71&amp;'Print View'!$AD$57,'Outcome Indicators - Section C'!$A$30:$A$106&amp;'Outcome Indicators - Section C'!$C$30:$C$106,0)),""),"")</f>
        <v/>
      </c>
      <c r="AH71" s="188" t="str">
        <f t="array" ref="AH71">IFERROR(IF(INDEX('Outcome Indicators - Section C'!H$30:H$106,MATCH('Print View'!$A71&amp;'Print View'!$AD$57,'Outcome Indicators - Section C'!$A$30:$A$106&amp;'Outcome Indicators - Section C'!$C$30:$C$106,0))&lt;&gt;0,INDEX('Outcome Indicators - Section C'!H$30:H$106,MATCH('Print View'!$A71&amp;'Print View'!$AD$57,'Outcome Indicators - Section C'!$A$30:$A$106&amp;'Outcome Indicators - Section C'!$C$30:$C$106,0)),""),"")</f>
        <v/>
      </c>
      <c r="AI71" s="198"/>
      <c r="AJ71" s="289" t="str">
        <f>IFERROR(IF(INDEX('Outcome Indicators - Section C'!P$10:P$26,MATCH('Print View'!$A71,'Outcome Indicators - Section C'!A$10:A$26,0))&lt;&gt;0,INDEX('Outcome Indicators - Section C'!P$10:P$26,MATCH('Print View'!$A71,'Outcome Indicators - Section C'!A$10:A$26,0)),""),"")</f>
        <v/>
      </c>
      <c r="AQ71" s="276"/>
      <c r="AR71" s="276"/>
    </row>
    <row r="72" spans="1:44" ht="30" x14ac:dyDescent="0.25">
      <c r="A72" s="171">
        <v>14</v>
      </c>
      <c r="B72" s="178" t="str">
        <f>IFERROR(IF(INDEX('Outcome Indicators - Section C'!B$10:B$26,MATCH('Print View'!$A72,'Outcome Indicators - Section C'!$A$10:$A$26,0))&lt;&gt;0,INDEX('Outcome Indicators - Section C'!B$10:B$26,MATCH('Print View'!$A72,'Outcome Indicators - Section C'!$A$10:$A$26,0)),""),"")</f>
        <v/>
      </c>
      <c r="C72" s="178" t="str">
        <f>IFERROR(IF(INDEX('Outcome Indicators - Section C'!C$10:C$26,MATCH('Print View'!$A72,'Outcome Indicators - Section C'!$A$10:$A$26,0))&lt;&gt;0,INDEX('Outcome Indicators - Section C'!C$10:C$26,MATCH('Print View'!$A72,'Outcome Indicators - Section C'!$A$10:$A$26,0)),""),"")</f>
        <v/>
      </c>
      <c r="D72" s="178" t="str">
        <f>IFERROR(IF(INDEX('Outcome Indicators - Section C'!D$10:D$26,MATCH('Print View'!$A72,'Outcome Indicators - Section C'!$A$10:$A$26,0))&lt;&gt;0,INDEX('Outcome Indicators - Section C'!D$10:D$26,MATCH('Print View'!$A72,'Outcome Indicators - Section C'!$A$10:$A$26,0)),""),"")</f>
        <v/>
      </c>
      <c r="E72" s="178" t="str">
        <f>IFERROR(IF(INDEX('Outcome Indicators - Section C'!E$10:E$26,MATCH('Print View'!$A72,'Outcome Indicators - Section C'!$A$10:$A$26,0))&lt;&gt;0,INDEX('Outcome Indicators - Section C'!E$10:E$26,MATCH('Print View'!$A72,'Outcome Indicators - Section C'!$A$10:$A$26,0)),""),"")</f>
        <v/>
      </c>
      <c r="F72" s="178" t="str">
        <f>IFERROR(IF(INDEX('Outcome Indicators - Section C'!F$10:F$26,MATCH('Print View'!$A72,'Outcome Indicators - Section C'!$A$10:$A$26,0))&lt;&gt;0,INDEX('Outcome Indicators - Section C'!F$10:F$26,MATCH('Print View'!$A72,'Outcome Indicators - Section C'!$A$10:$A$26,0)),""),"")</f>
        <v/>
      </c>
      <c r="G72" s="178" t="str">
        <f>IFERROR(IF(INDEX('Outcome Indicators - Section C'!G$10:G$26,MATCH('Print View'!$A72,'Outcome Indicators - Section C'!$A$10:$A$26,0))&lt;&gt;0,INDEX('Outcome Indicators - Section C'!G$10:G$26,MATCH('Print View'!$A72,'Outcome Indicators - Section C'!$A$10:$A$26,0)),""),"")</f>
        <v/>
      </c>
      <c r="H72" s="178" t="str">
        <f>IFERROR(IF(INDEX('Outcome Indicators - Section C'!H$10:H$26,MATCH('Print View'!$A72,'Outcome Indicators - Section C'!$A$10:$A$26,0))&lt;&gt;0,INDEX('Outcome Indicators - Section C'!H$10:H$26,MATCH('Print View'!$A72,'Outcome Indicators - Section C'!$A$10:$A$26,0)),""),"")</f>
        <v/>
      </c>
      <c r="I72" s="199" t="str">
        <f>IFERROR(IF(INDEX('Outcome Indicators - Section C'!O$10:O$26,MATCH('Print View'!$A72,'Outcome Indicators - Section C'!$A$10:$A$26,0))&lt;&gt;0,INDEX('Outcome Indicators - Section C'!O$10:O$26,MATCH('Print View'!$A72,'Outcome Indicators - Section C'!$A$10:$A$26,0)),""),"")</f>
        <v/>
      </c>
      <c r="J72" s="263" t="str">
        <f t="array" ref="J72">IFERROR(IF(INDEX('Outcome Indicators - Section C'!D$30:D$106,MATCH('Print View'!$A72&amp;'Print View'!$J$57,'Outcome Indicators - Section C'!$A$30:$A$106&amp;'Outcome Indicators - Section C'!$C$30:$C$106,0))&lt;&gt;0,INDEX('Outcome Indicators - Section C'!D$30:D$106,MATCH('Print View'!$A72&amp;'Print View'!$J$57,'Outcome Indicators - Section C'!$A$30:$A$106&amp;'Outcome Indicators - Section C'!$C$30:$C$106,0)),""),"")</f>
        <v/>
      </c>
      <c r="K72" s="248" t="str">
        <f t="array" ref="K72">IFERROR(IF(INDEX('Outcome Indicators - Section C'!E$30:E$106,MATCH('Print View'!$A72&amp;'Print View'!$J$57,'Outcome Indicators - Section C'!$A$30:$A$106&amp;'Outcome Indicators - Section C'!$C$30:$C$106,0))&lt;&gt;0,INDEX('Outcome Indicators - Section C'!E$30:E$106,MATCH('Print View'!$A72&amp;'Print View'!$J$57,'Outcome Indicators - Section C'!$A$30:$A$106&amp;'Outcome Indicators - Section C'!$C$30:$C$106,0)),""),"")</f>
        <v/>
      </c>
      <c r="L72" s="256" t="str">
        <f t="array" ref="L72">IFERROR(IF(INDEX('Outcome Indicators - Section C'!F$30:F$106,MATCH('Print View'!$A72&amp;'Print View'!$J$57,'Outcome Indicators - Section C'!$A$30:$A$106&amp;'Outcome Indicators - Section C'!$C$30:$C$106,0))&lt;&gt;0,INDEX('Outcome Indicators - Section C'!F$30:F$106,MATCH('Print View'!$A72&amp;'Print View'!$J$57,'Outcome Indicators - Section C'!$A$30:$A$106&amp;'Outcome Indicators - Section C'!$C$30:$C$106,0)),""),"")</f>
        <v/>
      </c>
      <c r="M72" s="270" t="str">
        <f t="array" ref="M72">IFERROR(IF(INDEX('Outcome Indicators - Section C'!G$30:G$106,MATCH('Print View'!$A72&amp;'Print View'!$J$57,'Outcome Indicators - Section C'!$A$30:$A$106&amp;'Outcome Indicators - Section C'!$C$30:$C$106,0))&lt;&gt;0,INDEX('Outcome Indicators - Section C'!G$30:G$106,MATCH('Print View'!$A72&amp;'Print View'!$J$57,'Outcome Indicators - Section C'!$A$30:$A$106&amp;'Outcome Indicators - Section C'!$C$30:$C$106,0)),""),"")</f>
        <v/>
      </c>
      <c r="N72" s="180" t="str">
        <f t="array" ref="N72">IFERROR(IF(INDEX('Outcome Indicators - Section C'!H$30:H$106,MATCH('Print View'!$A72&amp;'Print View'!$J$57,'Outcome Indicators - Section C'!$A$30:$A$106&amp;'Outcome Indicators - Section C'!$C$30:$C$106,0))&lt;&gt;0,INDEX('Outcome Indicators - Section C'!H$30:H$106,MATCH('Print View'!$A72&amp;'Print View'!$J$57,'Outcome Indicators - Section C'!$A$30:$A$106&amp;'Outcome Indicators - Section C'!$C$30:$C$106,0)),""),"")</f>
        <v/>
      </c>
      <c r="O72" s="247" t="str">
        <f t="array" ref="O72">IFERROR(IF(INDEX('Outcome Indicators - Section C'!D$30:D$106,MATCH('Print View'!$A72&amp;'Print View'!$O$57,'Outcome Indicators - Section C'!$A$30:$A$106&amp;'Outcome Indicators - Section C'!$C$30:$C$106,0))&lt;&gt;0,INDEX('Outcome Indicators - Section C'!D$30:D$106,MATCH('Print View'!$A72&amp;'Print View'!$O$57,'Outcome Indicators - Section C'!$A$30:$A$106&amp;'Outcome Indicators - Section C'!$C$30:$C$106,0)),""),"")</f>
        <v/>
      </c>
      <c r="P72" s="248" t="str">
        <f t="array" ref="P72">IFERROR(IF(INDEX('Outcome Indicators - Section C'!E$30:E$106,MATCH('Print View'!$A72&amp;'Print View'!$O$57,'Outcome Indicators - Section C'!$A$30:$A$106&amp;'Outcome Indicators - Section C'!$C$30:$C$106,0))&lt;&gt;0,INDEX('Outcome Indicators - Section C'!E$30:E$106,MATCH('Print View'!$A72&amp;'Print View'!$O$57,'Outcome Indicators - Section C'!$A$30:$A$106&amp;'Outcome Indicators - Section C'!$C$30:$C$106,0)),""),"")</f>
        <v/>
      </c>
      <c r="Q72" s="256" t="str">
        <f t="array" ref="Q72">IFERROR(IF(INDEX('Outcome Indicators - Section C'!F$30:F$106,MATCH('Print View'!$A72&amp;'Print View'!$O$57,'Outcome Indicators - Section C'!$A$30:$A$106&amp;'Outcome Indicators - Section C'!$C$30:$C$106,0))&lt;&gt;0,INDEX('Outcome Indicators - Section C'!F$30:F$106,MATCH('Print View'!$A72&amp;'Print View'!$O$57,'Outcome Indicators - Section C'!$A$30:$A$106&amp;'Outcome Indicators - Section C'!$C$30:$C$106,0)),""),"")</f>
        <v/>
      </c>
      <c r="R72" s="270" t="str">
        <f t="array" ref="R72">IFERROR(IF(INDEX('Outcome Indicators - Section C'!G$30:G$106,MATCH('Print View'!$A72&amp;'Print View'!$O$57,'Outcome Indicators - Section C'!$A$30:$A$106&amp;'Outcome Indicators - Section C'!$C$30:$C$106,0))&lt;&gt;0,INDEX('Outcome Indicators - Section C'!G$30:G$106,MATCH('Print View'!$A72&amp;'Print View'!$O$57,'Outcome Indicators - Section C'!$A$30:$A$106&amp;'Outcome Indicators - Section C'!$C$30:$C$106,0)),""),"")</f>
        <v/>
      </c>
      <c r="S72" s="179" t="str">
        <f t="array" ref="S72">IFERROR(IF(INDEX('Outcome Indicators - Section C'!H$30:H$106,MATCH('Print View'!$A72&amp;'Print View'!$O$57,'Outcome Indicators - Section C'!$A$30:$A$106&amp;'Outcome Indicators - Section C'!$C$30:$C$106,0))&lt;&gt;0,INDEX('Outcome Indicators - Section C'!H$30:H$106,MATCH('Print View'!$A72&amp;'Print View'!$O$57,'Outcome Indicators - Section C'!$A$30:$A$106&amp;'Outcome Indicators - Section C'!$C$30:$C$106,0)),""),"")</f>
        <v/>
      </c>
      <c r="T72" s="247" t="str">
        <f t="array" ref="T72">IFERROR(IF(INDEX('Outcome Indicators - Section C'!D$30:D$106,MATCH('Print View'!$A72&amp;'Print View'!$T$57,'Outcome Indicators - Section C'!$A$30:$A$106&amp;'Outcome Indicators - Section C'!$C$30:$C$106,0))&lt;&gt;0,INDEX('Outcome Indicators - Section C'!D$30:D$106,MATCH('Print View'!$A72&amp;'Print View'!$T$57,'Outcome Indicators - Section C'!$A$30:$A$106&amp;'Outcome Indicators - Section C'!$C$30:$C$106,0)),""),"")</f>
        <v/>
      </c>
      <c r="U72" s="248" t="str">
        <f t="array" ref="U72">IFERROR(IF(INDEX('Outcome Indicators - Section C'!E$30:E$106,MATCH('Print View'!$A72&amp;'Print View'!$T$57,'Outcome Indicators - Section C'!$A$30:$A$106&amp;'Outcome Indicators - Section C'!$C$30:$C$106,0))&lt;&gt;0,INDEX('Outcome Indicators - Section C'!E$30:E$106,MATCH('Print View'!$A72&amp;'Print View'!$T$57,'Outcome Indicators - Section C'!$A$30:$A$106&amp;'Outcome Indicators - Section C'!$C$30:$C$106,0)),""),"")</f>
        <v/>
      </c>
      <c r="V72" s="256" t="str">
        <f t="array" ref="V72">IFERROR(IF(INDEX('Outcome Indicators - Section C'!F$30:F$106,MATCH('Print View'!$A72&amp;'Print View'!$T$57,'Outcome Indicators - Section C'!$A$30:$A$106&amp;'Outcome Indicators - Section C'!$C$30:$C$106,0))&lt;&gt;0,INDEX('Outcome Indicators - Section C'!F$30:F$106,MATCH('Print View'!$A72&amp;'Print View'!$T$57,'Outcome Indicators - Section C'!$A$30:$A$106&amp;'Outcome Indicators - Section C'!$C$30:$C$106,0)),""),"")</f>
        <v/>
      </c>
      <c r="W72" s="270" t="str">
        <f t="array" ref="W72">IFERROR(IF(INDEX('Outcome Indicators - Section C'!G$30:G$106,MATCH('Print View'!$A72&amp;'Print View'!$T$57,'Outcome Indicators - Section C'!$A$30:$A$106&amp;'Outcome Indicators - Section C'!$C$30:$C$106,0))&lt;&gt;0,INDEX('Outcome Indicators - Section C'!G$30:G$106,MATCH('Print View'!$A72&amp;'Print View'!$T$57,'Outcome Indicators - Section C'!$A$30:$A$106&amp;'Outcome Indicators - Section C'!$C$30:$C$106,0)),""),"")</f>
        <v/>
      </c>
      <c r="X72" s="180" t="str">
        <f t="array" ref="X72">IFERROR(IF(INDEX('Outcome Indicators - Section C'!H$30:H$106,MATCH('Print View'!$A72&amp;'Print View'!$T$57,'Outcome Indicators - Section C'!$A$30:$A$106&amp;'Outcome Indicators - Section C'!$C$30:$C$106,0))&lt;&gt;0,INDEX('Outcome Indicators - Section C'!H$30:H$106,MATCH('Print View'!$A72&amp;'Print View'!$T$57,'Outcome Indicators - Section C'!$A$30:$A$106&amp;'Outcome Indicators - Section C'!$C$30:$C$106,0)),""),"")</f>
        <v/>
      </c>
      <c r="Y72" s="247" t="str">
        <f t="array" ref="Y72">IFERROR(IF(INDEX('Outcome Indicators - Section C'!D$30:D$106,MATCH('Print View'!$A72&amp;'Print View'!$Y$57,'Outcome Indicators - Section C'!$A$30:$A$106&amp;'Outcome Indicators - Section C'!$C$30:$C$106,0))&lt;&gt;0,INDEX('Outcome Indicators - Section C'!D$30:D$106,MATCH('Print View'!$A72&amp;'Print View'!$Y$57,'Outcome Indicators - Section C'!$A$30:$A$106&amp;'Outcome Indicators - Section C'!$C$30:$C$106,0)),""),"")</f>
        <v/>
      </c>
      <c r="Z72" s="248" t="str">
        <f t="array" ref="Z72">IFERROR(IF(INDEX('Outcome Indicators - Section C'!E$30:E$106,MATCH('Print View'!$A72&amp;'Print View'!$Y$57,'Outcome Indicators - Section C'!$A$30:$A$106&amp;'Outcome Indicators - Section C'!$C$30:$C$106,0))&lt;&gt;0,INDEX('Outcome Indicators - Section C'!E$30:E$106,MATCH('Print View'!$A72&amp;'Print View'!$Y$57,'Outcome Indicators - Section C'!$A$30:$A$106&amp;'Outcome Indicators - Section C'!$C$30:$C$106,0)),""),"")</f>
        <v/>
      </c>
      <c r="AA72" s="256" t="str">
        <f t="array" ref="AA72">IFERROR(IF(INDEX('Outcome Indicators - Section C'!F$30:F$106,MATCH('Print View'!$A72&amp;'Print View'!$Y$57,'Outcome Indicators - Section C'!$A$30:$A$106&amp;'Outcome Indicators - Section C'!$C$30:$C$106,0))&lt;&gt;0,INDEX('Outcome Indicators - Section C'!F$30:F$106,MATCH('Print View'!$A72&amp;'Print View'!$Y$57,'Outcome Indicators - Section C'!$A$30:$A$106&amp;'Outcome Indicators - Section C'!$C$30:$C$106,0)),""),"")</f>
        <v/>
      </c>
      <c r="AB72" s="270" t="str">
        <f t="array" ref="AB72">IFERROR(IF(INDEX('Outcome Indicators - Section C'!G$30:G$106,MATCH('Print View'!$A72&amp;'Print View'!$Y$57,'Outcome Indicators - Section C'!$A$30:$A$106&amp;'Outcome Indicators - Section C'!$C$30:$C$106,0))&lt;&gt;0,INDEX('Outcome Indicators - Section C'!G$30:G$106,MATCH('Print View'!$A72&amp;'Print View'!$Y$57,'Outcome Indicators - Section C'!$A$30:$A$106&amp;'Outcome Indicators - Section C'!$C$30:$C$106,0)),""),"")</f>
        <v/>
      </c>
      <c r="AC72" s="180" t="str">
        <f t="array" ref="AC72">IFERROR(IF(INDEX('Outcome Indicators - Section C'!H$30:H$106,MATCH('Print View'!$A72&amp;'Print View'!$Y$57,'Outcome Indicators - Section C'!$A$30:$A$106&amp;'Outcome Indicators - Section C'!$C$30:$C$106,0))&lt;&gt;0,INDEX('Outcome Indicators - Section C'!H$30:H$106,MATCH('Print View'!$A72&amp;'Print View'!$Y$57,'Outcome Indicators - Section C'!$A$30:$A$106&amp;'Outcome Indicators - Section C'!$C$30:$C$106,0)),""),"")</f>
        <v/>
      </c>
      <c r="AD72" s="263" t="str">
        <f t="array" ref="AD72">IFERROR(IF(INDEX('Outcome Indicators - Section C'!D$30:D$106,MATCH('Print View'!$A72&amp;'Print View'!$AD$57,'Outcome Indicators - Section C'!$A$30:$A$106&amp;'Outcome Indicators - Section C'!$C$30:$C$106,0))&lt;&gt;0,INDEX('Outcome Indicators - Section C'!D$30:D$106,MATCH('Print View'!$A72&amp;'Print View'!$AD$57,'Outcome Indicators - Section C'!$A$30:$A$106&amp;'Outcome Indicators - Section C'!$C$30:$C$106,0)),""),"")</f>
        <v/>
      </c>
      <c r="AE72" s="248" t="str">
        <f t="array" ref="AE72">IFERROR(IF(INDEX('Outcome Indicators - Section C'!E$30:E$106,MATCH('Print View'!$A72&amp;'Print View'!$AD$57,'Outcome Indicators - Section C'!$A$30:$A$106&amp;'Outcome Indicators - Section C'!$C$30:$C$106,0))&lt;&gt;0,INDEX('Outcome Indicators - Section C'!E$30:E$106,MATCH('Print View'!$A72&amp;'Print View'!$AD$57,'Outcome Indicators - Section C'!$A$30:$A$106&amp;'Outcome Indicators - Section C'!$C$30:$C$106,0)),""),"")</f>
        <v/>
      </c>
      <c r="AF72" s="256" t="str">
        <f t="array" ref="AF72">IFERROR(IF(INDEX('Outcome Indicators - Section C'!F$30:F$106,MATCH('Print View'!$A72&amp;'Print View'!$AD$57,'Outcome Indicators - Section C'!$A$30:$A$106&amp;'Outcome Indicators - Section C'!$C$30:$C$106,0))&lt;&gt;0,INDEX('Outcome Indicators - Section C'!F$30:F$106,MATCH('Print View'!$A72&amp;'Print View'!$AD$57,'Outcome Indicators - Section C'!$A$30:$A$106&amp;'Outcome Indicators - Section C'!$C$30:$C$106,0)),""),"")</f>
        <v/>
      </c>
      <c r="AG72" s="270" t="str">
        <f t="array" ref="AG72">IFERROR(IF(INDEX('Outcome Indicators - Section C'!G$30:G$106,MATCH('Print View'!$A72&amp;'Print View'!$AD$57,'Outcome Indicators - Section C'!$A$30:$A$106&amp;'Outcome Indicators - Section C'!$C$30:$C$106,0))&lt;&gt;0,INDEX('Outcome Indicators - Section C'!G$30:G$106,MATCH('Print View'!$A72&amp;'Print View'!$AD$57,'Outcome Indicators - Section C'!$A$30:$A$106&amp;'Outcome Indicators - Section C'!$C$30:$C$106,0)),""),"")</f>
        <v/>
      </c>
      <c r="AH72" s="183" t="str">
        <f t="array" ref="AH72">IFERROR(IF(INDEX('Outcome Indicators - Section C'!H$30:H$106,MATCH('Print View'!$A72&amp;'Print View'!$AD$57,'Outcome Indicators - Section C'!$A$30:$A$106&amp;'Outcome Indicators - Section C'!$C$30:$C$106,0))&lt;&gt;0,INDEX('Outcome Indicators - Section C'!H$30:H$106,MATCH('Print View'!$A72&amp;'Print View'!$AD$57,'Outcome Indicators - Section C'!$A$30:$A$106&amp;'Outcome Indicators - Section C'!$C$30:$C$106,0)),""),"")</f>
        <v/>
      </c>
      <c r="AI72" s="198"/>
      <c r="AJ72" s="290" t="str">
        <f>IFERROR(IF(INDEX('Outcome Indicators - Section C'!P$10:P$26,MATCH('Print View'!$A72,'Outcome Indicators - Section C'!A$10:A$26,0))&lt;&gt;0,INDEX('Outcome Indicators - Section C'!P$10:P$26,MATCH('Print View'!$A72,'Outcome Indicators - Section C'!A$10:A$26,0)),""),"")</f>
        <v/>
      </c>
      <c r="AQ72" s="276"/>
      <c r="AR72" s="276"/>
    </row>
    <row r="73" spans="1:44" ht="30.75" thickBot="1" x14ac:dyDescent="0.3">
      <c r="A73" s="214">
        <v>15</v>
      </c>
      <c r="B73" s="190" t="str">
        <f>IFERROR(IF(INDEX('Outcome Indicators - Section C'!B$10:B$26,MATCH('Print View'!$A73,'Outcome Indicators - Section C'!$A$10:$A$26,0))&lt;&gt;0,INDEX('Outcome Indicators - Section C'!B$10:B$26,MATCH('Print View'!$A73,'Outcome Indicators - Section C'!$A$10:$A$26,0)),""),"")</f>
        <v/>
      </c>
      <c r="C73" s="190" t="str">
        <f>IFERROR(IF(INDEX('Outcome Indicators - Section C'!C$10:C$26,MATCH('Print View'!$A73,'Outcome Indicators - Section C'!$A$10:$A$26,0))&lt;&gt;0,INDEX('Outcome Indicators - Section C'!C$10:C$26,MATCH('Print View'!$A73,'Outcome Indicators - Section C'!$A$10:$A$26,0)),""),"")</f>
        <v/>
      </c>
      <c r="D73" s="190" t="str">
        <f>IFERROR(IF(INDEX('Outcome Indicators - Section C'!D$10:D$26,MATCH('Print View'!$A73,'Outcome Indicators - Section C'!$A$10:$A$26,0))&lt;&gt;0,INDEX('Outcome Indicators - Section C'!D$10:D$26,MATCH('Print View'!$A73,'Outcome Indicators - Section C'!$A$10:$A$26,0)),""),"")</f>
        <v/>
      </c>
      <c r="E73" s="190" t="str">
        <f>IFERROR(IF(INDEX('Outcome Indicators - Section C'!E$10:E$26,MATCH('Print View'!$A73,'Outcome Indicators - Section C'!$A$10:$A$26,0))&lt;&gt;0,INDEX('Outcome Indicators - Section C'!E$10:E$26,MATCH('Print View'!$A73,'Outcome Indicators - Section C'!$A$10:$A$26,0)),""),"")</f>
        <v/>
      </c>
      <c r="F73" s="190" t="str">
        <f>IFERROR(IF(INDEX('Outcome Indicators - Section C'!F$10:F$26,MATCH('Print View'!$A73,'Outcome Indicators - Section C'!$A$10:$A$26,0))&lt;&gt;0,INDEX('Outcome Indicators - Section C'!F$10:F$26,MATCH('Print View'!$A73,'Outcome Indicators - Section C'!$A$10:$A$26,0)),""),"")</f>
        <v/>
      </c>
      <c r="G73" s="190" t="str">
        <f>IFERROR(IF(INDEX('Outcome Indicators - Section C'!G$10:G$26,MATCH('Print View'!$A73,'Outcome Indicators - Section C'!$A$10:$A$26,0))&lt;&gt;0,INDEX('Outcome Indicators - Section C'!G$10:G$26,MATCH('Print View'!$A73,'Outcome Indicators - Section C'!$A$10:$A$26,0)),""),"")</f>
        <v/>
      </c>
      <c r="H73" s="190" t="str">
        <f>IFERROR(IF(INDEX('Outcome Indicators - Section C'!H$10:H$26,MATCH('Print View'!$A73,'Outcome Indicators - Section C'!$A$10:$A$26,0))&lt;&gt;0,INDEX('Outcome Indicators - Section C'!H$10:H$26,MATCH('Print View'!$A73,'Outcome Indicators - Section C'!$A$10:$A$26,0)),""),"")</f>
        <v/>
      </c>
      <c r="I73" s="200" t="str">
        <f>IFERROR(IF(INDEX('Outcome Indicators - Section C'!O$10:O$26,MATCH('Print View'!$A73,'Outcome Indicators - Section C'!$A$10:$A$26,0))&lt;&gt;0,INDEX('Outcome Indicators - Section C'!O$10:O$26,MATCH('Print View'!$A73,'Outcome Indicators - Section C'!$A$10:$A$26,0)),""),"")</f>
        <v/>
      </c>
      <c r="J73" s="265" t="str">
        <f t="array" ref="J73">IFERROR(IF(INDEX('Outcome Indicators - Section C'!D$30:D$106,MATCH('Print View'!$A73&amp;'Print View'!$J$57,'Outcome Indicators - Section C'!$A$30:$A$106&amp;'Outcome Indicators - Section C'!$C$30:$C$106,0))&lt;&gt;0,INDEX('Outcome Indicators - Section C'!D$30:D$106,MATCH('Print View'!$A73&amp;'Print View'!$J$57,'Outcome Indicators - Section C'!$A$30:$A$106&amp;'Outcome Indicators - Section C'!$C$30:$C$106,0)),""),"")</f>
        <v/>
      </c>
      <c r="K73" s="266" t="str">
        <f t="array" ref="K73">IFERROR(IF(INDEX('Outcome Indicators - Section C'!E$30:E$106,MATCH('Print View'!$A73&amp;'Print View'!$J$57,'Outcome Indicators - Section C'!$A$30:$A$106&amp;'Outcome Indicators - Section C'!$C$30:$C$106,0))&lt;&gt;0,INDEX('Outcome Indicators - Section C'!E$30:E$106,MATCH('Print View'!$A73&amp;'Print View'!$J$57,'Outcome Indicators - Section C'!$A$30:$A$106&amp;'Outcome Indicators - Section C'!$C$30:$C$106,0)),""),"")</f>
        <v/>
      </c>
      <c r="L73" s="268" t="str">
        <f t="array" ref="L73">IFERROR(IF(INDEX('Outcome Indicators - Section C'!F$30:F$106,MATCH('Print View'!$A73&amp;'Print View'!$J$57,'Outcome Indicators - Section C'!$A$30:$A$106&amp;'Outcome Indicators - Section C'!$C$30:$C$106,0))&lt;&gt;0,INDEX('Outcome Indicators - Section C'!F$30:F$106,MATCH('Print View'!$A73&amp;'Print View'!$J$57,'Outcome Indicators - Section C'!$A$30:$A$106&amp;'Outcome Indicators - Section C'!$C$30:$C$106,0)),""),"")</f>
        <v/>
      </c>
      <c r="M73" s="272" t="str">
        <f t="array" ref="M73">IFERROR(IF(INDEX('Outcome Indicators - Section C'!G$30:G$106,MATCH('Print View'!$A73&amp;'Print View'!$J$57,'Outcome Indicators - Section C'!$A$30:$A$106&amp;'Outcome Indicators - Section C'!$C$30:$C$106,0))&lt;&gt;0,INDEX('Outcome Indicators - Section C'!G$30:G$106,MATCH('Print View'!$A73&amp;'Print View'!$J$57,'Outcome Indicators - Section C'!$A$30:$A$106&amp;'Outcome Indicators - Section C'!$C$30:$C$106,0)),""),"")</f>
        <v/>
      </c>
      <c r="N73" s="192" t="str">
        <f t="array" ref="N73">IFERROR(IF(INDEX('Outcome Indicators - Section C'!H$30:H$106,MATCH('Print View'!$A73&amp;'Print View'!$J$57,'Outcome Indicators - Section C'!$A$30:$A$106&amp;'Outcome Indicators - Section C'!$C$30:$C$106,0))&lt;&gt;0,INDEX('Outcome Indicators - Section C'!H$30:H$106,MATCH('Print View'!$A73&amp;'Print View'!$J$57,'Outcome Indicators - Section C'!$A$30:$A$106&amp;'Outcome Indicators - Section C'!$C$30:$C$106,0)),""),"")</f>
        <v/>
      </c>
      <c r="O73" s="267" t="str">
        <f t="array" ref="O73">IFERROR(IF(INDEX('Outcome Indicators - Section C'!D$30:D$106,MATCH('Print View'!$A73&amp;'Print View'!$O$57,'Outcome Indicators - Section C'!$A$30:$A$106&amp;'Outcome Indicators - Section C'!$C$30:$C$106,0))&lt;&gt;0,INDEX('Outcome Indicators - Section C'!D$30:D$106,MATCH('Print View'!$A73&amp;'Print View'!$O$57,'Outcome Indicators - Section C'!$A$30:$A$106&amp;'Outcome Indicators - Section C'!$C$30:$C$106,0)),""),"")</f>
        <v/>
      </c>
      <c r="P73" s="266" t="str">
        <f t="array" ref="P73">IFERROR(IF(INDEX('Outcome Indicators - Section C'!E$30:E$106,MATCH('Print View'!$A73&amp;'Print View'!$O$57,'Outcome Indicators - Section C'!$A$30:$A$106&amp;'Outcome Indicators - Section C'!$C$30:$C$106,0))&lt;&gt;0,INDEX('Outcome Indicators - Section C'!E$30:E$106,MATCH('Print View'!$A73&amp;'Print View'!$O$57,'Outcome Indicators - Section C'!$A$30:$A$106&amp;'Outcome Indicators - Section C'!$C$30:$C$106,0)),""),"")</f>
        <v/>
      </c>
      <c r="Q73" s="268" t="str">
        <f t="array" ref="Q73">IFERROR(IF(INDEX('Outcome Indicators - Section C'!F$30:F$106,MATCH('Print View'!$A73&amp;'Print View'!$O$57,'Outcome Indicators - Section C'!$A$30:$A$106&amp;'Outcome Indicators - Section C'!$C$30:$C$106,0))&lt;&gt;0,INDEX('Outcome Indicators - Section C'!F$30:F$106,MATCH('Print View'!$A73&amp;'Print View'!$O$57,'Outcome Indicators - Section C'!$A$30:$A$106&amp;'Outcome Indicators - Section C'!$C$30:$C$106,0)),""),"")</f>
        <v/>
      </c>
      <c r="R73" s="272" t="str">
        <f t="array" ref="R73">IFERROR(IF(INDEX('Outcome Indicators - Section C'!G$30:G$106,MATCH('Print View'!$A73&amp;'Print View'!$O$57,'Outcome Indicators - Section C'!$A$30:$A$106&amp;'Outcome Indicators - Section C'!$C$30:$C$106,0))&lt;&gt;0,INDEX('Outcome Indicators - Section C'!G$30:G$106,MATCH('Print View'!$A73&amp;'Print View'!$O$57,'Outcome Indicators - Section C'!$A$30:$A$106&amp;'Outcome Indicators - Section C'!$C$30:$C$106,0)),""),"")</f>
        <v/>
      </c>
      <c r="S73" s="191" t="str">
        <f t="array" ref="S73">IFERROR(IF(INDEX('Outcome Indicators - Section C'!H$30:H$106,MATCH('Print View'!$A73&amp;'Print View'!$O$57,'Outcome Indicators - Section C'!$A$30:$A$106&amp;'Outcome Indicators - Section C'!$C$30:$C$106,0))&lt;&gt;0,INDEX('Outcome Indicators - Section C'!H$30:H$106,MATCH('Print View'!$A73&amp;'Print View'!$O$57,'Outcome Indicators - Section C'!$A$30:$A$106&amp;'Outcome Indicators - Section C'!$C$30:$C$106,0)),""),"")</f>
        <v/>
      </c>
      <c r="T73" s="267" t="str">
        <f t="array" ref="T73">IFERROR(IF(INDEX('Outcome Indicators - Section C'!D$30:D$106,MATCH('Print View'!$A73&amp;'Print View'!$T$57,'Outcome Indicators - Section C'!$A$30:$A$106&amp;'Outcome Indicators - Section C'!$C$30:$C$106,0))&lt;&gt;0,INDEX('Outcome Indicators - Section C'!D$30:D$106,MATCH('Print View'!$A73&amp;'Print View'!$T$57,'Outcome Indicators - Section C'!$A$30:$A$106&amp;'Outcome Indicators - Section C'!$C$30:$C$106,0)),""),"")</f>
        <v/>
      </c>
      <c r="U73" s="266" t="str">
        <f t="array" ref="U73">IFERROR(IF(INDEX('Outcome Indicators - Section C'!E$30:E$106,MATCH('Print View'!$A73&amp;'Print View'!$T$57,'Outcome Indicators - Section C'!$A$30:$A$106&amp;'Outcome Indicators - Section C'!$C$30:$C$106,0))&lt;&gt;0,INDEX('Outcome Indicators - Section C'!E$30:E$106,MATCH('Print View'!$A73&amp;'Print View'!$T$57,'Outcome Indicators - Section C'!$A$30:$A$106&amp;'Outcome Indicators - Section C'!$C$30:$C$106,0)),""),"")</f>
        <v/>
      </c>
      <c r="V73" s="268" t="str">
        <f t="array" ref="V73">IFERROR(IF(INDEX('Outcome Indicators - Section C'!F$30:F$106,MATCH('Print View'!$A73&amp;'Print View'!$T$57,'Outcome Indicators - Section C'!$A$30:$A$106&amp;'Outcome Indicators - Section C'!$C$30:$C$106,0))&lt;&gt;0,INDEX('Outcome Indicators - Section C'!F$30:F$106,MATCH('Print View'!$A73&amp;'Print View'!$T$57,'Outcome Indicators - Section C'!$A$30:$A$106&amp;'Outcome Indicators - Section C'!$C$30:$C$106,0)),""),"")</f>
        <v/>
      </c>
      <c r="W73" s="272" t="str">
        <f t="array" ref="W73">IFERROR(IF(INDEX('Outcome Indicators - Section C'!G$30:G$106,MATCH('Print View'!$A73&amp;'Print View'!$T$57,'Outcome Indicators - Section C'!$A$30:$A$106&amp;'Outcome Indicators - Section C'!$C$30:$C$106,0))&lt;&gt;0,INDEX('Outcome Indicators - Section C'!G$30:G$106,MATCH('Print View'!$A73&amp;'Print View'!$T$57,'Outcome Indicators - Section C'!$A$30:$A$106&amp;'Outcome Indicators - Section C'!$C$30:$C$106,0)),""),"")</f>
        <v/>
      </c>
      <c r="X73" s="192" t="str">
        <f t="array" ref="X73">IFERROR(IF(INDEX('Outcome Indicators - Section C'!H$30:H$106,MATCH('Print View'!$A73&amp;'Print View'!$T$57,'Outcome Indicators - Section C'!$A$30:$A$106&amp;'Outcome Indicators - Section C'!$C$30:$C$106,0))&lt;&gt;0,INDEX('Outcome Indicators - Section C'!H$30:H$106,MATCH('Print View'!$A73&amp;'Print View'!$T$57,'Outcome Indicators - Section C'!$A$30:$A$106&amp;'Outcome Indicators - Section C'!$C$30:$C$106,0)),""),"")</f>
        <v/>
      </c>
      <c r="Y73" s="267" t="str">
        <f t="array" ref="Y73">IFERROR(IF(INDEX('Outcome Indicators - Section C'!D$30:D$106,MATCH('Print View'!$A73&amp;'Print View'!$Y$57,'Outcome Indicators - Section C'!$A$30:$A$106&amp;'Outcome Indicators - Section C'!$C$30:$C$106,0))&lt;&gt;0,INDEX('Outcome Indicators - Section C'!D$30:D$106,MATCH('Print View'!$A73&amp;'Print View'!$Y$57,'Outcome Indicators - Section C'!$A$30:$A$106&amp;'Outcome Indicators - Section C'!$C$30:$C$106,0)),""),"")</f>
        <v/>
      </c>
      <c r="Z73" s="266" t="str">
        <f t="array" ref="Z73">IFERROR(IF(INDEX('Outcome Indicators - Section C'!E$30:E$106,MATCH('Print View'!$A73&amp;'Print View'!$Y$57,'Outcome Indicators - Section C'!$A$30:$A$106&amp;'Outcome Indicators - Section C'!$C$30:$C$106,0))&lt;&gt;0,INDEX('Outcome Indicators - Section C'!E$30:E$106,MATCH('Print View'!$A73&amp;'Print View'!$Y$57,'Outcome Indicators - Section C'!$A$30:$A$106&amp;'Outcome Indicators - Section C'!$C$30:$C$106,0)),""),"")</f>
        <v/>
      </c>
      <c r="AA73" s="268" t="str">
        <f t="array" ref="AA73">IFERROR(IF(INDEX('Outcome Indicators - Section C'!F$30:F$106,MATCH('Print View'!$A73&amp;'Print View'!$Y$57,'Outcome Indicators - Section C'!$A$30:$A$106&amp;'Outcome Indicators - Section C'!$C$30:$C$106,0))&lt;&gt;0,INDEX('Outcome Indicators - Section C'!F$30:F$106,MATCH('Print View'!$A73&amp;'Print View'!$Y$57,'Outcome Indicators - Section C'!$A$30:$A$106&amp;'Outcome Indicators - Section C'!$C$30:$C$106,0)),""),"")</f>
        <v/>
      </c>
      <c r="AB73" s="272" t="str">
        <f t="array" ref="AB73">IFERROR(IF(INDEX('Outcome Indicators - Section C'!G$30:G$106,MATCH('Print View'!$A73&amp;'Print View'!$Y$57,'Outcome Indicators - Section C'!$A$30:$A$106&amp;'Outcome Indicators - Section C'!$C$30:$C$106,0))&lt;&gt;0,INDEX('Outcome Indicators - Section C'!G$30:G$106,MATCH('Print View'!$A73&amp;'Print View'!$Y$57,'Outcome Indicators - Section C'!$A$30:$A$106&amp;'Outcome Indicators - Section C'!$C$30:$C$106,0)),""),"")</f>
        <v/>
      </c>
      <c r="AC73" s="192" t="str">
        <f t="array" ref="AC73">IFERROR(IF(INDEX('Outcome Indicators - Section C'!H$30:H$106,MATCH('Print View'!$A73&amp;'Print View'!$Y$57,'Outcome Indicators - Section C'!$A$30:$A$106&amp;'Outcome Indicators - Section C'!$C$30:$C$106,0))&lt;&gt;0,INDEX('Outcome Indicators - Section C'!H$30:H$106,MATCH('Print View'!$A73&amp;'Print View'!$Y$57,'Outcome Indicators - Section C'!$A$30:$A$106&amp;'Outcome Indicators - Section C'!$C$30:$C$106,0)),""),"")</f>
        <v/>
      </c>
      <c r="AD73" s="265" t="str">
        <f t="array" ref="AD73">IFERROR(IF(INDEX('Outcome Indicators - Section C'!D$30:D$106,MATCH('Print View'!$A73&amp;'Print View'!$AD$57,'Outcome Indicators - Section C'!$A$30:$A$106&amp;'Outcome Indicators - Section C'!$C$30:$C$106,0))&lt;&gt;0,INDEX('Outcome Indicators - Section C'!D$30:D$106,MATCH('Print View'!$A73&amp;'Print View'!$AD$57,'Outcome Indicators - Section C'!$A$30:$A$106&amp;'Outcome Indicators - Section C'!$C$30:$C$106,0)),""),"")</f>
        <v/>
      </c>
      <c r="AE73" s="266" t="str">
        <f t="array" ref="AE73">IFERROR(IF(INDEX('Outcome Indicators - Section C'!E$30:E$106,MATCH('Print View'!$A73&amp;'Print View'!$AD$57,'Outcome Indicators - Section C'!$A$30:$A$106&amp;'Outcome Indicators - Section C'!$C$30:$C$106,0))&lt;&gt;0,INDEX('Outcome Indicators - Section C'!E$30:E$106,MATCH('Print View'!$A73&amp;'Print View'!$AD$57,'Outcome Indicators - Section C'!$A$30:$A$106&amp;'Outcome Indicators - Section C'!$C$30:$C$106,0)),""),"")</f>
        <v/>
      </c>
      <c r="AF73" s="268" t="str">
        <f t="array" ref="AF73">IFERROR(IF(INDEX('Outcome Indicators - Section C'!F$30:F$106,MATCH('Print View'!$A73&amp;'Print View'!$AD$57,'Outcome Indicators - Section C'!$A$30:$A$106&amp;'Outcome Indicators - Section C'!$C$30:$C$106,0))&lt;&gt;0,INDEX('Outcome Indicators - Section C'!F$30:F$106,MATCH('Print View'!$A73&amp;'Print View'!$AD$57,'Outcome Indicators - Section C'!$A$30:$A$106&amp;'Outcome Indicators - Section C'!$C$30:$C$106,0)),""),"")</f>
        <v/>
      </c>
      <c r="AG73" s="272" t="str">
        <f t="array" ref="AG73">IFERROR(IF(INDEX('Outcome Indicators - Section C'!G$30:G$106,MATCH('Print View'!$A73&amp;'Print View'!$AD$57,'Outcome Indicators - Section C'!$A$30:$A$106&amp;'Outcome Indicators - Section C'!$C$30:$C$106,0))&lt;&gt;0,INDEX('Outcome Indicators - Section C'!G$30:G$106,MATCH('Print View'!$A73&amp;'Print View'!$AD$57,'Outcome Indicators - Section C'!$A$30:$A$106&amp;'Outcome Indicators - Section C'!$C$30:$C$106,0)),""),"")</f>
        <v/>
      </c>
      <c r="AH73" s="194" t="str">
        <f t="array" ref="AH73">IFERROR(IF(INDEX('Outcome Indicators - Section C'!H$30:H$106,MATCH('Print View'!$A73&amp;'Print View'!$AD$57,'Outcome Indicators - Section C'!$A$30:$A$106&amp;'Outcome Indicators - Section C'!$C$30:$C$106,0))&lt;&gt;0,INDEX('Outcome Indicators - Section C'!H$30:H$106,MATCH('Print View'!$A73&amp;'Print View'!$AD$57,'Outcome Indicators - Section C'!$A$30:$A$106&amp;'Outcome Indicators - Section C'!$C$30:$C$106,0)),""),"")</f>
        <v/>
      </c>
      <c r="AI73" s="201"/>
      <c r="AJ73" s="291" t="str">
        <f>IFERROR(IF(INDEX('Outcome Indicators - Section C'!P$10:P$26,MATCH('Print View'!$A73,'Outcome Indicators - Section C'!A$10:A$26,0))&lt;&gt;0,INDEX('Outcome Indicators - Section C'!P$10:P$26,MATCH('Print View'!$A73,'Outcome Indicators - Section C'!A$10:A$26,0)),""),"")</f>
        <v/>
      </c>
      <c r="AQ73" s="276"/>
      <c r="AR73" s="276"/>
    </row>
    <row r="74" spans="1:44" x14ac:dyDescent="0.25">
      <c r="A74" s="278"/>
      <c r="B74" s="278"/>
      <c r="C74" s="278"/>
      <c r="D74" s="278"/>
      <c r="E74" s="278"/>
      <c r="F74" s="278"/>
      <c r="G74" s="278"/>
      <c r="H74" s="278"/>
      <c r="I74" s="278"/>
      <c r="J74" s="278"/>
      <c r="K74" s="278"/>
      <c r="L74" s="278"/>
      <c r="M74" s="278"/>
      <c r="N74" s="278"/>
      <c r="O74" s="278"/>
      <c r="P74" s="278"/>
      <c r="Q74" s="278"/>
      <c r="R74" s="278"/>
      <c r="S74" s="278"/>
      <c r="T74" s="278"/>
      <c r="U74" s="278"/>
      <c r="V74" s="278"/>
      <c r="W74" s="278"/>
      <c r="X74" s="278"/>
      <c r="Y74" s="278"/>
      <c r="Z74" s="278"/>
      <c r="AA74" s="278"/>
      <c r="AB74" s="278"/>
      <c r="AC74" s="278"/>
      <c r="AD74" s="278"/>
      <c r="AE74" s="278"/>
      <c r="AF74" s="278"/>
      <c r="AG74" s="278"/>
      <c r="AH74" s="278"/>
      <c r="AI74" s="278"/>
      <c r="AJ74" s="278"/>
      <c r="AQ74" s="276"/>
      <c r="AR74" s="276"/>
    </row>
    <row r="75" spans="1:44" ht="16.5" thickBot="1" x14ac:dyDescent="0.3">
      <c r="A75" s="278"/>
      <c r="B75" s="278"/>
      <c r="C75" s="278"/>
      <c r="D75" s="278"/>
      <c r="E75" s="278"/>
      <c r="F75" s="278"/>
      <c r="G75" s="278"/>
      <c r="H75" s="278"/>
      <c r="I75" s="278"/>
      <c r="J75" s="278"/>
      <c r="K75" s="278"/>
      <c r="L75" s="278"/>
      <c r="M75" s="278"/>
      <c r="N75" s="278"/>
      <c r="O75" s="278"/>
      <c r="P75" s="278"/>
      <c r="Q75" s="278"/>
      <c r="R75" s="278"/>
      <c r="S75" s="278"/>
      <c r="T75" s="278"/>
      <c r="U75" s="278"/>
      <c r="V75" s="278"/>
      <c r="W75" s="278"/>
      <c r="X75" s="278"/>
      <c r="Y75" s="278"/>
      <c r="Z75" s="278"/>
      <c r="AA75" s="278"/>
      <c r="AB75" s="278"/>
      <c r="AC75" s="278"/>
      <c r="AD75" s="278"/>
      <c r="AE75" s="278"/>
      <c r="AF75" s="278"/>
      <c r="AG75" s="278"/>
      <c r="AH75" s="278"/>
      <c r="AI75" s="278"/>
      <c r="AJ75" s="278"/>
      <c r="AQ75" s="276"/>
      <c r="AR75" s="276"/>
    </row>
    <row r="76" spans="1:44" ht="45.75" thickBot="1" x14ac:dyDescent="0.3">
      <c r="A76" s="479" t="str">
        <f>'Coverage Indicators - Section D'!A8:W8</f>
        <v>Coverage Indicators</v>
      </c>
      <c r="B76" s="480"/>
      <c r="C76" s="480"/>
      <c r="D76" s="480"/>
      <c r="E76" s="480"/>
      <c r="F76" s="480"/>
      <c r="G76" s="480"/>
      <c r="H76" s="480"/>
      <c r="I76" s="481"/>
      <c r="J76" s="278"/>
      <c r="K76" s="278"/>
      <c r="L76" s="278"/>
      <c r="M76" s="278"/>
      <c r="N76" s="288"/>
      <c r="O76" s="278"/>
      <c r="P76" s="276"/>
      <c r="Q76" s="276"/>
      <c r="R76" s="276"/>
      <c r="S76" s="276"/>
      <c r="T76" s="276"/>
      <c r="U76" s="276"/>
      <c r="V76" s="276"/>
      <c r="W76" s="276"/>
      <c r="X76" s="276"/>
      <c r="Y76" s="276"/>
      <c r="Z76" s="276"/>
      <c r="AA76" s="276"/>
      <c r="AB76" s="276"/>
      <c r="AC76" s="276"/>
      <c r="AD76" s="276"/>
      <c r="AE76" s="276"/>
      <c r="AF76" s="276"/>
      <c r="AG76" s="276"/>
      <c r="AH76" s="276"/>
      <c r="AI76" s="276"/>
      <c r="AJ76" s="276"/>
      <c r="AQ76" s="276"/>
      <c r="AR76" s="276"/>
    </row>
    <row r="77" spans="1:44" ht="16.5" thickBot="1" x14ac:dyDescent="0.3">
      <c r="A77" s="278"/>
      <c r="B77" s="278"/>
      <c r="C77" s="278"/>
      <c r="D77" s="278"/>
      <c r="E77" s="278"/>
      <c r="F77" s="278"/>
      <c r="G77" s="278"/>
      <c r="H77" s="278"/>
      <c r="I77" s="278"/>
      <c r="J77" s="278"/>
      <c r="K77" s="278"/>
      <c r="L77" s="278"/>
      <c r="M77" s="278"/>
      <c r="N77" s="288"/>
      <c r="O77" s="278"/>
      <c r="P77" s="276">
        <v>2</v>
      </c>
      <c r="Q77" s="276" t="str">
        <f>IFERROR(IF(INDEX('Overview - Section A'!I$43:I$49,MATCH('Print View'!$P77,'Overview - Section A'!$B$43:$B$49,0))&lt;&gt;0,(INDEX('Overview - Section A'!I$43:I$49,MATCH('Print View'!$P77,'Overview - Section A'!$B$43:$B$49,0))),""),"")</f>
        <v>a1Yg0000003KglLEAS</v>
      </c>
      <c r="R77" s="276"/>
      <c r="S77" s="276"/>
      <c r="T77" s="276">
        <v>3</v>
      </c>
      <c r="U77" s="276" t="str">
        <f>IFERROR(IF(INDEX('Overview - Section A'!I$43:I$49,MATCH('Print View'!$T77,'Overview - Section A'!$B$43:$B$49,0))&lt;&gt;0,(INDEX('Overview - Section A'!I$43:I$49,MATCH('Print View'!$T77,'Overview - Section A'!$B$43:$B$49,0))),""),"")</f>
        <v>a1Yg0000003KglMEAS</v>
      </c>
      <c r="V77" s="276"/>
      <c r="W77" s="276"/>
      <c r="X77" s="276">
        <v>4</v>
      </c>
      <c r="Y77" s="276" t="str">
        <f>IFERROR(IF(INDEX('Overview - Section A'!I$43:I$49,MATCH('Print View'!$X77,'Overview - Section A'!$B$43:$B$49,0))&lt;&gt;0,(INDEX('Overview - Section A'!I$43:I$49,MATCH('Print View'!$X77,'Overview - Section A'!$B$43:$B$49,0))),""),"")</f>
        <v>a1Yg0000003KglNEAS</v>
      </c>
      <c r="Z77" s="276"/>
      <c r="AA77" s="276"/>
      <c r="AB77" s="276">
        <v>5</v>
      </c>
      <c r="AC77" s="276" t="str">
        <f>IFERROR(IF(INDEX('Overview - Section A'!I$43:I$49,MATCH('Print View'!$AB77,'Overview - Section A'!$B$43:$B$49,0))&lt;&gt;0,(INDEX('Overview - Section A'!I$43:I$49,MATCH('Print View'!$AB77,'Overview - Section A'!$B$43:$B$49,0))),""),"")</f>
        <v>a1Yg0000003KglOEAS</v>
      </c>
      <c r="AD77" s="276"/>
      <c r="AE77" s="276"/>
      <c r="AF77" s="276">
        <v>6</v>
      </c>
      <c r="AG77" s="276" t="str">
        <f>IFERROR(IF(INDEX('Overview - Section A'!I$43:I$49,MATCH('Print View'!$AF77,'Overview - Section A'!$B$43:$B$49,0))&lt;&gt;0,(INDEX('Overview - Section A'!I$43:I$49,MATCH('Print View'!$AF77,'Overview - Section A'!$B$43:$B$49,0))),""),"")</f>
        <v>a1Yg0000003KglPEAS</v>
      </c>
      <c r="AH77" s="276"/>
      <c r="AI77" s="276"/>
      <c r="AJ77" s="276"/>
      <c r="AQ77" s="276"/>
      <c r="AR77" s="276"/>
    </row>
    <row r="78" spans="1:44" ht="30.75" thickBot="1" x14ac:dyDescent="0.3">
      <c r="A78" s="482" t="s">
        <v>225</v>
      </c>
      <c r="B78" s="490" t="str">
        <f>'Coverage Indicators - Section D'!B9</f>
        <v>Module Name</v>
      </c>
      <c r="C78" s="482" t="str">
        <f>'Coverage Indicators - Section D'!C9</f>
        <v>Standard Indicator</v>
      </c>
      <c r="D78" s="484" t="str">
        <f>'Coverage Indicators - Section D'!D9</f>
        <v>Custom Indicator</v>
      </c>
      <c r="E78" s="484" t="str">
        <f>'Coverage Indicators - Section D'!E9</f>
        <v>Baseline N#</v>
      </c>
      <c r="F78" s="484" t="str">
        <f>'Coverage Indicators - Section D'!F9</f>
        <v>Baseline D#</v>
      </c>
      <c r="G78" s="484" t="str">
        <f>'Coverage Indicators - Section D'!G9</f>
        <v>Baseline %</v>
      </c>
      <c r="H78" s="484" t="str">
        <f>'Coverage Indicators - Section D'!H9</f>
        <v>Baseline Year</v>
      </c>
      <c r="I78" s="484" t="str">
        <f>'Coverage Indicators - Section D'!P9</f>
        <v>Baseline Source</v>
      </c>
      <c r="J78" s="545" t="str">
        <f>'Coverage Indicators - Section D'!Q9</f>
        <v>Required Disaggregation</v>
      </c>
      <c r="K78" s="488" t="str">
        <f>'Coverage Indicators - Section D'!R9</f>
        <v>Subset of another indicator (when applicable)</v>
      </c>
      <c r="L78" s="484" t="str">
        <f>'Coverage Indicators - Section D'!S9</f>
        <v>Responsible PR</v>
      </c>
      <c r="M78" s="484" t="str">
        <f>'Coverage Indicators - Section D'!T9</f>
        <v>Country</v>
      </c>
      <c r="N78" s="540" t="str">
        <f>'Coverage Indicators - Section D'!U9</f>
        <v>Geographic Coverage (if sub-national specify in Comments)</v>
      </c>
      <c r="O78" s="507" t="str">
        <f>'Coverage Indicators - Section D'!V9</f>
        <v>Cumulation type</v>
      </c>
      <c r="P78" s="509">
        <f>IFERROR(IF(INDEX(O$6:O$13,MATCH($P$77,$N6:$N13,0))&lt;&gt;0,INDEX(O$6:O$13,MATCH($P$77,$N6:$N13,0)),""),"")</f>
        <v>43101</v>
      </c>
      <c r="Q78" s="510"/>
      <c r="R78" s="509">
        <f>IFERROR(IF(INDEX(Q$6:Q$13,MATCH($P$77,$N6:$N13,0))&lt;&gt;0,INDEX(Q$6:Q$13,MATCH($P$77,$N6:$N13,0)),""),"")</f>
        <v>43465</v>
      </c>
      <c r="S78" s="510"/>
      <c r="T78" s="509">
        <f>IFERROR(IF(INDEX(O$6:O$13,MATCH($T$77,$N6:$N13,0))&lt;&gt;0,INDEX(O$6:O$13,MATCH($T$77,$N6:$N13,0)),""),"")</f>
        <v>43466</v>
      </c>
      <c r="U78" s="510"/>
      <c r="V78" s="509">
        <f>IFERROR(IF(INDEX(Q$6:Q$13,MATCH($T$77,$N6:$N13,0))&lt;&gt;0,INDEX(Q$6:Q$13,MATCH($T$77,$N6:$N13,0)),""),"")</f>
        <v>43830</v>
      </c>
      <c r="W78" s="510"/>
      <c r="X78" s="509">
        <f>IFERROR(IF(INDEX(O$6:O$13,MATCH($X$77,$N6:$N13,0))&lt;&gt;0,INDEX(O$6:O$13,MATCH($X$77,$N6:$N13,0)),""),"")</f>
        <v>43831</v>
      </c>
      <c r="Y78" s="510"/>
      <c r="Z78" s="509">
        <f>IFERROR(IF(INDEX(Q$6:Q$13,MATCH($X$77,$N6:$N13,0))&lt;&gt;0,INDEX(Q$6:Q$13,MATCH($X$77,$N6:$N13,0)),""),"")</f>
        <v>44196</v>
      </c>
      <c r="AA78" s="510"/>
      <c r="AB78" s="509">
        <f>IFERROR(IF(INDEX(O$6:O$13,MATCH($AB$77,$N6:$N13,0))&lt;&gt;0,INDEX(O$6:O$13,MATCH($AB$77,$N6:$N13,0)),""),"")</f>
        <v>44197</v>
      </c>
      <c r="AC78" s="510"/>
      <c r="AD78" s="509">
        <f>IFERROR(IF(INDEX(Q$6:Q$13,MATCH($AB$77,$N6:$N13,0))&lt;&gt;0,INDEX(Q$6:Q$13,MATCH($AB$77,$N6:$N13,0)),""),"")</f>
        <v>44561</v>
      </c>
      <c r="AE78" s="510"/>
      <c r="AF78" s="548">
        <f>IFERROR(IF(INDEX(O$6:O$13,MATCH($AF$77,$N6:$N13,0))&lt;&gt;0,INDEX(O$6:O$13,MATCH($AF$77,$N6:$N13,0)),""),"")</f>
        <v>44562</v>
      </c>
      <c r="AG78" s="549"/>
      <c r="AH78" s="548">
        <f>IFERROR(IF(INDEX(Q$6:Q$13,MATCH($AF$77,$N6:$N13,0))&lt;&gt;0,INDEX(Q$6:Q$13,MATCH($AF$77,$N6:$N13,0)),""),"")</f>
        <v>44926</v>
      </c>
      <c r="AI78" s="549"/>
      <c r="AJ78" s="542" t="str">
        <f>'Coverage Indicators - Section D'!W9</f>
        <v>Comments</v>
      </c>
      <c r="AQ78" s="276"/>
      <c r="AR78" s="276"/>
    </row>
    <row r="79" spans="1:44" ht="81.75" customHeight="1" thickBot="1" x14ac:dyDescent="0.3">
      <c r="A79" s="552"/>
      <c r="B79" s="553"/>
      <c r="C79" s="552"/>
      <c r="D79" s="544"/>
      <c r="E79" s="544"/>
      <c r="F79" s="544"/>
      <c r="G79" s="544"/>
      <c r="H79" s="544"/>
      <c r="I79" s="544"/>
      <c r="J79" s="546"/>
      <c r="K79" s="547"/>
      <c r="L79" s="544"/>
      <c r="M79" s="544"/>
      <c r="N79" s="541"/>
      <c r="O79" s="508"/>
      <c r="P79" s="275" t="str">
        <f>'Coverage Indicators - Section D'!E44</f>
        <v>Target N#</v>
      </c>
      <c r="Q79" s="228" t="str">
        <f>'Coverage Indicators - Section D'!F44</f>
        <v>Target D#</v>
      </c>
      <c r="R79" s="228" t="str">
        <f>'Coverage Indicators - Section D'!G44</f>
        <v>Target %</v>
      </c>
      <c r="S79" s="230" t="str">
        <f>'Coverage Indicators - Section D'!H44</f>
        <v>Mark if target is TBD?</v>
      </c>
      <c r="T79" s="229" t="str">
        <f>'Coverage Indicators - Section D'!E44</f>
        <v>Target N#</v>
      </c>
      <c r="U79" s="273" t="str">
        <f>'Coverage Indicators - Section D'!F44</f>
        <v>Target D#</v>
      </c>
      <c r="V79" s="273" t="str">
        <f>'Coverage Indicators - Section D'!G44</f>
        <v>Target %</v>
      </c>
      <c r="W79" s="226" t="str">
        <f>'Coverage Indicators - Section D'!H44</f>
        <v>Mark if target is TBD?</v>
      </c>
      <c r="X79" s="229" t="str">
        <f>'Coverage Indicators - Section D'!E44</f>
        <v>Target N#</v>
      </c>
      <c r="Y79" s="273" t="str">
        <f>'Coverage Indicators - Section D'!F44</f>
        <v>Target D#</v>
      </c>
      <c r="Z79" s="273" t="str">
        <f>'Coverage Indicators - Section D'!G44</f>
        <v>Target %</v>
      </c>
      <c r="AA79" s="226" t="str">
        <f>'Coverage Indicators - Section D'!H44</f>
        <v>Mark if target is TBD?</v>
      </c>
      <c r="AB79" s="229" t="str">
        <f>'Coverage Indicators - Section D'!E44</f>
        <v>Target N#</v>
      </c>
      <c r="AC79" s="273" t="str">
        <f>'Coverage Indicators - Section D'!F44</f>
        <v>Target D#</v>
      </c>
      <c r="AD79" s="273" t="str">
        <f>'Coverage Indicators - Section D'!G44</f>
        <v>Target %</v>
      </c>
      <c r="AE79" s="226" t="str">
        <f>'Coverage Indicators - Section D'!H44</f>
        <v>Mark if target is TBD?</v>
      </c>
      <c r="AF79" s="229" t="str">
        <f>'Coverage Indicators - Section D'!E44</f>
        <v>Target N#</v>
      </c>
      <c r="AG79" s="273" t="str">
        <f>'Coverage Indicators - Section D'!F44</f>
        <v>Target D#</v>
      </c>
      <c r="AH79" s="273" t="str">
        <f>'Coverage Indicators - Section D'!G44</f>
        <v>Target %</v>
      </c>
      <c r="AI79" s="226" t="str">
        <f>'Coverage Indicators - Section D'!H44</f>
        <v>Mark if target is TBD?</v>
      </c>
      <c r="AJ79" s="543"/>
      <c r="AQ79" s="276"/>
      <c r="AR79" s="276"/>
    </row>
    <row r="80" spans="1:44" s="293" customFormat="1" ht="180" x14ac:dyDescent="0.25">
      <c r="A80" s="212">
        <v>1</v>
      </c>
      <c r="B80" s="202" t="str">
        <f>IFERROR(IF(INDEX('Coverage Indicators - Section D'!B$10:B$41,MATCH('Print View'!$A80,'Coverage Indicators - Section D'!$A$10:$A$41,0))&lt;&gt;0,INDEX('Coverage Indicators - Section D'!B$10:B$41,MATCH('Print View'!$A80,'Coverage Indicators - Section D'!$A$10:$A$41,0)),""),"")</f>
        <v>MDR-TB</v>
      </c>
      <c r="C80" s="202" t="str">
        <f>IFERROR(IF(INDEX('Coverage Indicators - Section D'!C$10:C$41,MATCH('Print View'!$A80,'Coverage Indicators - Section D'!$A$10:$A$41,0))&lt;&gt;0,INDEX('Coverage Indicators - Section D'!C$10:C$41,MATCH('Print View'!$A80,'Coverage Indicators - Section D'!$A$10:$A$41,0)),""),"")</f>
        <v>MDR TB-2(M): Number of TB cases with RR-TB and/or MDR-TB notified</v>
      </c>
      <c r="D80" s="202" t="str">
        <f>IFERROR(IF(INDEX('Coverage Indicators - Section D'!D$10:D$41,MATCH('Print View'!$A80,'Coverage Indicators - Section D'!$A$10:$A$41,0))&lt;&gt;0,INDEX('Coverage Indicators - Section D'!D$10:D$41,MATCH('Print View'!$A80,'Coverage Indicators - Section D'!$A$10:$A$41,0)),""),"")</f>
        <v/>
      </c>
      <c r="E80" s="202">
        <f>IFERROR(IF(INDEX('Coverage Indicators - Section D'!E$10:E$41,MATCH('Print View'!$A80,'Coverage Indicators - Section D'!$A$10:$A$41,0))&lt;&gt;0,INDEX('Coverage Indicators - Section D'!E$10:E$41,MATCH('Print View'!$A80,'Coverage Indicators - Section D'!$A$10:$A$41,0)),""),"")</f>
        <v>3788</v>
      </c>
      <c r="F80" s="202" t="str">
        <f>IFERROR(IF(INDEX('Coverage Indicators - Section D'!F$10:F$41,MATCH('Print View'!$A80,'Coverage Indicators - Section D'!$A$10:$A$41,0))&lt;&gt;0,INDEX('Coverage Indicators - Section D'!F$10:F$41,MATCH('Print View'!$A80,'Coverage Indicators - Section D'!$A$10:$A$41,0)),""),"")</f>
        <v/>
      </c>
      <c r="G80" s="202" t="str">
        <f>IFERROR(IF(INDEX('Coverage Indicators - Section D'!G$10:G$41,MATCH('Print View'!$A80,'Coverage Indicators - Section D'!$A$10:$A$41,0))&lt;&gt;0,INDEX('Coverage Indicators - Section D'!G$10:G$41,MATCH('Print View'!$A80,'Coverage Indicators - Section D'!$A$10:$A$41,0)),""),"")</f>
        <v/>
      </c>
      <c r="H80" s="202" t="str">
        <f>IFERROR(IF(INDEX('Coverage Indicators - Section D'!H$10:H$41,MATCH('Print View'!$A80,'Coverage Indicators - Section D'!$A$10:$A$41,0))&lt;&gt;0,INDEX('Coverage Indicators - Section D'!H$10:H$41,MATCH('Print View'!$A80,'Coverage Indicators - Section D'!$A$10:$A$41,0)),""),"")</f>
        <v>2015</v>
      </c>
      <c r="I80" s="202" t="str">
        <f>IFERROR(IF(INDEX('Coverage Indicators - Section D'!P$10:P$41,MATCH('Print View'!$A80,'Coverage Indicators - Section D'!$A$10:$A$41,0))&lt;&gt;0,INDEX('Coverage Indicators - Section D'!P$10:P$41,MATCH('Print View'!$A80,'Coverage Indicators - Section D'!$A$10:$A$41,0)),""),"")</f>
        <v>WHO Global TB Report</v>
      </c>
      <c r="J80" s="202" t="str">
        <f>IFERROR(IF(INDEX('Coverage Indicators - Section D'!Q$10:Q$41,MATCH('Print View'!$A80,'Coverage Indicators - Section D'!$A$10:$A$41,0))&lt;&gt;0,INDEX('Coverage Indicators - Section D'!Q$10:Q$41,MATCH('Print View'!$A80,'Coverage Indicators - Section D'!$A$10:$A$41,0)),""),"")</f>
        <v>Gender,Age</v>
      </c>
      <c r="K80" s="202" t="str">
        <f>IFERROR(IF(INDEX('Coverage Indicators - Section D'!R$10:R$41,MATCH('Print View'!$A80,'Coverage Indicators - Section D'!$A$10:$A$41,0))&lt;&gt;0,INDEX('Coverage Indicators - Section D'!R$10:R$41,MATCH('Print View'!$A80,'Coverage Indicators - Section D'!$A$10:$A$41,0)),""),"")</f>
        <v/>
      </c>
      <c r="L80" s="202" t="str">
        <f>IFERROR(IF(INDEX('Coverage Indicators - Section D'!S$10:S$41,MATCH('Print View'!$A80,'Coverage Indicators - Section D'!$A$10:$A$41,0))&lt;&gt;0,INDEX('Coverage Indicators - Section D'!S$10:S$41,MATCH('Print View'!$A80,'Coverage Indicators - Section D'!$A$10:$A$41,0)),""),"")</f>
        <v>Philippine Business for Social Progress (PBSP)</v>
      </c>
      <c r="M80" s="202" t="str">
        <f>IFERROR(IF(INDEX('Coverage Indicators - Section D'!T$10:T$41,MATCH('Print View'!$A80,'Coverage Indicators - Section D'!$A$10:$A$41,0))&lt;&gt;0,INDEX('Coverage Indicators - Section D'!T$10:T$41,MATCH('Print View'!$A80,'Coverage Indicators - Section D'!$A$10:$A$41,0)),""),"")</f>
        <v/>
      </c>
      <c r="N80" s="202" t="str">
        <f>IFERROR(IF(INDEX('Coverage Indicators - Section D'!U$10:U$41,MATCH('Print View'!$A80,'Coverage Indicators - Section D'!$A$10:$A$41,0))&lt;&gt;0,INDEX('Coverage Indicators - Section D'!U$10:U$41,MATCH('Print View'!$A80,'Coverage Indicators - Section D'!$A$10:$A$41,0)),""),"")</f>
        <v/>
      </c>
      <c r="O80" s="202" t="str">
        <f>IFERROR(IF(INDEX('Coverage Indicators - Section D'!V$10:V$41,MATCH('Print View'!$A80,'Coverage Indicators - Section D'!$A$10:$A$41,0))&lt;&gt;0,INDEX('Coverage Indicators - Section D'!V$10:V$41,MATCH('Print View'!$A80,'Coverage Indicators - Section D'!$A$10:$A$41,0)),""),"")</f>
        <v>N-Non-cumulative</v>
      </c>
      <c r="P80" s="238">
        <f t="array" ref="P80">IFERROR(IF(INDEX('Coverage Indicators - Section D'!E$45:E$196,MATCH('Print View'!$A80&amp;'Print View'!$Q$77,'Coverage Indicators - Section D'!$B$45:$B$196&amp;'Coverage Indicators - Section D'!$J$45:$J$196,0))&lt;&gt;0,INDEX('Coverage Indicators - Section D'!E$45:E$196,MATCH('Print View'!$A80&amp;'Print View'!$Q$77,'Coverage Indicators - Section D'!$B$45:$B$196&amp;'Coverage Indicators - Section D'!$J$45:$J$196,0)),""),"")</f>
        <v>7034</v>
      </c>
      <c r="Q80" s="239" t="str">
        <f t="array" ref="Q80">IFERROR(IF(INDEX('Coverage Indicators - Section D'!F$45:F$196,MATCH('Print View'!$A80&amp;'Print View'!$Q$77,'Coverage Indicators - Section D'!$B$45:$B$196&amp;'Coverage Indicators - Section D'!$J$45:$J$196,0))&lt;&gt;0,INDEX('Coverage Indicators - Section D'!F$45:F$196,MATCH('Print View'!$A80&amp;'Print View'!$Q$77,'Coverage Indicators - Section D'!$B$45:$B$196&amp;'Coverage Indicators - Section D'!$J$45:$J$196,0)),""),"")</f>
        <v/>
      </c>
      <c r="R80" s="253" t="str">
        <f t="array" ref="R80">IFERROR(IF(INDEX('Coverage Indicators - Section D'!G$45:G$196,MATCH('Print View'!$A80&amp;'Print View'!$Q$77,'Coverage Indicators - Section D'!$B$45:$B$196&amp;'Coverage Indicators - Section D'!$J$45:$J$196,0))&lt;&gt;0,INDEX('Coverage Indicators - Section D'!G$45:G$196,MATCH('Print View'!$A80&amp;'Print View'!$Q$77,'Coverage Indicators - Section D'!$B$45:$B$196&amp;'Coverage Indicators - Section D'!$J$45:$J$196,0)),""),"")</f>
        <v/>
      </c>
      <c r="S80" s="174" t="str">
        <f t="array" ref="S80">IFERROR(IF(INDEX('Coverage Indicators - Section D'!H$45:H$196,MATCH('Print View'!$A80&amp;'Print View'!$Q$77,'Coverage Indicators - Section D'!$B$45:$B$196&amp;'Coverage Indicators - Section D'!$J$45:$J$196,0))&lt;&gt;0,INDEX('Coverage Indicators - Section D'!H$45:H$196,MATCH('Print View'!$A80&amp;'Print View'!$Q$77,'Coverage Indicators - Section D'!$B$45:$B$196&amp;'Coverage Indicators - Section D'!$J$45:$J$196,0)),""),"")</f>
        <v/>
      </c>
      <c r="T80" s="244">
        <f t="array" ref="T80">IFERROR(IF(INDEX('Coverage Indicators - Section D'!E$45:E$196,MATCH('Print View'!$A80&amp;'Print View'!$U$77,'Coverage Indicators - Section D'!$B$45:$B$196&amp;'Coverage Indicators - Section D'!$J$45:$J$196,0))&lt;&gt;0,INDEX('Coverage Indicators - Section D'!E$45:E$196,MATCH('Print View'!$A80&amp;'Print View'!$U$77,'Coverage Indicators - Section D'!$B$45:$B$196&amp;'Coverage Indicators - Section D'!$J$45:$J$196,0)),""),"")</f>
        <v>8524</v>
      </c>
      <c r="U80" s="239" t="str">
        <f t="array" ref="U80">IFERROR(IF(INDEX('Coverage Indicators - Section D'!F$45:F$196,MATCH('Print View'!$A80&amp;'Print View'!$U$77,'Coverage Indicators - Section D'!$B$45:$B$196&amp;'Coverage Indicators - Section D'!$J$45:$J$196,0))&lt;&gt;0,INDEX('Coverage Indicators - Section D'!F$45:F$196,MATCH('Print View'!$A80&amp;'Print View'!$U$77,'Coverage Indicators - Section D'!$B$45:$B$196&amp;'Coverage Indicators - Section D'!$J$45:$J$196,0)),""),"")</f>
        <v/>
      </c>
      <c r="V80" s="253" t="str">
        <f t="array" ref="V80">IFERROR(IF(INDEX('Coverage Indicators - Section D'!G$45:G$196,MATCH('Print View'!$A80&amp;'Print View'!$U$77,'Coverage Indicators - Section D'!$B$45:$B$196&amp;'Coverage Indicators - Section D'!$J$45:$J$196,0))&lt;&gt;0,INDEX('Coverage Indicators - Section D'!G$45:G$196,MATCH('Print View'!$A80&amp;'Print View'!$U$77,'Coverage Indicators - Section D'!$B$45:$B$196&amp;'Coverage Indicators - Section D'!$J$45:$J$196,0)),""),"")</f>
        <v/>
      </c>
      <c r="W80" s="174" t="str">
        <f t="array" ref="W80">IFERROR(IF(INDEX('Coverage Indicators - Section D'!H$45:H$196,MATCH('Print View'!$A80&amp;'Print View'!$U$77,'Coverage Indicators - Section D'!$B$45:$B$196&amp;'Coverage Indicators - Section D'!$J$45:$J$196,0))&lt;&gt;0,INDEX('Coverage Indicators - Section D'!H$45:H$196,MATCH('Print View'!$A80&amp;'Print View'!$U$77,'Coverage Indicators - Section D'!$B$45:$B$196&amp;'Coverage Indicators - Section D'!$J$45:$J$196,0)),""),"")</f>
        <v/>
      </c>
      <c r="X80" s="244">
        <f t="array" ref="X80">IFERROR(IF(INDEX('Coverage Indicators - Section D'!E$45:E$196,MATCH('Print View'!$A80&amp;'Print View'!$Y$77,'Coverage Indicators - Section D'!$B$45:$B$196&amp;'Coverage Indicators - Section D'!$J$45:$J$196,0))&lt;&gt;0,INDEX('Coverage Indicators - Section D'!E$45:E$196,MATCH('Print View'!$A80&amp;'Print View'!$Y$77,'Coverage Indicators - Section D'!$B$45:$B$196&amp;'Coverage Indicators - Section D'!$J$45:$J$196,0)),""),"")</f>
        <v>10305</v>
      </c>
      <c r="Y80" s="239" t="str">
        <f t="array" ref="Y80">IFERROR(IF(INDEX('Coverage Indicators - Section D'!F$45:F$196,MATCH('Print View'!$A80&amp;'Print View'!$Y$77,'Coverage Indicators - Section D'!$B$45:$B$196&amp;'Coverage Indicators - Section D'!$J$45:$J$196,0))&lt;&gt;0,INDEX('Coverage Indicators - Section D'!F$45:F$196,MATCH('Print View'!$A80&amp;'Print View'!$Y$77,'Coverage Indicators - Section D'!$B$45:$B$196&amp;'Coverage Indicators - Section D'!$J$45:$J$196,0)),""),"")</f>
        <v/>
      </c>
      <c r="Z80" s="253" t="str">
        <f t="array" ref="Z80">IFERROR(IF(INDEX('Coverage Indicators - Section D'!G$45:G$196,MATCH('Print View'!$A80&amp;'Print View'!$Y$77,'Coverage Indicators - Section D'!$B$45:$B$196&amp;'Coverage Indicators - Section D'!$J$45:$J$196,0))&lt;&gt;0,INDEX('Coverage Indicators - Section D'!G$45:G$196,MATCH('Print View'!$A80&amp;'Print View'!$Y$77,'Coverage Indicators - Section D'!$B$45:$B$196&amp;'Coverage Indicators - Section D'!$J$45:$J$196,0)),""),"")</f>
        <v/>
      </c>
      <c r="AA80" s="174" t="str">
        <f t="array" ref="AA80">IFERROR(IF(INDEX('Coverage Indicators - Section D'!H$45:H$196,MATCH('Print View'!$A80&amp;'Print View'!$Y$77,'Coverage Indicators - Section D'!$B$45:$B$196&amp;'Coverage Indicators - Section D'!$J$45:$J$196,0))&lt;&gt;0,INDEX('Coverage Indicators - Section D'!H$45:H$196,MATCH('Print View'!$A80&amp;'Print View'!$Y$77,'Coverage Indicators - Section D'!$B$45:$B$196&amp;'Coverage Indicators - Section D'!$J$45:$J$196,0)),""),"")</f>
        <v/>
      </c>
      <c r="AB80" s="244" t="str">
        <f t="array" ref="AB80">IFERROR(IF(INDEX('Coverage Indicators - Section D'!E$45:E$196,MATCH('Print View'!$A80&amp;'Print View'!$AC$77,'Coverage Indicators - Section D'!$B$45:$B$196&amp;'Coverage Indicators - Section D'!$J$45:$J$196,0))&lt;&gt;0,INDEX('Coverage Indicators - Section D'!E$45:E$196,MATCH('Print View'!$A80&amp;'Print View'!$AC$77,'Coverage Indicators - Section D'!$B$45:$B$196&amp;'Coverage Indicators - Section D'!$J$45:$J$196,0)),""),"")</f>
        <v/>
      </c>
      <c r="AC80" s="239" t="str">
        <f t="array" ref="AC80">IFERROR(IF(INDEX('Coverage Indicators - Section D'!F$45:F$196,MATCH('Print View'!$A80&amp;'Print View'!$AC$77,'Coverage Indicators - Section D'!$B$45:$B$196&amp;'Coverage Indicators - Section D'!$J$45:$J$196,0))&lt;&gt;0,INDEX('Coverage Indicators - Section D'!F$45:F$196,MATCH('Print View'!$A80&amp;'Print View'!$AC$77,'Coverage Indicators - Section D'!$B$45:$B$196&amp;'Coverage Indicators - Section D'!$J$45:$J$196,0)),""),"")</f>
        <v/>
      </c>
      <c r="AD80" s="253" t="str">
        <f t="array" ref="AD80">IFERROR(IF(INDEX('Coverage Indicators - Section D'!G$45:G$196,MATCH('Print View'!$A80&amp;'Print View'!$AC$77,'Coverage Indicators - Section D'!$B$45:$B$196&amp;'Coverage Indicators - Section D'!$J$45:$J$196,0))&lt;&gt;0,INDEX('Coverage Indicators - Section D'!G$45:G$196,MATCH('Print View'!$A80&amp;'Print View'!$AC$77,'Coverage Indicators - Section D'!$B$45:$B$196&amp;'Coverage Indicators - Section D'!$J$45:$J$196,0)),""),"")</f>
        <v/>
      </c>
      <c r="AE80" s="174" t="str">
        <f t="array" ref="AE80">IFERROR(IF(INDEX('Coverage Indicators - Section D'!H$45:H$196,MATCH('Print View'!$A80&amp;'Print View'!$AC$77,'Coverage Indicators - Section D'!$B$45:$B$196&amp;'Coverage Indicators - Section D'!$J$45:$J$196,0))&lt;&gt;0,INDEX('Coverage Indicators - Section D'!H$45:H$196,MATCH('Print View'!$A80&amp;'Print View'!$AC$77,'Coverage Indicators - Section D'!$B$45:$B$196&amp;'Coverage Indicators - Section D'!$J$45:$J$196,0)),""),"")</f>
        <v/>
      </c>
      <c r="AF80" s="244" t="str">
        <f t="array" ref="AF80">IFERROR(IF(INDEX('Coverage Indicators - Section D'!E$45:E$196,MATCH('Print View'!$A80&amp;'Print View'!$AG$77,'Coverage Indicators - Section D'!$B$45:$B$196&amp;'Coverage Indicators - Section D'!$J$45:$J$196,0))&lt;&gt;0,INDEX('Coverage Indicators - Section D'!E$45:E$196,MATCH('Print View'!$A80&amp;'Print View'!$AG$77,'Coverage Indicators - Section D'!$B$45:$B$196&amp;'Coverage Indicators - Section D'!$J$45:$J$196,0)),""),"")</f>
        <v/>
      </c>
      <c r="AG80" s="239" t="str">
        <f t="array" ref="AG80">IFERROR(IF(INDEX('Coverage Indicators - Section D'!F$45:F$196,MATCH('Print View'!$A80&amp;'Print View'!$AG$77,'Coverage Indicators - Section D'!$B$45:$B$196&amp;'Coverage Indicators - Section D'!$J$45:$J$196,0))&lt;&gt;0,INDEX('Coverage Indicators - Section D'!F$45:F$196,MATCH('Print View'!$A80&amp;'Print View'!$AG$77,'Coverage Indicators - Section D'!$B$45:$B$196&amp;'Coverage Indicators - Section D'!$J$45:$J$196,0)),""),"")</f>
        <v/>
      </c>
      <c r="AH80" s="259" t="str">
        <f t="array" ref="AH80">IFERROR(IF(INDEX('Coverage Indicators - Section D'!G$45:G$196,MATCH('Print View'!$A80&amp;'Print View'!$AG$77,'Coverage Indicators - Section D'!$B$45:$B$196&amp;'Coverage Indicators - Section D'!$J$45:$J$196,0))&lt;&gt;0,INDEX('Coverage Indicators - Section D'!G$45:G$196,MATCH('Print View'!$A80&amp;'Print View'!$AG$77,'Coverage Indicators - Section D'!$B$45:$B$196&amp;'Coverage Indicators - Section D'!$J$45:$J$196,0)),""),"")</f>
        <v/>
      </c>
      <c r="AI80" s="174" t="str">
        <f t="array" ref="AI80">IFERROR(IF(INDEX('Coverage Indicators - Section D'!H$45:H$196,MATCH('Print View'!$A80&amp;'Print View'!$AG$77,'Coverage Indicators - Section D'!$B$45:$B$196&amp;'Coverage Indicators - Section D'!$J$45:$J$196,0))&lt;&gt;0,INDEX('Coverage Indicators - Section D'!H$45:H$196,MATCH('Print View'!$A80&amp;'Print View'!$AG$77,'Coverage Indicators - Section D'!$B$45:$B$196&amp;'Coverage Indicators - Section D'!$J$45:$J$196,0)),""),"")</f>
        <v/>
      </c>
      <c r="AJ80" s="234" t="str">
        <f>IFERROR(IF(INDEX('Coverage Indicators - Section D'!W$10:W$41,MATCH('Print View'!$A80,'Coverage Indicators - Section D'!$A$10:$A$41,0))&lt;&gt;0,INDEX('Coverage Indicators - Section D'!W$10:W$41,MATCH('Print View'!$A80,'Coverage Indicators - Section D'!$A$10:$A$41,0)),""),"")</f>
        <v>Based on projected decreasing incidence rate from 2018-2020 (313,997/305445/295371) and WHO Global TB Report estimating MDRTB at 2.6% among the new cases and 29% among retreatment cases.  Source of report will be NTP report/IT IS.</v>
      </c>
      <c r="AK80" s="292"/>
      <c r="AL80" s="292"/>
      <c r="AM80" s="292"/>
      <c r="AN80" s="292"/>
      <c r="AO80" s="292"/>
      <c r="AP80" s="292"/>
      <c r="AQ80" s="292"/>
      <c r="AR80" s="292"/>
    </row>
    <row r="81" spans="1:44" s="293" customFormat="1" ht="150" x14ac:dyDescent="0.25">
      <c r="A81" s="177">
        <v>2</v>
      </c>
      <c r="B81" s="203" t="str">
        <f>IFERROR(IF(INDEX('Coverage Indicators - Section D'!B$10:B$41,MATCH('Print View'!$A81,'Coverage Indicators - Section D'!$A$10:$A$41,0))&lt;&gt;0,INDEX('Coverage Indicators - Section D'!B$10:B$41,MATCH('Print View'!$A81,'Coverage Indicators - Section D'!$A$10:$A$41,0)),""),"")</f>
        <v>MDR-TB</v>
      </c>
      <c r="C81" s="203" t="str">
        <f>IFERROR(IF(INDEX('Coverage Indicators - Section D'!C$10:C$41,MATCH('Print View'!$A81,'Coverage Indicators - Section D'!$A$10:$A$41,0))&lt;&gt;0,INDEX('Coverage Indicators - Section D'!C$10:C$41,MATCH('Print View'!$A81,'Coverage Indicators - Section D'!$A$10:$A$41,0)),""),"")</f>
        <v>MDR TB-3(M): Number of cases with RR-TB and/or MDR-TB that began second-line treatment</v>
      </c>
      <c r="D81" s="203" t="str">
        <f>IFERROR(IF(INDEX('Coverage Indicators - Section D'!D$10:D$41,MATCH('Print View'!$A81,'Coverage Indicators - Section D'!$A$10:$A$41,0))&lt;&gt;0,INDEX('Coverage Indicators - Section D'!D$10:D$41,MATCH('Print View'!$A81,'Coverage Indicators - Section D'!$A$10:$A$41,0)),""),"")</f>
        <v/>
      </c>
      <c r="E81" s="203">
        <f>IFERROR(IF(INDEX('Coverage Indicators - Section D'!E$10:E$41,MATCH('Print View'!$A81,'Coverage Indicators - Section D'!$A$10:$A$41,0))&lt;&gt;0,INDEX('Coverage Indicators - Section D'!E$10:E$41,MATCH('Print View'!$A81,'Coverage Indicators - Section D'!$A$10:$A$41,0)),""),"")</f>
        <v>4142</v>
      </c>
      <c r="F81" s="203" t="str">
        <f>IFERROR(IF(INDEX('Coverage Indicators - Section D'!F$10:F$41,MATCH('Print View'!$A81,'Coverage Indicators - Section D'!$A$10:$A$41,0))&lt;&gt;0,INDEX('Coverage Indicators - Section D'!F$10:F$41,MATCH('Print View'!$A81,'Coverage Indicators - Section D'!$A$10:$A$41,0)),""),"")</f>
        <v/>
      </c>
      <c r="G81" s="203" t="str">
        <f>IFERROR(IF(INDEX('Coverage Indicators - Section D'!G$10:G$41,MATCH('Print View'!$A81,'Coverage Indicators - Section D'!$A$10:$A$41,0))&lt;&gt;0,INDEX('Coverage Indicators - Section D'!G$10:G$41,MATCH('Print View'!$A81,'Coverage Indicators - Section D'!$A$10:$A$41,0)),""),"")</f>
        <v/>
      </c>
      <c r="H81" s="203" t="str">
        <f>IFERROR(IF(INDEX('Coverage Indicators - Section D'!H$10:H$41,MATCH('Print View'!$A81,'Coverage Indicators - Section D'!$A$10:$A$41,0))&lt;&gt;0,INDEX('Coverage Indicators - Section D'!H$10:H$41,MATCH('Print View'!$A81,'Coverage Indicators - Section D'!$A$10:$A$41,0)),""),"")</f>
        <v>2015</v>
      </c>
      <c r="I81" s="203" t="str">
        <f>IFERROR(IF(INDEX('Coverage Indicators - Section D'!P$10:P$41,MATCH('Print View'!$A81,'Coverage Indicators - Section D'!$A$10:$A$41,0))&lt;&gt;0,INDEX('Coverage Indicators - Section D'!P$10:P$41,MATCH('Print View'!$A81,'Coverage Indicators - Section D'!$A$10:$A$41,0)),""),"")</f>
        <v>WHO Global TB Report</v>
      </c>
      <c r="J81" s="203" t="str">
        <f>IFERROR(IF(INDEX('Coverage Indicators - Section D'!Q$10:Q$41,MATCH('Print View'!$A81,'Coverage Indicators - Section D'!$A$10:$A$41,0))&lt;&gt;0,INDEX('Coverage Indicators - Section D'!Q$10:Q$41,MATCH('Print View'!$A81,'Coverage Indicators - Section D'!$A$10:$A$41,0)),""),"")</f>
        <v>TB regimen,Age,Gender</v>
      </c>
      <c r="K81" s="203" t="str">
        <f>IFERROR(IF(INDEX('Coverage Indicators - Section D'!R$10:R$41,MATCH('Print View'!$A81,'Coverage Indicators - Section D'!$A$10:$A$41,0))&lt;&gt;0,INDEX('Coverage Indicators - Section D'!R$10:R$41,MATCH('Print View'!$A81,'Coverage Indicators - Section D'!$A$10:$A$41,0)),""),"")</f>
        <v/>
      </c>
      <c r="L81" s="203" t="str">
        <f>IFERROR(IF(INDEX('Coverage Indicators - Section D'!S$10:S$41,MATCH('Print View'!$A81,'Coverage Indicators - Section D'!$A$10:$A$41,0))&lt;&gt;0,INDEX('Coverage Indicators - Section D'!S$10:S$41,MATCH('Print View'!$A81,'Coverage Indicators - Section D'!$A$10:$A$41,0)),""),"")</f>
        <v>Philippine Business for Social Progress (PBSP)</v>
      </c>
      <c r="M81" s="203" t="str">
        <f>IFERROR(IF(INDEX('Coverage Indicators - Section D'!T$10:T$41,MATCH('Print View'!$A81,'Coverage Indicators - Section D'!$A$10:$A$41,0))&lt;&gt;0,INDEX('Coverage Indicators - Section D'!T$10:T$41,MATCH('Print View'!$A81,'Coverage Indicators - Section D'!$A$10:$A$41,0)),""),"")</f>
        <v/>
      </c>
      <c r="N81" s="203" t="str">
        <f>IFERROR(IF(INDEX('Coverage Indicators - Section D'!U$10:U$41,MATCH('Print View'!$A81,'Coverage Indicators - Section D'!$A$10:$A$41,0))&lt;&gt;0,INDEX('Coverage Indicators - Section D'!U$10:U$41,MATCH('Print View'!$A81,'Coverage Indicators - Section D'!$A$10:$A$41,0)),""),"")</f>
        <v/>
      </c>
      <c r="O81" s="203" t="str">
        <f>IFERROR(IF(INDEX('Coverage Indicators - Section D'!V$10:V$41,MATCH('Print View'!$A81,'Coverage Indicators - Section D'!$A$10:$A$41,0))&lt;&gt;0,INDEX('Coverage Indicators - Section D'!V$10:V$41,MATCH('Print View'!$A81,'Coverage Indicators - Section D'!$A$10:$A$41,0)),""),"")</f>
        <v>N-Non-cumulative</v>
      </c>
      <c r="P81" s="240">
        <f t="array" ref="P81">IFERROR(IF(INDEX('Coverage Indicators - Section D'!E$45:E$196,MATCH('Print View'!$A81&amp;'Print View'!$Q$77,'Coverage Indicators - Section D'!$B$45:$B$196&amp;'Coverage Indicators - Section D'!$J$45:$J$196,0))&lt;&gt;0,INDEX('Coverage Indicators - Section D'!E$45:E$196,MATCH('Print View'!$A81&amp;'Print View'!$Q$77,'Coverage Indicators - Section D'!$B$45:$B$196&amp;'Coverage Indicators - Section D'!$J$45:$J$196,0)),""),"")</f>
        <v>7034</v>
      </c>
      <c r="Q81" s="241" t="str">
        <f t="array" ref="Q81">IFERROR(IF(INDEX('Coverage Indicators - Section D'!F$45:F$196,MATCH('Print View'!$A81&amp;'Print View'!$Q$77,'Coverage Indicators - Section D'!$B$45:$B$196&amp;'Coverage Indicators - Section D'!$J$45:$J$196,0))&lt;&gt;0,INDEX('Coverage Indicators - Section D'!F$45:F$196,MATCH('Print View'!$A81&amp;'Print View'!$Q$77,'Coverage Indicators - Section D'!$B$45:$B$196&amp;'Coverage Indicators - Section D'!$J$45:$J$196,0)),""),"")</f>
        <v/>
      </c>
      <c r="R81" s="254" t="str">
        <f t="array" ref="R81">IFERROR(IF(INDEX('Coverage Indicators - Section D'!G$45:G$196,MATCH('Print View'!$A81&amp;'Print View'!$Q$77,'Coverage Indicators - Section D'!$B$45:$B$196&amp;'Coverage Indicators - Section D'!$J$45:$J$196,0))&lt;&gt;0,INDEX('Coverage Indicators - Section D'!G$45:G$196,MATCH('Print View'!$A81&amp;'Print View'!$Q$77,'Coverage Indicators - Section D'!$B$45:$B$196&amp;'Coverage Indicators - Section D'!$J$45:$J$196,0)),""),"")</f>
        <v/>
      </c>
      <c r="S81" s="231" t="str">
        <f t="array" ref="S81">IFERROR(IF(INDEX('Coverage Indicators - Section D'!H$45:H$196,MATCH('Print View'!$A81&amp;'Print View'!$Q$77,'Coverage Indicators - Section D'!$B$45:$B$196&amp;'Coverage Indicators - Section D'!$J$45:$J$196,0))&lt;&gt;0,INDEX('Coverage Indicators - Section D'!H$45:H$196,MATCH('Print View'!$A81&amp;'Print View'!$Q$77,'Coverage Indicators - Section D'!$B$45:$B$196&amp;'Coverage Indicators - Section D'!$J$45:$J$196,0)),""),"")</f>
        <v/>
      </c>
      <c r="T81" s="245">
        <f t="array" ref="T81">IFERROR(IF(INDEX('Coverage Indicators - Section D'!E$45:E$196,MATCH('Print View'!$A81&amp;'Print View'!$U$77,'Coverage Indicators - Section D'!$B$45:$B$196&amp;'Coverage Indicators - Section D'!$J$45:$J$196,0))&lt;&gt;0,INDEX('Coverage Indicators - Section D'!E$45:E$196,MATCH('Print View'!$A81&amp;'Print View'!$U$77,'Coverage Indicators - Section D'!$B$45:$B$196&amp;'Coverage Indicators - Section D'!$J$45:$J$196,0)),""),"")</f>
        <v>8524</v>
      </c>
      <c r="U81" s="241" t="str">
        <f t="array" ref="U81">IFERROR(IF(INDEX('Coverage Indicators - Section D'!F$45:F$196,MATCH('Print View'!$A81&amp;'Print View'!$U$77,'Coverage Indicators - Section D'!$B$45:$B$196&amp;'Coverage Indicators - Section D'!$J$45:$J$196,0))&lt;&gt;0,INDEX('Coverage Indicators - Section D'!F$45:F$196,MATCH('Print View'!$A81&amp;'Print View'!$U$77,'Coverage Indicators - Section D'!$B$45:$B$196&amp;'Coverage Indicators - Section D'!$J$45:$J$196,0)),""),"")</f>
        <v/>
      </c>
      <c r="V81" s="254" t="str">
        <f t="array" ref="V81">IFERROR(IF(INDEX('Coverage Indicators - Section D'!G$45:G$196,MATCH('Print View'!$A81&amp;'Print View'!$U$77,'Coverage Indicators - Section D'!$B$45:$B$196&amp;'Coverage Indicators - Section D'!$J$45:$J$196,0))&lt;&gt;0,INDEX('Coverage Indicators - Section D'!G$45:G$196,MATCH('Print View'!$A81&amp;'Print View'!$U$77,'Coverage Indicators - Section D'!$B$45:$B$196&amp;'Coverage Indicators - Section D'!$J$45:$J$196,0)),""),"")</f>
        <v/>
      </c>
      <c r="W81" s="231" t="str">
        <f t="array" ref="W81">IFERROR(IF(INDEX('Coverage Indicators - Section D'!H$45:H$196,MATCH('Print View'!$A81&amp;'Print View'!$U$77,'Coverage Indicators - Section D'!$B$45:$B$196&amp;'Coverage Indicators - Section D'!$J$45:$J$196,0))&lt;&gt;0,INDEX('Coverage Indicators - Section D'!H$45:H$196,MATCH('Print View'!$A81&amp;'Print View'!$U$77,'Coverage Indicators - Section D'!$B$45:$B$196&amp;'Coverage Indicators - Section D'!$J$45:$J$196,0)),""),"")</f>
        <v/>
      </c>
      <c r="X81" s="247">
        <f t="array" ref="X81">IFERROR(IF(INDEX('Coverage Indicators - Section D'!E$45:E$196,MATCH('Print View'!$A81&amp;'Print View'!$Y$77,'Coverage Indicators - Section D'!$B$45:$B$196&amp;'Coverage Indicators - Section D'!$J$45:$J$196,0))&lt;&gt;0,INDEX('Coverage Indicators - Section D'!E$45:E$196,MATCH('Print View'!$A81&amp;'Print View'!$Y$77,'Coverage Indicators - Section D'!$B$45:$B$196&amp;'Coverage Indicators - Section D'!$J$45:$J$196,0)),""),"")</f>
        <v>10305</v>
      </c>
      <c r="Y81" s="248" t="str">
        <f t="array" ref="Y81">IFERROR(IF(INDEX('Coverage Indicators - Section D'!F$45:F$196,MATCH('Print View'!$A81&amp;'Print View'!$Y$77,'Coverage Indicators - Section D'!$B$45:$B$196&amp;'Coverage Indicators - Section D'!$J$45:$J$196,0))&lt;&gt;0,INDEX('Coverage Indicators - Section D'!F$45:F$196,MATCH('Print View'!$A81&amp;'Print View'!$Y$77,'Coverage Indicators - Section D'!$B$45:$B$196&amp;'Coverage Indicators - Section D'!$J$45:$J$196,0)),""),"")</f>
        <v/>
      </c>
      <c r="Z81" s="256" t="str">
        <f t="array" ref="Z81">IFERROR(IF(INDEX('Coverage Indicators - Section D'!G$45:G$196,MATCH('Print View'!$A81&amp;'Print View'!$Y$77,'Coverage Indicators - Section D'!$B$45:$B$196&amp;'Coverage Indicators - Section D'!$J$45:$J$196,0))&lt;&gt;0,INDEX('Coverage Indicators - Section D'!G$45:G$196,MATCH('Print View'!$A81&amp;'Print View'!$Y$77,'Coverage Indicators - Section D'!$B$45:$B$196&amp;'Coverage Indicators - Section D'!$J$45:$J$196,0)),""),"")</f>
        <v/>
      </c>
      <c r="AA81" s="180" t="str">
        <f t="array" ref="AA81">IFERROR(IF(INDEX('Coverage Indicators - Section D'!H$45:H$196,MATCH('Print View'!$A81&amp;'Print View'!$Y$77,'Coverage Indicators - Section D'!$B$45:$B$196&amp;'Coverage Indicators - Section D'!$J$45:$J$196,0))&lt;&gt;0,INDEX('Coverage Indicators - Section D'!H$45:H$196,MATCH('Print View'!$A81&amp;'Print View'!$Y$77,'Coverage Indicators - Section D'!$B$45:$B$196&amp;'Coverage Indicators - Section D'!$J$45:$J$196,0)),""),"")</f>
        <v/>
      </c>
      <c r="AB81" s="247" t="str">
        <f t="array" ref="AB81">IFERROR(IF(INDEX('Coverage Indicators - Section D'!E$45:E$196,MATCH('Print View'!$A81&amp;'Print View'!$AC$77,'Coverage Indicators - Section D'!$B$45:$B$196&amp;'Coverage Indicators - Section D'!$J$45:$J$196,0))&lt;&gt;0,INDEX('Coverage Indicators - Section D'!E$45:E$196,MATCH('Print View'!$A81&amp;'Print View'!$AC$77,'Coverage Indicators - Section D'!$B$45:$B$196&amp;'Coverage Indicators - Section D'!$J$45:$J$196,0)),""),"")</f>
        <v/>
      </c>
      <c r="AC81" s="248" t="str">
        <f t="array" ref="AC81">IFERROR(IF(INDEX('Coverage Indicators - Section D'!F$45:F$196,MATCH('Print View'!$A81&amp;'Print View'!$AC$77,'Coverage Indicators - Section D'!$B$45:$B$196&amp;'Coverage Indicators - Section D'!$J$45:$J$196,0))&lt;&gt;0,INDEX('Coverage Indicators - Section D'!F$45:F$196,MATCH('Print View'!$A81&amp;'Print View'!$AC$77,'Coverage Indicators - Section D'!$B$45:$B$196&amp;'Coverage Indicators - Section D'!$J$45:$J$196,0)),""),"")</f>
        <v/>
      </c>
      <c r="AD81" s="256" t="str">
        <f t="array" ref="AD81">IFERROR(IF(INDEX('Coverage Indicators - Section D'!G$45:G$196,MATCH('Print View'!$A81&amp;'Print View'!$AC$77,'Coverage Indicators - Section D'!$B$45:$B$196&amp;'Coverage Indicators - Section D'!$J$45:$J$196,0))&lt;&gt;0,INDEX('Coverage Indicators - Section D'!G$45:G$196,MATCH('Print View'!$A81&amp;'Print View'!$AC$77,'Coverage Indicators - Section D'!$B$45:$B$196&amp;'Coverage Indicators - Section D'!$J$45:$J$196,0)),""),"")</f>
        <v/>
      </c>
      <c r="AE81" s="180" t="str">
        <f t="array" ref="AE81">IFERROR(IF(INDEX('Coverage Indicators - Section D'!H$45:H$196,MATCH('Print View'!$A81&amp;'Print View'!$AC$77,'Coverage Indicators - Section D'!$B$45:$B$196&amp;'Coverage Indicators - Section D'!$J$45:$J$196,0))&lt;&gt;0,INDEX('Coverage Indicators - Section D'!H$45:H$196,MATCH('Print View'!$A81&amp;'Print View'!$AC$77,'Coverage Indicators - Section D'!$B$45:$B$196&amp;'Coverage Indicators - Section D'!$J$45:$J$196,0)),""),"")</f>
        <v/>
      </c>
      <c r="AF81" s="247" t="str">
        <f t="array" ref="AF81">IFERROR(IF(INDEX('Coverage Indicators - Section D'!E$45:E$196,MATCH('Print View'!$A81&amp;'Print View'!$AG$77,'Coverage Indicators - Section D'!$B$45:$B$196&amp;'Coverage Indicators - Section D'!$J$45:$J$196,0))&lt;&gt;0,INDEX('Coverage Indicators - Section D'!E$45:E$196,MATCH('Print View'!$A81&amp;'Print View'!$AG$77,'Coverage Indicators - Section D'!$B$45:$B$196&amp;'Coverage Indicators - Section D'!$J$45:$J$196,0)),""),"")</f>
        <v/>
      </c>
      <c r="AG81" s="248" t="str">
        <f t="array" ref="AG81">IFERROR(IF(INDEX('Coverage Indicators - Section D'!F$45:F$196,MATCH('Print View'!$A81&amp;'Print View'!$AG$77,'Coverage Indicators - Section D'!$B$45:$B$196&amp;'Coverage Indicators - Section D'!$J$45:$J$196,0))&lt;&gt;0,INDEX('Coverage Indicators - Section D'!F$45:F$196,MATCH('Print View'!$A81&amp;'Print View'!$AG$77,'Coverage Indicators - Section D'!$B$45:$B$196&amp;'Coverage Indicators - Section D'!$J$45:$J$196,0)),""),"")</f>
        <v/>
      </c>
      <c r="AH81" s="260" t="str">
        <f t="array" ref="AH81">IFERROR(IF(INDEX('Coverage Indicators - Section D'!G$45:G$196,MATCH('Print View'!$A81&amp;'Print View'!$AG$77,'Coverage Indicators - Section D'!$B$45:$B$196&amp;'Coverage Indicators - Section D'!$J$45:$J$196,0))&lt;&gt;0,INDEX('Coverage Indicators - Section D'!G$45:G$196,MATCH('Print View'!$A81&amp;'Print View'!$AG$77,'Coverage Indicators - Section D'!$B$45:$B$196&amp;'Coverage Indicators - Section D'!$J$45:$J$196,0)),""),"")</f>
        <v/>
      </c>
      <c r="AI81" s="180" t="str">
        <f t="array" ref="AI81">IFERROR(IF(INDEX('Coverage Indicators - Section D'!H$45:H$196,MATCH('Print View'!$A81&amp;'Print View'!$AG$77,'Coverage Indicators - Section D'!$B$45:$B$196&amp;'Coverage Indicators - Section D'!$J$45:$J$196,0))&lt;&gt;0,INDEX('Coverage Indicators - Section D'!H$45:H$196,MATCH('Print View'!$A81&amp;'Print View'!$AG$77,'Coverage Indicators - Section D'!$B$45:$B$196&amp;'Coverage Indicators - Section D'!$J$45:$J$196,0)),""),"")</f>
        <v/>
      </c>
      <c r="AJ81" s="235" t="str">
        <f>IFERROR(IF(INDEX('Coverage Indicators - Section D'!W$10:W$41,MATCH('Print View'!$A81,'Coverage Indicators - Section D'!$A$10:$A$41,0))&lt;&gt;0,INDEX('Coverage Indicators - Section D'!W$10:W$41,MATCH('Print View'!$A81,'Coverage Indicators - Section D'!$A$10:$A$41,0)),""),"")</f>
        <v>This is related to indicator #1.  Target is 100% of detected RR/MDR TB cases will be put on treatment.  Source of report will be NTP report/IT IS.</v>
      </c>
      <c r="AK81" s="292"/>
      <c r="AL81" s="292"/>
      <c r="AM81" s="292"/>
      <c r="AN81" s="292"/>
      <c r="AO81" s="292"/>
      <c r="AP81" s="292"/>
      <c r="AQ81" s="292"/>
      <c r="AR81" s="292"/>
    </row>
    <row r="82" spans="1:44" s="293" customFormat="1" ht="210" x14ac:dyDescent="0.25">
      <c r="A82" s="213">
        <v>3</v>
      </c>
      <c r="B82" s="202" t="str">
        <f>IFERROR(IF(INDEX('Coverage Indicators - Section D'!B$10:B$41,MATCH('Print View'!$A82,'Coverage Indicators - Section D'!$A$10:$A$41,0))&lt;&gt;0,INDEX('Coverage Indicators - Section D'!B$10:B$41,MATCH('Print View'!$A82,'Coverage Indicators - Section D'!$A$10:$A$41,0)),""),"")</f>
        <v>MDR-TB</v>
      </c>
      <c r="C82" s="202" t="str">
        <f>IFERROR(IF(INDEX('Coverage Indicators - Section D'!C$10:C$41,MATCH('Print View'!$A82,'Coverage Indicators - Section D'!$A$10:$A$41,0))&lt;&gt;0,INDEX('Coverage Indicators - Section D'!C$10:C$41,MATCH('Print View'!$A82,'Coverage Indicators - Section D'!$A$10:$A$41,0)),""),"")</f>
        <v>MDR TB-7: Percentage of confirmed MDR-TB cases tested for susceptibility to any fluoroquinolone and any second-line injectable drug</v>
      </c>
      <c r="D82" s="202" t="str">
        <f>IFERROR(IF(INDEX('Coverage Indicators - Section D'!D$10:D$41,MATCH('Print View'!$A82,'Coverage Indicators - Section D'!$A$10:$A$41,0))&lt;&gt;0,INDEX('Coverage Indicators - Section D'!D$10:D$41,MATCH('Print View'!$A82,'Coverage Indicators - Section D'!$A$10:$A$41,0)),""),"")</f>
        <v/>
      </c>
      <c r="E82" s="202">
        <f>IFERROR(IF(INDEX('Coverage Indicators - Section D'!E$10:E$41,MATCH('Print View'!$A82,'Coverage Indicators - Section D'!$A$10:$A$41,0))&lt;&gt;0,INDEX('Coverage Indicators - Section D'!E$10:E$41,MATCH('Print View'!$A82,'Coverage Indicators - Section D'!$A$10:$A$41,0)),""),"")</f>
        <v>414</v>
      </c>
      <c r="F82" s="202">
        <f>IFERROR(IF(INDEX('Coverage Indicators - Section D'!F$10:F$41,MATCH('Print View'!$A82,'Coverage Indicators - Section D'!$A$10:$A$41,0))&lt;&gt;0,INDEX('Coverage Indicators - Section D'!F$10:F$41,MATCH('Print View'!$A82,'Coverage Indicators - Section D'!$A$10:$A$41,0)),""),"")</f>
        <v>3788</v>
      </c>
      <c r="G82" s="202">
        <f>IFERROR(IF(INDEX('Coverage Indicators - Section D'!G$10:G$41,MATCH('Print View'!$A82,'Coverage Indicators - Section D'!$A$10:$A$41,0))&lt;&gt;0,INDEX('Coverage Indicators - Section D'!G$10:G$41,MATCH('Print View'!$A82,'Coverage Indicators - Section D'!$A$10:$A$41,0)),""),"")</f>
        <v>10.929250263991552</v>
      </c>
      <c r="H82" s="202" t="str">
        <f>IFERROR(IF(INDEX('Coverage Indicators - Section D'!H$10:H$41,MATCH('Print View'!$A82,'Coverage Indicators - Section D'!$A$10:$A$41,0))&lt;&gt;0,INDEX('Coverage Indicators - Section D'!H$10:H$41,MATCH('Print View'!$A82,'Coverage Indicators - Section D'!$A$10:$A$41,0)),""),"")</f>
        <v>2015</v>
      </c>
      <c r="I82" s="202" t="str">
        <f>IFERROR(IF(INDEX('Coverage Indicators - Section D'!P$10:P$41,MATCH('Print View'!$A82,'Coverage Indicators - Section D'!$A$10:$A$41,0))&lt;&gt;0,INDEX('Coverage Indicators - Section D'!P$10:P$41,MATCH('Print View'!$A82,'Coverage Indicators - Section D'!$A$10:$A$41,0)),""),"")</f>
        <v>WHO Global TB Report</v>
      </c>
      <c r="J82" s="202" t="str">
        <f>IFERROR(IF(INDEX('Coverage Indicators - Section D'!Q$10:Q$41,MATCH('Print View'!$A82,'Coverage Indicators - Section D'!$A$10:$A$41,0))&lt;&gt;0,INDEX('Coverage Indicators - Section D'!Q$10:Q$41,MATCH('Print View'!$A82,'Coverage Indicators - Section D'!$A$10:$A$41,0)),""),"")</f>
        <v/>
      </c>
      <c r="K82" s="202" t="str">
        <f>IFERROR(IF(INDEX('Coverage Indicators - Section D'!R$10:R$41,MATCH('Print View'!$A82,'Coverage Indicators - Section D'!$A$10:$A$41,0))&lt;&gt;0,INDEX('Coverage Indicators - Section D'!R$10:R$41,MATCH('Print View'!$A82,'Coverage Indicators - Section D'!$A$10:$A$41,0)),""),"")</f>
        <v/>
      </c>
      <c r="L82" s="202" t="str">
        <f>IFERROR(IF(INDEX('Coverage Indicators - Section D'!S$10:S$41,MATCH('Print View'!$A82,'Coverage Indicators - Section D'!$A$10:$A$41,0))&lt;&gt;0,INDEX('Coverage Indicators - Section D'!S$10:S$41,MATCH('Print View'!$A82,'Coverage Indicators - Section D'!$A$10:$A$41,0)),""),"")</f>
        <v>Philippine Business for Social Progress (PBSP)</v>
      </c>
      <c r="M82" s="202" t="str">
        <f>IFERROR(IF(INDEX('Coverage Indicators - Section D'!T$10:T$41,MATCH('Print View'!$A82,'Coverage Indicators - Section D'!$A$10:$A$41,0))&lt;&gt;0,INDEX('Coverage Indicators - Section D'!T$10:T$41,MATCH('Print View'!$A82,'Coverage Indicators - Section D'!$A$10:$A$41,0)),""),"")</f>
        <v/>
      </c>
      <c r="N82" s="202" t="str">
        <f>IFERROR(IF(INDEX('Coverage Indicators - Section D'!U$10:U$41,MATCH('Print View'!$A82,'Coverage Indicators - Section D'!$A$10:$A$41,0))&lt;&gt;0,INDEX('Coverage Indicators - Section D'!U$10:U$41,MATCH('Print View'!$A82,'Coverage Indicators - Section D'!$A$10:$A$41,0)),""),"")</f>
        <v/>
      </c>
      <c r="O82" s="202" t="str">
        <f>IFERROR(IF(INDEX('Coverage Indicators - Section D'!V$10:V$41,MATCH('Print View'!$A82,'Coverage Indicators - Section D'!$A$10:$A$41,0))&lt;&gt;0,INDEX('Coverage Indicators - Section D'!V$10:V$41,MATCH('Print View'!$A82,'Coverage Indicators - Section D'!$A$10:$A$41,0)),""),"")</f>
        <v>Y- Cumulative annually</v>
      </c>
      <c r="P82" s="238">
        <f t="array" ref="P82">IFERROR(IF(INDEX('Coverage Indicators - Section D'!E$45:E$196,MATCH('Print View'!$A82&amp;'Print View'!$Q$77,'Coverage Indicators - Section D'!$B$45:$B$196&amp;'Coverage Indicators - Section D'!$J$45:$J$196,0))&lt;&gt;0,INDEX('Coverage Indicators - Section D'!E$45:E$196,MATCH('Print View'!$A82&amp;'Print View'!$Q$77,'Coverage Indicators - Section D'!$B$45:$B$196&amp;'Coverage Indicators - Section D'!$J$45:$J$196,0)),""),"")</f>
        <v>7034</v>
      </c>
      <c r="Q82" s="239">
        <f t="array" ref="Q82">IFERROR(IF(INDEX('Coverage Indicators - Section D'!F$45:F$196,MATCH('Print View'!$A82&amp;'Print View'!$Q$77,'Coverage Indicators - Section D'!$B$45:$B$196&amp;'Coverage Indicators - Section D'!$J$45:$J$196,0))&lt;&gt;0,INDEX('Coverage Indicators - Section D'!F$45:F$196,MATCH('Print View'!$A82&amp;'Print View'!$Q$77,'Coverage Indicators - Section D'!$B$45:$B$196&amp;'Coverage Indicators - Section D'!$J$45:$J$196,0)),""),"")</f>
        <v>7034</v>
      </c>
      <c r="R82" s="253">
        <f t="array" ref="R82">IFERROR(IF(INDEX('Coverage Indicators - Section D'!G$45:G$196,MATCH('Print View'!$A82&amp;'Print View'!$Q$77,'Coverage Indicators - Section D'!$B$45:$B$196&amp;'Coverage Indicators - Section D'!$J$45:$J$196,0))&lt;&gt;0,INDEX('Coverage Indicators - Section D'!G$45:G$196,MATCH('Print View'!$A82&amp;'Print View'!$Q$77,'Coverage Indicators - Section D'!$B$45:$B$196&amp;'Coverage Indicators - Section D'!$J$45:$J$196,0)),""),"")</f>
        <v>100</v>
      </c>
      <c r="S82" s="174" t="str">
        <f t="array" ref="S82">IFERROR(IF(INDEX('Coverage Indicators - Section D'!H$45:H$196,MATCH('Print View'!$A82&amp;'Print View'!$Q$77,'Coverage Indicators - Section D'!$B$45:$B$196&amp;'Coverage Indicators - Section D'!$J$45:$J$196,0))&lt;&gt;0,INDEX('Coverage Indicators - Section D'!H$45:H$196,MATCH('Print View'!$A82&amp;'Print View'!$Q$77,'Coverage Indicators - Section D'!$B$45:$B$196&amp;'Coverage Indicators - Section D'!$J$45:$J$196,0)),""),"")</f>
        <v/>
      </c>
      <c r="T82" s="244">
        <f t="array" ref="T82">IFERROR(IF(INDEX('Coverage Indicators - Section D'!E$45:E$196,MATCH('Print View'!$A82&amp;'Print View'!$U$77,'Coverage Indicators - Section D'!$B$45:$B$196&amp;'Coverage Indicators - Section D'!$J$45:$J$196,0))&lt;&gt;0,INDEX('Coverage Indicators - Section D'!E$45:E$196,MATCH('Print View'!$A82&amp;'Print View'!$U$77,'Coverage Indicators - Section D'!$B$45:$B$196&amp;'Coverage Indicators - Section D'!$J$45:$J$196,0)),""),"")</f>
        <v>8524</v>
      </c>
      <c r="U82" s="239">
        <f t="array" ref="U82">IFERROR(IF(INDEX('Coverage Indicators - Section D'!F$45:F$196,MATCH('Print View'!$A82&amp;'Print View'!$U$77,'Coverage Indicators - Section D'!$B$45:$B$196&amp;'Coverage Indicators - Section D'!$J$45:$J$196,0))&lt;&gt;0,INDEX('Coverage Indicators - Section D'!F$45:F$196,MATCH('Print View'!$A82&amp;'Print View'!$U$77,'Coverage Indicators - Section D'!$B$45:$B$196&amp;'Coverage Indicators - Section D'!$J$45:$J$196,0)),""),"")</f>
        <v>8524</v>
      </c>
      <c r="V82" s="253">
        <f t="array" ref="V82">IFERROR(IF(INDEX('Coverage Indicators - Section D'!G$45:G$196,MATCH('Print View'!$A82&amp;'Print View'!$U$77,'Coverage Indicators - Section D'!$B$45:$B$196&amp;'Coverage Indicators - Section D'!$J$45:$J$196,0))&lt;&gt;0,INDEX('Coverage Indicators - Section D'!G$45:G$196,MATCH('Print View'!$A82&amp;'Print View'!$U$77,'Coverage Indicators - Section D'!$B$45:$B$196&amp;'Coverage Indicators - Section D'!$J$45:$J$196,0)),""),"")</f>
        <v>100</v>
      </c>
      <c r="W82" s="174" t="str">
        <f t="array" ref="W82">IFERROR(IF(INDEX('Coverage Indicators - Section D'!H$45:H$196,MATCH('Print View'!$A82&amp;'Print View'!$U$77,'Coverage Indicators - Section D'!$B$45:$B$196&amp;'Coverage Indicators - Section D'!$J$45:$J$196,0))&lt;&gt;0,INDEX('Coverage Indicators - Section D'!H$45:H$196,MATCH('Print View'!$A82&amp;'Print View'!$U$77,'Coverage Indicators - Section D'!$B$45:$B$196&amp;'Coverage Indicators - Section D'!$J$45:$J$196,0)),""),"")</f>
        <v/>
      </c>
      <c r="X82" s="249">
        <f t="array" ref="X82">IFERROR(IF(INDEX('Coverage Indicators - Section D'!E$45:E$196,MATCH('Print View'!$A82&amp;'Print View'!$Y$77,'Coverage Indicators - Section D'!$B$45:$B$196&amp;'Coverage Indicators - Section D'!$J$45:$J$196,0))&lt;&gt;0,INDEX('Coverage Indicators - Section D'!E$45:E$196,MATCH('Print View'!$A82&amp;'Print View'!$Y$77,'Coverage Indicators - Section D'!$B$45:$B$196&amp;'Coverage Indicators - Section D'!$J$45:$J$196,0)),""),"")</f>
        <v>10305</v>
      </c>
      <c r="Y82" s="250">
        <f t="array" ref="Y82">IFERROR(IF(INDEX('Coverage Indicators - Section D'!F$45:F$196,MATCH('Print View'!$A82&amp;'Print View'!$Y$77,'Coverage Indicators - Section D'!$B$45:$B$196&amp;'Coverage Indicators - Section D'!$J$45:$J$196,0))&lt;&gt;0,INDEX('Coverage Indicators - Section D'!F$45:F$196,MATCH('Print View'!$A82&amp;'Print View'!$Y$77,'Coverage Indicators - Section D'!$B$45:$B$196&amp;'Coverage Indicators - Section D'!$J$45:$J$196,0)),""),"")</f>
        <v>10305</v>
      </c>
      <c r="Z82" s="257">
        <f t="array" ref="Z82">IFERROR(IF(INDEX('Coverage Indicators - Section D'!G$45:G$196,MATCH('Print View'!$A82&amp;'Print View'!$Y$77,'Coverage Indicators - Section D'!$B$45:$B$196&amp;'Coverage Indicators - Section D'!$J$45:$J$196,0))&lt;&gt;0,INDEX('Coverage Indicators - Section D'!G$45:G$196,MATCH('Print View'!$A82&amp;'Print View'!$Y$77,'Coverage Indicators - Section D'!$B$45:$B$196&amp;'Coverage Indicators - Section D'!$J$45:$J$196,0)),""),"")</f>
        <v>100</v>
      </c>
      <c r="AA82" s="185" t="str">
        <f t="array" ref="AA82">IFERROR(IF(INDEX('Coverage Indicators - Section D'!H$45:H$196,MATCH('Print View'!$A82&amp;'Print View'!$Y$77,'Coverage Indicators - Section D'!$B$45:$B$196&amp;'Coverage Indicators - Section D'!$J$45:$J$196,0))&lt;&gt;0,INDEX('Coverage Indicators - Section D'!H$45:H$196,MATCH('Print View'!$A82&amp;'Print View'!$Y$77,'Coverage Indicators - Section D'!$B$45:$B$196&amp;'Coverage Indicators - Section D'!$J$45:$J$196,0)),""),"")</f>
        <v/>
      </c>
      <c r="AB82" s="249" t="str">
        <f t="array" ref="AB82">IFERROR(IF(INDEX('Coverage Indicators - Section D'!E$45:E$196,MATCH('Print View'!$A82&amp;'Print View'!$AC$77,'Coverage Indicators - Section D'!$B$45:$B$196&amp;'Coverage Indicators - Section D'!$J$45:$J$196,0))&lt;&gt;0,INDEX('Coverage Indicators - Section D'!E$45:E$196,MATCH('Print View'!$A82&amp;'Print View'!$AC$77,'Coverage Indicators - Section D'!$B$45:$B$196&amp;'Coverage Indicators - Section D'!$J$45:$J$196,0)),""),"")</f>
        <v/>
      </c>
      <c r="AC82" s="250" t="str">
        <f t="array" ref="AC82">IFERROR(IF(INDEX('Coverage Indicators - Section D'!F$45:F$196,MATCH('Print View'!$A82&amp;'Print View'!$AC$77,'Coverage Indicators - Section D'!$B$45:$B$196&amp;'Coverage Indicators - Section D'!$J$45:$J$196,0))&lt;&gt;0,INDEX('Coverage Indicators - Section D'!F$45:F$196,MATCH('Print View'!$A82&amp;'Print View'!$AC$77,'Coverage Indicators - Section D'!$B$45:$B$196&amp;'Coverage Indicators - Section D'!$J$45:$J$196,0)),""),"")</f>
        <v/>
      </c>
      <c r="AD82" s="257" t="str">
        <f t="array" ref="AD82">IFERROR(IF(INDEX('Coverage Indicators - Section D'!G$45:G$196,MATCH('Print View'!$A82&amp;'Print View'!$AC$77,'Coverage Indicators - Section D'!$B$45:$B$196&amp;'Coverage Indicators - Section D'!$J$45:$J$196,0))&lt;&gt;0,INDEX('Coverage Indicators - Section D'!G$45:G$196,MATCH('Print View'!$A82&amp;'Print View'!$AC$77,'Coverage Indicators - Section D'!$B$45:$B$196&amp;'Coverage Indicators - Section D'!$J$45:$J$196,0)),""),"")</f>
        <v/>
      </c>
      <c r="AE82" s="185" t="str">
        <f t="array" ref="AE82">IFERROR(IF(INDEX('Coverage Indicators - Section D'!H$45:H$196,MATCH('Print View'!$A82&amp;'Print View'!$AC$77,'Coverage Indicators - Section D'!$B$45:$B$196&amp;'Coverage Indicators - Section D'!$J$45:$J$196,0))&lt;&gt;0,INDEX('Coverage Indicators - Section D'!H$45:H$196,MATCH('Print View'!$A82&amp;'Print View'!$AC$77,'Coverage Indicators - Section D'!$B$45:$B$196&amp;'Coverage Indicators - Section D'!$J$45:$J$196,0)),""),"")</f>
        <v/>
      </c>
      <c r="AF82" s="249" t="str">
        <f t="array" ref="AF82">IFERROR(IF(INDEX('Coverage Indicators - Section D'!E$45:E$196,MATCH('Print View'!$A82&amp;'Print View'!$AG$77,'Coverage Indicators - Section D'!$B$45:$B$196&amp;'Coverage Indicators - Section D'!$J$45:$J$196,0))&lt;&gt;0,INDEX('Coverage Indicators - Section D'!E$45:E$196,MATCH('Print View'!$A82&amp;'Print View'!$AG$77,'Coverage Indicators - Section D'!$B$45:$B$196&amp;'Coverage Indicators - Section D'!$J$45:$J$196,0)),""),"")</f>
        <v/>
      </c>
      <c r="AG82" s="250" t="str">
        <f t="array" ref="AG82">IFERROR(IF(INDEX('Coverage Indicators - Section D'!F$45:F$196,MATCH('Print View'!$A82&amp;'Print View'!$AG$77,'Coverage Indicators - Section D'!$B$45:$B$196&amp;'Coverage Indicators - Section D'!$J$45:$J$196,0))&lt;&gt;0,INDEX('Coverage Indicators - Section D'!F$45:F$196,MATCH('Print View'!$A82&amp;'Print View'!$AG$77,'Coverage Indicators - Section D'!$B$45:$B$196&amp;'Coverage Indicators - Section D'!$J$45:$J$196,0)),""),"")</f>
        <v/>
      </c>
      <c r="AH82" s="261" t="str">
        <f t="array" ref="AH82">IFERROR(IF(INDEX('Coverage Indicators - Section D'!G$45:G$196,MATCH('Print View'!$A82&amp;'Print View'!$AG$77,'Coverage Indicators - Section D'!$B$45:$B$196&amp;'Coverage Indicators - Section D'!$J$45:$J$196,0))&lt;&gt;0,INDEX('Coverage Indicators - Section D'!G$45:G$196,MATCH('Print View'!$A82&amp;'Print View'!$AG$77,'Coverage Indicators - Section D'!$B$45:$B$196&amp;'Coverage Indicators - Section D'!$J$45:$J$196,0)),""),"")</f>
        <v/>
      </c>
      <c r="AI82" s="185" t="str">
        <f t="array" ref="AI82">IFERROR(IF(INDEX('Coverage Indicators - Section D'!H$45:H$196,MATCH('Print View'!$A82&amp;'Print View'!$AG$77,'Coverage Indicators - Section D'!$B$45:$B$196&amp;'Coverage Indicators - Section D'!$J$45:$J$196,0))&lt;&gt;0,INDEX('Coverage Indicators - Section D'!H$45:H$196,MATCH('Print View'!$A82&amp;'Print View'!$AG$77,'Coverage Indicators - Section D'!$B$45:$B$196&amp;'Coverage Indicators - Section D'!$J$45:$J$196,0)),""),"")</f>
        <v/>
      </c>
      <c r="AJ82" s="234" t="str">
        <f>IFERROR(IF(INDEX('Coverage Indicators - Section D'!W$10:W$41,MATCH('Print View'!$A82,'Coverage Indicators - Section D'!$A$10:$A$41,0))&lt;&gt;0,INDEX('Coverage Indicators - Section D'!W$10:W$41,MATCH('Print View'!$A82,'Coverage Indicators - Section D'!$A$10:$A$41,0)),""),"")</f>
        <v/>
      </c>
      <c r="AK82" s="292"/>
      <c r="AL82" s="292"/>
      <c r="AM82" s="292"/>
      <c r="AN82" s="292"/>
      <c r="AO82" s="292"/>
      <c r="AP82" s="292"/>
      <c r="AQ82" s="292"/>
      <c r="AR82" s="292"/>
    </row>
    <row r="83" spans="1:44" s="293" customFormat="1" ht="300" x14ac:dyDescent="0.25">
      <c r="A83" s="177">
        <v>4</v>
      </c>
      <c r="B83" s="203" t="str">
        <f>IFERROR(IF(INDEX('Coverage Indicators - Section D'!B$10:B$41,MATCH('Print View'!$A83,'Coverage Indicators - Section D'!$A$10:$A$41,0))&lt;&gt;0,INDEX('Coverage Indicators - Section D'!B$10:B$41,MATCH('Print View'!$A83,'Coverage Indicators - Section D'!$A$10:$A$41,0)),""),"")</f>
        <v>MDR-TB</v>
      </c>
      <c r="C83" s="203" t="str">
        <f>IFERROR(IF(INDEX('Coverage Indicators - Section D'!C$10:C$41,MATCH('Print View'!$A83,'Coverage Indicators - Section D'!$A$10:$A$41,0))&lt;&gt;0,INDEX('Coverage Indicators - Section D'!C$10:C$41,MATCH('Print View'!$A83,'Coverage Indicators - Section D'!$A$10:$A$41,0)),""),"")</f>
        <v>MDR TB-4: Percentage of cases with RR-TB and/or MDR-TB started on treatment for MDR-TB who were lost to follow up during the first six months of treatment</v>
      </c>
      <c r="D83" s="203" t="str">
        <f>IFERROR(IF(INDEX('Coverage Indicators - Section D'!D$10:D$41,MATCH('Print View'!$A83,'Coverage Indicators - Section D'!$A$10:$A$41,0))&lt;&gt;0,INDEX('Coverage Indicators - Section D'!D$10:D$41,MATCH('Print View'!$A83,'Coverage Indicators - Section D'!$A$10:$A$41,0)),""),"")</f>
        <v/>
      </c>
      <c r="E83" s="203">
        <f>IFERROR(IF(INDEX('Coverage Indicators - Section D'!E$10:E$41,MATCH('Print View'!$A83,'Coverage Indicators - Section D'!$A$10:$A$41,0))&lt;&gt;0,INDEX('Coverage Indicators - Section D'!E$10:E$41,MATCH('Print View'!$A83,'Coverage Indicators - Section D'!$A$10:$A$41,0)),""),"")</f>
        <v>221</v>
      </c>
      <c r="F83" s="203">
        <f>IFERROR(IF(INDEX('Coverage Indicators - Section D'!F$10:F$41,MATCH('Print View'!$A83,'Coverage Indicators - Section D'!$A$10:$A$41,0))&lt;&gt;0,INDEX('Coverage Indicators - Section D'!F$10:F$41,MATCH('Print View'!$A83,'Coverage Indicators - Section D'!$A$10:$A$41,0)),""),"")</f>
        <v>1434</v>
      </c>
      <c r="G83" s="203">
        <f>IFERROR(IF(INDEX('Coverage Indicators - Section D'!G$10:G$41,MATCH('Print View'!$A83,'Coverage Indicators - Section D'!$A$10:$A$41,0))&lt;&gt;0,INDEX('Coverage Indicators - Section D'!G$10:G$41,MATCH('Print View'!$A83,'Coverage Indicators - Section D'!$A$10:$A$41,0)),""),"")</f>
        <v>15.411436541143656</v>
      </c>
      <c r="H83" s="203" t="str">
        <f>IFERROR(IF(INDEX('Coverage Indicators - Section D'!H$10:H$41,MATCH('Print View'!$A83,'Coverage Indicators - Section D'!$A$10:$A$41,0))&lt;&gt;0,INDEX('Coverage Indicators - Section D'!H$10:H$41,MATCH('Print View'!$A83,'Coverage Indicators - Section D'!$A$10:$A$41,0)),""),"")</f>
        <v>2015</v>
      </c>
      <c r="I83" s="203" t="str">
        <f>IFERROR(IF(INDEX('Coverage Indicators - Section D'!P$10:P$41,MATCH('Print View'!$A83,'Coverage Indicators - Section D'!$A$10:$A$41,0))&lt;&gt;0,INDEX('Coverage Indicators - Section D'!P$10:P$41,MATCH('Print View'!$A83,'Coverage Indicators - Section D'!$A$10:$A$41,0)),""),"")</f>
        <v>NTP Report; IT IS</v>
      </c>
      <c r="J83" s="203" t="str">
        <f>IFERROR(IF(INDEX('Coverage Indicators - Section D'!Q$10:Q$41,MATCH('Print View'!$A83,'Coverage Indicators - Section D'!$A$10:$A$41,0))&lt;&gt;0,INDEX('Coverage Indicators - Section D'!Q$10:Q$41,MATCH('Print View'!$A83,'Coverage Indicators - Section D'!$A$10:$A$41,0)),""),"")</f>
        <v/>
      </c>
      <c r="K83" s="203" t="str">
        <f>IFERROR(IF(INDEX('Coverage Indicators - Section D'!R$10:R$41,MATCH('Print View'!$A83,'Coverage Indicators - Section D'!$A$10:$A$41,0))&lt;&gt;0,INDEX('Coverage Indicators - Section D'!R$10:R$41,MATCH('Print View'!$A83,'Coverage Indicators - Section D'!$A$10:$A$41,0)),""),"")</f>
        <v/>
      </c>
      <c r="L83" s="203" t="str">
        <f>IFERROR(IF(INDEX('Coverage Indicators - Section D'!S$10:S$41,MATCH('Print View'!$A83,'Coverage Indicators - Section D'!$A$10:$A$41,0))&lt;&gt;0,INDEX('Coverage Indicators - Section D'!S$10:S$41,MATCH('Print View'!$A83,'Coverage Indicators - Section D'!$A$10:$A$41,0)),""),"")</f>
        <v>Philippine Business for Social Progress (PBSP)</v>
      </c>
      <c r="M83" s="203" t="str">
        <f>IFERROR(IF(INDEX('Coverage Indicators - Section D'!T$10:T$41,MATCH('Print View'!$A83,'Coverage Indicators - Section D'!$A$10:$A$41,0))&lt;&gt;0,INDEX('Coverage Indicators - Section D'!T$10:T$41,MATCH('Print View'!$A83,'Coverage Indicators - Section D'!$A$10:$A$41,0)),""),"")</f>
        <v/>
      </c>
      <c r="N83" s="203" t="str">
        <f>IFERROR(IF(INDEX('Coverage Indicators - Section D'!U$10:U$41,MATCH('Print View'!$A83,'Coverage Indicators - Section D'!$A$10:$A$41,0))&lt;&gt;0,INDEX('Coverage Indicators - Section D'!U$10:U$41,MATCH('Print View'!$A83,'Coverage Indicators - Section D'!$A$10:$A$41,0)),""),"")</f>
        <v/>
      </c>
      <c r="O83" s="203" t="str">
        <f>IFERROR(IF(INDEX('Coverage Indicators - Section D'!V$10:V$41,MATCH('Print View'!$A83,'Coverage Indicators - Section D'!$A$10:$A$41,0))&lt;&gt;0,INDEX('Coverage Indicators - Section D'!V$10:V$41,MATCH('Print View'!$A83,'Coverage Indicators - Section D'!$A$10:$A$41,0)),""),"")</f>
        <v>N-Non-cumulative</v>
      </c>
      <c r="P83" s="240">
        <f t="array" ref="P83">IFERROR(IF(INDEX('Coverage Indicators - Section D'!E$45:E$196,MATCH('Print View'!$A83&amp;'Print View'!$Q$77,'Coverage Indicators - Section D'!$B$45:$B$196&amp;'Coverage Indicators - Section D'!$J$45:$J$196,0))&lt;&gt;0,INDEX('Coverage Indicators - Section D'!E$45:E$196,MATCH('Print View'!$A83&amp;'Print View'!$Q$77,'Coverage Indicators - Section D'!$B$45:$B$196&amp;'Coverage Indicators - Section D'!$J$45:$J$196,0)),""),"")</f>
        <v>462</v>
      </c>
      <c r="Q83" s="241">
        <f t="array" ref="Q83">IFERROR(IF(INDEX('Coverage Indicators - Section D'!F$45:F$196,MATCH('Print View'!$A83&amp;'Print View'!$Q$77,'Coverage Indicators - Section D'!$B$45:$B$196&amp;'Coverage Indicators - Section D'!$J$45:$J$196,0))&lt;&gt;0,INDEX('Coverage Indicators - Section D'!F$45:F$196,MATCH('Print View'!$A83&amp;'Print View'!$Q$77,'Coverage Indicators - Section D'!$B$45:$B$196&amp;'Coverage Indicators - Section D'!$J$45:$J$196,0)),""),"")</f>
        <v>7700</v>
      </c>
      <c r="R83" s="254">
        <f t="array" ref="R83">IFERROR(IF(INDEX('Coverage Indicators - Section D'!G$45:G$196,MATCH('Print View'!$A83&amp;'Print View'!$Q$77,'Coverage Indicators - Section D'!$B$45:$B$196&amp;'Coverage Indicators - Section D'!$J$45:$J$196,0))&lt;&gt;0,INDEX('Coverage Indicators - Section D'!G$45:G$196,MATCH('Print View'!$A83&amp;'Print View'!$Q$77,'Coverage Indicators - Section D'!$B$45:$B$196&amp;'Coverage Indicators - Section D'!$J$45:$J$196,0)),""),"")</f>
        <v>6</v>
      </c>
      <c r="S83" s="231" t="str">
        <f t="array" ref="S83">IFERROR(IF(INDEX('Coverage Indicators - Section D'!H$45:H$196,MATCH('Print View'!$A83&amp;'Print View'!$Q$77,'Coverage Indicators - Section D'!$B$45:$B$196&amp;'Coverage Indicators - Section D'!$J$45:$J$196,0))&lt;&gt;0,INDEX('Coverage Indicators - Section D'!H$45:H$196,MATCH('Print View'!$A83&amp;'Print View'!$Q$77,'Coverage Indicators - Section D'!$B$45:$B$196&amp;'Coverage Indicators - Section D'!$J$45:$J$196,0)),""),"")</f>
        <v/>
      </c>
      <c r="T83" s="245">
        <f t="array" ref="T83">IFERROR(IF(INDEX('Coverage Indicators - Section D'!E$45:E$196,MATCH('Print View'!$A83&amp;'Print View'!$U$77,'Coverage Indicators - Section D'!$B$45:$B$196&amp;'Coverage Indicators - Section D'!$J$45:$J$196,0))&lt;&gt;0,INDEX('Coverage Indicators - Section D'!E$45:E$196,MATCH('Print View'!$A83&amp;'Print View'!$U$77,'Coverage Indicators - Section D'!$B$45:$B$196&amp;'Coverage Indicators - Section D'!$J$45:$J$196,0)),""),"")</f>
        <v>291</v>
      </c>
      <c r="U83" s="241">
        <f t="array" ref="U83">IFERROR(IF(INDEX('Coverage Indicators - Section D'!F$45:F$196,MATCH('Print View'!$A83&amp;'Print View'!$U$77,'Coverage Indicators - Section D'!$B$45:$B$196&amp;'Coverage Indicators - Section D'!$J$45:$J$196,0))&lt;&gt;0,INDEX('Coverage Indicators - Section D'!F$45:F$196,MATCH('Print View'!$A83&amp;'Print View'!$U$77,'Coverage Indicators - Section D'!$B$45:$B$196&amp;'Coverage Indicators - Section D'!$J$45:$J$196,0)),""),"")</f>
        <v>7034</v>
      </c>
      <c r="V83" s="254">
        <f t="array" ref="V83">IFERROR(IF(INDEX('Coverage Indicators - Section D'!G$45:G$196,MATCH('Print View'!$A83&amp;'Print View'!$U$77,'Coverage Indicators - Section D'!$B$45:$B$196&amp;'Coverage Indicators - Section D'!$J$45:$J$196,0))&lt;&gt;0,INDEX('Coverage Indicators - Section D'!G$45:G$196,MATCH('Print View'!$A83&amp;'Print View'!$U$77,'Coverage Indicators - Section D'!$B$45:$B$196&amp;'Coverage Indicators - Section D'!$J$45:$J$196,0)),""),"")</f>
        <v>4.1370486209837933</v>
      </c>
      <c r="W83" s="231" t="str">
        <f t="array" ref="W83">IFERROR(IF(INDEX('Coverage Indicators - Section D'!H$45:H$196,MATCH('Print View'!$A83&amp;'Print View'!$U$77,'Coverage Indicators - Section D'!$B$45:$B$196&amp;'Coverage Indicators - Section D'!$J$45:$J$196,0))&lt;&gt;0,INDEX('Coverage Indicators - Section D'!H$45:H$196,MATCH('Print View'!$A83&amp;'Print View'!$U$77,'Coverage Indicators - Section D'!$B$45:$B$196&amp;'Coverage Indicators - Section D'!$J$45:$J$196,0)),""),"")</f>
        <v/>
      </c>
      <c r="X83" s="247">
        <f t="array" ref="X83">IFERROR(IF(INDEX('Coverage Indicators - Section D'!E$45:E$196,MATCH('Print View'!$A83&amp;'Print View'!$Y$77,'Coverage Indicators - Section D'!$B$45:$B$196&amp;'Coverage Indicators - Section D'!$J$45:$J$196,0))&lt;&gt;0,INDEX('Coverage Indicators - Section D'!E$45:E$196,MATCH('Print View'!$A83&amp;'Print View'!$Y$77,'Coverage Indicators - Section D'!$B$45:$B$196&amp;'Coverage Indicators - Section D'!$J$45:$J$196,0)),""),"")</f>
        <v>315</v>
      </c>
      <c r="Y83" s="248">
        <f t="array" ref="Y83">IFERROR(IF(INDEX('Coverage Indicators - Section D'!F$45:F$196,MATCH('Print View'!$A83&amp;'Print View'!$Y$77,'Coverage Indicators - Section D'!$B$45:$B$196&amp;'Coverage Indicators - Section D'!$J$45:$J$196,0))&lt;&gt;0,INDEX('Coverage Indicators - Section D'!F$45:F$196,MATCH('Print View'!$A83&amp;'Print View'!$Y$77,'Coverage Indicators - Section D'!$B$45:$B$196&amp;'Coverage Indicators - Section D'!$J$45:$J$196,0)),""),"")</f>
        <v>8524</v>
      </c>
      <c r="Z83" s="256">
        <f t="array" ref="Z83">IFERROR(IF(INDEX('Coverage Indicators - Section D'!G$45:G$196,MATCH('Print View'!$A83&amp;'Print View'!$Y$77,'Coverage Indicators - Section D'!$B$45:$B$196&amp;'Coverage Indicators - Section D'!$J$45:$J$196,0))&lt;&gt;0,INDEX('Coverage Indicators - Section D'!G$45:G$196,MATCH('Print View'!$A83&amp;'Print View'!$Y$77,'Coverage Indicators - Section D'!$B$45:$B$196&amp;'Coverage Indicators - Section D'!$J$45:$J$196,0)),""),"")</f>
        <v>3.6954481464101359</v>
      </c>
      <c r="AA83" s="180" t="str">
        <f t="array" ref="AA83">IFERROR(IF(INDEX('Coverage Indicators - Section D'!H$45:H$196,MATCH('Print View'!$A83&amp;'Print View'!$Y$77,'Coverage Indicators - Section D'!$B$45:$B$196&amp;'Coverage Indicators - Section D'!$J$45:$J$196,0))&lt;&gt;0,INDEX('Coverage Indicators - Section D'!H$45:H$196,MATCH('Print View'!$A83&amp;'Print View'!$Y$77,'Coverage Indicators - Section D'!$B$45:$B$196&amp;'Coverage Indicators - Section D'!$J$45:$J$196,0)),""),"")</f>
        <v/>
      </c>
      <c r="AB83" s="247" t="str">
        <f t="array" ref="AB83">IFERROR(IF(INDEX('Coverage Indicators - Section D'!E$45:E$196,MATCH('Print View'!$A83&amp;'Print View'!$AC$77,'Coverage Indicators - Section D'!$B$45:$B$196&amp;'Coverage Indicators - Section D'!$J$45:$J$196,0))&lt;&gt;0,INDEX('Coverage Indicators - Section D'!E$45:E$196,MATCH('Print View'!$A83&amp;'Print View'!$AC$77,'Coverage Indicators - Section D'!$B$45:$B$196&amp;'Coverage Indicators - Section D'!$J$45:$J$196,0)),""),"")</f>
        <v/>
      </c>
      <c r="AC83" s="248" t="str">
        <f t="array" ref="AC83">IFERROR(IF(INDEX('Coverage Indicators - Section D'!F$45:F$196,MATCH('Print View'!$A83&amp;'Print View'!$AC$77,'Coverage Indicators - Section D'!$B$45:$B$196&amp;'Coverage Indicators - Section D'!$J$45:$J$196,0))&lt;&gt;0,INDEX('Coverage Indicators - Section D'!F$45:F$196,MATCH('Print View'!$A83&amp;'Print View'!$AC$77,'Coverage Indicators - Section D'!$B$45:$B$196&amp;'Coverage Indicators - Section D'!$J$45:$J$196,0)),""),"")</f>
        <v/>
      </c>
      <c r="AD83" s="256" t="str">
        <f t="array" ref="AD83">IFERROR(IF(INDEX('Coverage Indicators - Section D'!G$45:G$196,MATCH('Print View'!$A83&amp;'Print View'!$AC$77,'Coverage Indicators - Section D'!$B$45:$B$196&amp;'Coverage Indicators - Section D'!$J$45:$J$196,0))&lt;&gt;0,INDEX('Coverage Indicators - Section D'!G$45:G$196,MATCH('Print View'!$A83&amp;'Print View'!$AC$77,'Coverage Indicators - Section D'!$B$45:$B$196&amp;'Coverage Indicators - Section D'!$J$45:$J$196,0)),""),"")</f>
        <v/>
      </c>
      <c r="AE83" s="180" t="str">
        <f t="array" ref="AE83">IFERROR(IF(INDEX('Coverage Indicators - Section D'!H$45:H$196,MATCH('Print View'!$A83&amp;'Print View'!$AC$77,'Coverage Indicators - Section D'!$B$45:$B$196&amp;'Coverage Indicators - Section D'!$J$45:$J$196,0))&lt;&gt;0,INDEX('Coverage Indicators - Section D'!H$45:H$196,MATCH('Print View'!$A83&amp;'Print View'!$AC$77,'Coverage Indicators - Section D'!$B$45:$B$196&amp;'Coverage Indicators - Section D'!$J$45:$J$196,0)),""),"")</f>
        <v/>
      </c>
      <c r="AF83" s="247" t="str">
        <f t="array" ref="AF83">IFERROR(IF(INDEX('Coverage Indicators - Section D'!E$45:E$196,MATCH('Print View'!$A83&amp;'Print View'!$AG$77,'Coverage Indicators - Section D'!$B$45:$B$196&amp;'Coverage Indicators - Section D'!$J$45:$J$196,0))&lt;&gt;0,INDEX('Coverage Indicators - Section D'!E$45:E$196,MATCH('Print View'!$A83&amp;'Print View'!$AG$77,'Coverage Indicators - Section D'!$B$45:$B$196&amp;'Coverage Indicators - Section D'!$J$45:$J$196,0)),""),"")</f>
        <v/>
      </c>
      <c r="AG83" s="248" t="str">
        <f t="array" ref="AG83">IFERROR(IF(INDEX('Coverage Indicators - Section D'!F$45:F$196,MATCH('Print View'!$A83&amp;'Print View'!$AG$77,'Coverage Indicators - Section D'!$B$45:$B$196&amp;'Coverage Indicators - Section D'!$J$45:$J$196,0))&lt;&gt;0,INDEX('Coverage Indicators - Section D'!F$45:F$196,MATCH('Print View'!$A83&amp;'Print View'!$AG$77,'Coverage Indicators - Section D'!$B$45:$B$196&amp;'Coverage Indicators - Section D'!$J$45:$J$196,0)),""),"")</f>
        <v/>
      </c>
      <c r="AH83" s="260" t="str">
        <f t="array" ref="AH83">IFERROR(IF(INDEX('Coverage Indicators - Section D'!G$45:G$196,MATCH('Print View'!$A83&amp;'Print View'!$AG$77,'Coverage Indicators - Section D'!$B$45:$B$196&amp;'Coverage Indicators - Section D'!$J$45:$J$196,0))&lt;&gt;0,INDEX('Coverage Indicators - Section D'!G$45:G$196,MATCH('Print View'!$A83&amp;'Print View'!$AG$77,'Coverage Indicators - Section D'!$B$45:$B$196&amp;'Coverage Indicators - Section D'!$J$45:$J$196,0)),""),"")</f>
        <v/>
      </c>
      <c r="AI83" s="180" t="str">
        <f t="array" ref="AI83">IFERROR(IF(INDEX('Coverage Indicators - Section D'!H$45:H$196,MATCH('Print View'!$A83&amp;'Print View'!$AG$77,'Coverage Indicators - Section D'!$B$45:$B$196&amp;'Coverage Indicators - Section D'!$J$45:$J$196,0))&lt;&gt;0,INDEX('Coverage Indicators - Section D'!H$45:H$196,MATCH('Print View'!$A83&amp;'Print View'!$AG$77,'Coverage Indicators - Section D'!$B$45:$B$196&amp;'Coverage Indicators - Section D'!$J$45:$J$196,0)),""),"")</f>
        <v/>
      </c>
      <c r="AJ83" s="235" t="str">
        <f>IFERROR(IF(INDEX('Coverage Indicators - Section D'!W$10:W$41,MATCH('Print View'!$A83,'Coverage Indicators - Section D'!$A$10:$A$41,0))&lt;&gt;0,INDEX('Coverage Indicators - Section D'!W$10:W$41,MATCH('Print View'!$A83,'Coverage Indicators - Section D'!$A$10:$A$41,0)),""),"")</f>
        <v>Baseline is based on the interim outcome of the cohort of July to December 2014 based on validation by PR.  
Actual number of RR/DR TB cases enrolled on treatment of the previous 6 month period will be used as denominator during reporting.  For example, for the Jan to Jun 2018 reporting period, we will report the 6th month LTFU outcome of patients enrolled from Jul to Dec. 2017.   IT IS will be the source of report.</v>
      </c>
      <c r="AK83" s="292"/>
      <c r="AL83" s="292"/>
      <c r="AM83" s="292"/>
      <c r="AN83" s="292"/>
      <c r="AO83" s="292"/>
      <c r="AP83" s="292"/>
      <c r="AQ83" s="292"/>
      <c r="AR83" s="292"/>
    </row>
    <row r="84" spans="1:44" s="293" customFormat="1" ht="210" x14ac:dyDescent="0.25">
      <c r="A84" s="212">
        <v>5</v>
      </c>
      <c r="B84" s="202" t="str">
        <f>IFERROR(IF(INDEX('Coverage Indicators - Section D'!B$10:B$41,MATCH('Print View'!$A84,'Coverage Indicators - Section D'!$A$10:$A$41,0))&lt;&gt;0,INDEX('Coverage Indicators - Section D'!B$10:B$41,MATCH('Print View'!$A84,'Coverage Indicators - Section D'!$A$10:$A$41,0)),""),"")</f>
        <v>TB care and prevention</v>
      </c>
      <c r="C84" s="202" t="str">
        <f>IFERROR(IF(INDEX('Coverage Indicators - Section D'!C$10:C$41,MATCH('Print View'!$A84,'Coverage Indicators - Section D'!$A$10:$A$41,0))&lt;&gt;0,INDEX('Coverage Indicators - Section D'!C$10:C$41,MATCH('Print View'!$A84,'Coverage Indicators - Section D'!$A$10:$A$41,0)),""),"")</f>
        <v>TCP-1(M): Number of notified cases of all forms of TB-(i.e. bacteriologically confirmed + clinically diagnosed), includes new and relapse cases</v>
      </c>
      <c r="D84" s="202" t="str">
        <f>IFERROR(IF(INDEX('Coverage Indicators - Section D'!D$10:D$41,MATCH('Print View'!$A84,'Coverage Indicators - Section D'!$A$10:$A$41,0))&lt;&gt;0,INDEX('Coverage Indicators - Section D'!D$10:D$41,MATCH('Print View'!$A84,'Coverage Indicators - Section D'!$A$10:$A$41,0)),""),"")</f>
        <v/>
      </c>
      <c r="E84" s="202">
        <f>IFERROR(IF(INDEX('Coverage Indicators - Section D'!E$10:E$41,MATCH('Print View'!$A84,'Coverage Indicators - Section D'!$A$10:$A$41,0))&lt;&gt;0,INDEX('Coverage Indicators - Section D'!E$10:E$41,MATCH('Print View'!$A84,'Coverage Indicators - Section D'!$A$10:$A$41,0)),""),"")</f>
        <v>276672</v>
      </c>
      <c r="F84" s="202" t="str">
        <f>IFERROR(IF(INDEX('Coverage Indicators - Section D'!F$10:F$41,MATCH('Print View'!$A84,'Coverage Indicators - Section D'!$A$10:$A$41,0))&lt;&gt;0,INDEX('Coverage Indicators - Section D'!F$10:F$41,MATCH('Print View'!$A84,'Coverage Indicators - Section D'!$A$10:$A$41,0)),""),"")</f>
        <v/>
      </c>
      <c r="G84" s="202" t="str">
        <f>IFERROR(IF(INDEX('Coverage Indicators - Section D'!G$10:G$41,MATCH('Print View'!$A84,'Coverage Indicators - Section D'!$A$10:$A$41,0))&lt;&gt;0,INDEX('Coverage Indicators - Section D'!G$10:G$41,MATCH('Print View'!$A84,'Coverage Indicators - Section D'!$A$10:$A$41,0)),""),"")</f>
        <v/>
      </c>
      <c r="H84" s="202" t="str">
        <f>IFERROR(IF(INDEX('Coverage Indicators - Section D'!H$10:H$41,MATCH('Print View'!$A84,'Coverage Indicators - Section D'!$A$10:$A$41,0))&lt;&gt;0,INDEX('Coverage Indicators - Section D'!H$10:H$41,MATCH('Print View'!$A84,'Coverage Indicators - Section D'!$A$10:$A$41,0)),""),"")</f>
        <v>2015</v>
      </c>
      <c r="I84" s="202" t="str">
        <f>IFERROR(IF(INDEX('Coverage Indicators - Section D'!P$10:P$41,MATCH('Print View'!$A84,'Coverage Indicators - Section D'!$A$10:$A$41,0))&lt;&gt;0,INDEX('Coverage Indicators - Section D'!P$10:P$41,MATCH('Print View'!$A84,'Coverage Indicators - Section D'!$A$10:$A$41,0)),""),"")</f>
        <v>WHO Global TB Report</v>
      </c>
      <c r="J84" s="202" t="str">
        <f>IFERROR(IF(INDEX('Coverage Indicators - Section D'!Q$10:Q$41,MATCH('Print View'!$A84,'Coverage Indicators - Section D'!$A$10:$A$41,0))&lt;&gt;0,INDEX('Coverage Indicators - Section D'!Q$10:Q$41,MATCH('Print View'!$A84,'Coverage Indicators - Section D'!$A$10:$A$41,0)),""),"")</f>
        <v>HIV test status,Gender,Age,TB case definition</v>
      </c>
      <c r="K84" s="202" t="str">
        <f>IFERROR(IF(INDEX('Coverage Indicators - Section D'!R$10:R$41,MATCH('Print View'!$A84,'Coverage Indicators - Section D'!$A$10:$A$41,0))&lt;&gt;0,INDEX('Coverage Indicators - Section D'!R$10:R$41,MATCH('Print View'!$A84,'Coverage Indicators - Section D'!$A$10:$A$41,0)),""),"")</f>
        <v/>
      </c>
      <c r="L84" s="202" t="str">
        <f>IFERROR(IF(INDEX('Coverage Indicators - Section D'!S$10:S$41,MATCH('Print View'!$A84,'Coverage Indicators - Section D'!$A$10:$A$41,0))&lt;&gt;0,INDEX('Coverage Indicators - Section D'!S$10:S$41,MATCH('Print View'!$A84,'Coverage Indicators - Section D'!$A$10:$A$41,0)),""),"")</f>
        <v>Philippine Business for Social Progress (PBSP)</v>
      </c>
      <c r="M84" s="202" t="str">
        <f>IFERROR(IF(INDEX('Coverage Indicators - Section D'!T$10:T$41,MATCH('Print View'!$A84,'Coverage Indicators - Section D'!$A$10:$A$41,0))&lt;&gt;0,INDEX('Coverage Indicators - Section D'!T$10:T$41,MATCH('Print View'!$A84,'Coverage Indicators - Section D'!$A$10:$A$41,0)),""),"")</f>
        <v/>
      </c>
      <c r="N84" s="202" t="str">
        <f>IFERROR(IF(INDEX('Coverage Indicators - Section D'!U$10:U$41,MATCH('Print View'!$A84,'Coverage Indicators - Section D'!$A$10:$A$41,0))&lt;&gt;0,INDEX('Coverage Indicators - Section D'!U$10:U$41,MATCH('Print View'!$A84,'Coverage Indicators - Section D'!$A$10:$A$41,0)),""),"")</f>
        <v/>
      </c>
      <c r="O84" s="202" t="str">
        <f>IFERROR(IF(INDEX('Coverage Indicators - Section D'!V$10:V$41,MATCH('Print View'!$A84,'Coverage Indicators - Section D'!$A$10:$A$41,0))&lt;&gt;0,INDEX('Coverage Indicators - Section D'!V$10:V$41,MATCH('Print View'!$A84,'Coverage Indicators - Section D'!$A$10:$A$41,0)),""),"")</f>
        <v>N-Non-cumulative</v>
      </c>
      <c r="P84" s="238">
        <f t="array" ref="P84">IFERROR(IF(INDEX('Coverage Indicators - Section D'!E$45:E$196,MATCH('Print View'!$A84&amp;'Print View'!$Q$77,'Coverage Indicators - Section D'!$B$45:$B$196&amp;'Coverage Indicators - Section D'!$J$45:$J$196,0))&lt;&gt;0,INDEX('Coverage Indicators - Section D'!E$45:E$196,MATCH('Print View'!$A84&amp;'Print View'!$Q$77,'Coverage Indicators - Section D'!$B$45:$B$196&amp;'Coverage Indicators - Section D'!$J$45:$J$196,0)),""),"")</f>
        <v>289583</v>
      </c>
      <c r="Q84" s="239" t="str">
        <f t="array" ref="Q84">IFERROR(IF(INDEX('Coverage Indicators - Section D'!F$45:F$196,MATCH('Print View'!$A84&amp;'Print View'!$Q$77,'Coverage Indicators - Section D'!$B$45:$B$196&amp;'Coverage Indicators - Section D'!$J$45:$J$196,0))&lt;&gt;0,INDEX('Coverage Indicators - Section D'!F$45:F$196,MATCH('Print View'!$A84&amp;'Print View'!$Q$77,'Coverage Indicators - Section D'!$B$45:$B$196&amp;'Coverage Indicators - Section D'!$J$45:$J$196,0)),""),"")</f>
        <v/>
      </c>
      <c r="R84" s="253" t="str">
        <f t="array" ref="R84">IFERROR(IF(INDEX('Coverage Indicators - Section D'!G$45:G$196,MATCH('Print View'!$A84&amp;'Print View'!$Q$77,'Coverage Indicators - Section D'!$B$45:$B$196&amp;'Coverage Indicators - Section D'!$J$45:$J$196,0))&lt;&gt;0,INDEX('Coverage Indicators - Section D'!G$45:G$196,MATCH('Print View'!$A84&amp;'Print View'!$Q$77,'Coverage Indicators - Section D'!$B$45:$B$196&amp;'Coverage Indicators - Section D'!$J$45:$J$196,0)),""),"")</f>
        <v/>
      </c>
      <c r="S84" s="174" t="str">
        <f t="array" ref="S84">IFERROR(IF(INDEX('Coverage Indicators - Section D'!H$45:H$196,MATCH('Print View'!$A84&amp;'Print View'!$Q$77,'Coverage Indicators - Section D'!$B$45:$B$196&amp;'Coverage Indicators - Section D'!$J$45:$J$196,0))&lt;&gt;0,INDEX('Coverage Indicators - Section D'!H$45:H$196,MATCH('Print View'!$A84&amp;'Print View'!$Q$77,'Coverage Indicators - Section D'!$B$45:$B$196&amp;'Coverage Indicators - Section D'!$J$45:$J$196,0)),""),"")</f>
        <v/>
      </c>
      <c r="T84" s="244">
        <f t="array" ref="T84">IFERROR(IF(INDEX('Coverage Indicators - Section D'!E$45:E$196,MATCH('Print View'!$A84&amp;'Print View'!$U$77,'Coverage Indicators - Section D'!$B$45:$B$196&amp;'Coverage Indicators - Section D'!$J$45:$J$196,0))&lt;&gt;0,INDEX('Coverage Indicators - Section D'!E$45:E$196,MATCH('Print View'!$A84&amp;'Print View'!$U$77,'Coverage Indicators - Section D'!$B$45:$B$196&amp;'Coverage Indicators - Section D'!$J$45:$J$196,0)),""),"")</f>
        <v>288676</v>
      </c>
      <c r="U84" s="239" t="str">
        <f t="array" ref="U84">IFERROR(IF(INDEX('Coverage Indicators - Section D'!F$45:F$196,MATCH('Print View'!$A84&amp;'Print View'!$U$77,'Coverage Indicators - Section D'!$B$45:$B$196&amp;'Coverage Indicators - Section D'!$J$45:$J$196,0))&lt;&gt;0,INDEX('Coverage Indicators - Section D'!F$45:F$196,MATCH('Print View'!$A84&amp;'Print View'!$U$77,'Coverage Indicators - Section D'!$B$45:$B$196&amp;'Coverage Indicators - Section D'!$J$45:$J$196,0)),""),"")</f>
        <v/>
      </c>
      <c r="V84" s="253" t="str">
        <f t="array" ref="V84">IFERROR(IF(INDEX('Coverage Indicators - Section D'!G$45:G$196,MATCH('Print View'!$A84&amp;'Print View'!$U$77,'Coverage Indicators - Section D'!$B$45:$B$196&amp;'Coverage Indicators - Section D'!$J$45:$J$196,0))&lt;&gt;0,INDEX('Coverage Indicators - Section D'!G$45:G$196,MATCH('Print View'!$A84&amp;'Print View'!$U$77,'Coverage Indicators - Section D'!$B$45:$B$196&amp;'Coverage Indicators - Section D'!$J$45:$J$196,0)),""),"")</f>
        <v/>
      </c>
      <c r="W84" s="174" t="str">
        <f t="array" ref="W84">IFERROR(IF(INDEX('Coverage Indicators - Section D'!H$45:H$196,MATCH('Print View'!$A84&amp;'Print View'!$U$77,'Coverage Indicators - Section D'!$B$45:$B$196&amp;'Coverage Indicators - Section D'!$J$45:$J$196,0))&lt;&gt;0,INDEX('Coverage Indicators - Section D'!H$45:H$196,MATCH('Print View'!$A84&amp;'Print View'!$U$77,'Coverage Indicators - Section D'!$B$45:$B$196&amp;'Coverage Indicators - Section D'!$J$45:$J$196,0)),""),"")</f>
        <v/>
      </c>
      <c r="X84" s="249">
        <f t="array" ref="X84">IFERROR(IF(INDEX('Coverage Indicators - Section D'!E$45:E$196,MATCH('Print View'!$A84&amp;'Print View'!$Y$77,'Coverage Indicators - Section D'!$B$45:$B$196&amp;'Coverage Indicators - Section D'!$J$45:$J$196,0))&lt;&gt;0,INDEX('Coverage Indicators - Section D'!E$45:E$196,MATCH('Print View'!$A84&amp;'Print View'!$Y$77,'Coverage Indicators - Section D'!$B$45:$B$196&amp;'Coverage Indicators - Section D'!$J$45:$J$196,0)),""),"")</f>
        <v>279983</v>
      </c>
      <c r="Y84" s="250" t="str">
        <f t="array" ref="Y84">IFERROR(IF(INDEX('Coverage Indicators - Section D'!F$45:F$196,MATCH('Print View'!$A84&amp;'Print View'!$Y$77,'Coverage Indicators - Section D'!$B$45:$B$196&amp;'Coverage Indicators - Section D'!$J$45:$J$196,0))&lt;&gt;0,INDEX('Coverage Indicators - Section D'!F$45:F$196,MATCH('Print View'!$A84&amp;'Print View'!$Y$77,'Coverage Indicators - Section D'!$B$45:$B$196&amp;'Coverage Indicators - Section D'!$J$45:$J$196,0)),""),"")</f>
        <v/>
      </c>
      <c r="Z84" s="257" t="str">
        <f t="array" ref="Z84">IFERROR(IF(INDEX('Coverage Indicators - Section D'!G$45:G$196,MATCH('Print View'!$A84&amp;'Print View'!$Y$77,'Coverage Indicators - Section D'!$B$45:$B$196&amp;'Coverage Indicators - Section D'!$J$45:$J$196,0))&lt;&gt;0,INDEX('Coverage Indicators - Section D'!G$45:G$196,MATCH('Print View'!$A84&amp;'Print View'!$Y$77,'Coverage Indicators - Section D'!$B$45:$B$196&amp;'Coverage Indicators - Section D'!$J$45:$J$196,0)),""),"")</f>
        <v/>
      </c>
      <c r="AA84" s="185" t="str">
        <f t="array" ref="AA84">IFERROR(IF(INDEX('Coverage Indicators - Section D'!H$45:H$196,MATCH('Print View'!$A84&amp;'Print View'!$Y$77,'Coverage Indicators - Section D'!$B$45:$B$196&amp;'Coverage Indicators - Section D'!$J$45:$J$196,0))&lt;&gt;0,INDEX('Coverage Indicators - Section D'!H$45:H$196,MATCH('Print View'!$A84&amp;'Print View'!$Y$77,'Coverage Indicators - Section D'!$B$45:$B$196&amp;'Coverage Indicators - Section D'!$J$45:$J$196,0)),""),"")</f>
        <v/>
      </c>
      <c r="AB84" s="249" t="str">
        <f t="array" ref="AB84">IFERROR(IF(INDEX('Coverage Indicators - Section D'!E$45:E$196,MATCH('Print View'!$A84&amp;'Print View'!$AC$77,'Coverage Indicators - Section D'!$B$45:$B$196&amp;'Coverage Indicators - Section D'!$J$45:$J$196,0))&lt;&gt;0,INDEX('Coverage Indicators - Section D'!E$45:E$196,MATCH('Print View'!$A84&amp;'Print View'!$AC$77,'Coverage Indicators - Section D'!$B$45:$B$196&amp;'Coverage Indicators - Section D'!$J$45:$J$196,0)),""),"")</f>
        <v/>
      </c>
      <c r="AC84" s="250" t="str">
        <f t="array" ref="AC84">IFERROR(IF(INDEX('Coverage Indicators - Section D'!F$45:F$196,MATCH('Print View'!$A84&amp;'Print View'!$AC$77,'Coverage Indicators - Section D'!$B$45:$B$196&amp;'Coverage Indicators - Section D'!$J$45:$J$196,0))&lt;&gt;0,INDEX('Coverage Indicators - Section D'!F$45:F$196,MATCH('Print View'!$A84&amp;'Print View'!$AC$77,'Coverage Indicators - Section D'!$B$45:$B$196&amp;'Coverage Indicators - Section D'!$J$45:$J$196,0)),""),"")</f>
        <v/>
      </c>
      <c r="AD84" s="257" t="str">
        <f t="array" ref="AD84">IFERROR(IF(INDEX('Coverage Indicators - Section D'!G$45:G$196,MATCH('Print View'!$A84&amp;'Print View'!$AC$77,'Coverage Indicators - Section D'!$B$45:$B$196&amp;'Coverage Indicators - Section D'!$J$45:$J$196,0))&lt;&gt;0,INDEX('Coverage Indicators - Section D'!G$45:G$196,MATCH('Print View'!$A84&amp;'Print View'!$AC$77,'Coverage Indicators - Section D'!$B$45:$B$196&amp;'Coverage Indicators - Section D'!$J$45:$J$196,0)),""),"")</f>
        <v/>
      </c>
      <c r="AE84" s="185" t="str">
        <f t="array" ref="AE84">IFERROR(IF(INDEX('Coverage Indicators - Section D'!H$45:H$196,MATCH('Print View'!$A84&amp;'Print View'!$AC$77,'Coverage Indicators - Section D'!$B$45:$B$196&amp;'Coverage Indicators - Section D'!$J$45:$J$196,0))&lt;&gt;0,INDEX('Coverage Indicators - Section D'!H$45:H$196,MATCH('Print View'!$A84&amp;'Print View'!$AC$77,'Coverage Indicators - Section D'!$B$45:$B$196&amp;'Coverage Indicators - Section D'!$J$45:$J$196,0)),""),"")</f>
        <v/>
      </c>
      <c r="AF84" s="249" t="str">
        <f t="array" ref="AF84">IFERROR(IF(INDEX('Coverage Indicators - Section D'!E$45:E$196,MATCH('Print View'!$A84&amp;'Print View'!$AG$77,'Coverage Indicators - Section D'!$B$45:$B$196&amp;'Coverage Indicators - Section D'!$J$45:$J$196,0))&lt;&gt;0,INDEX('Coverage Indicators - Section D'!E$45:E$196,MATCH('Print View'!$A84&amp;'Print View'!$AG$77,'Coverage Indicators - Section D'!$B$45:$B$196&amp;'Coverage Indicators - Section D'!$J$45:$J$196,0)),""),"")</f>
        <v/>
      </c>
      <c r="AG84" s="250" t="str">
        <f t="array" ref="AG84">IFERROR(IF(INDEX('Coverage Indicators - Section D'!F$45:F$196,MATCH('Print View'!$A84&amp;'Print View'!$AG$77,'Coverage Indicators - Section D'!$B$45:$B$196&amp;'Coverage Indicators - Section D'!$J$45:$J$196,0))&lt;&gt;0,INDEX('Coverage Indicators - Section D'!F$45:F$196,MATCH('Print View'!$A84&amp;'Print View'!$AG$77,'Coverage Indicators - Section D'!$B$45:$B$196&amp;'Coverage Indicators - Section D'!$J$45:$J$196,0)),""),"")</f>
        <v/>
      </c>
      <c r="AH84" s="261" t="str">
        <f t="array" ref="AH84">IFERROR(IF(INDEX('Coverage Indicators - Section D'!G$45:G$196,MATCH('Print View'!$A84&amp;'Print View'!$AG$77,'Coverage Indicators - Section D'!$B$45:$B$196&amp;'Coverage Indicators - Section D'!$J$45:$J$196,0))&lt;&gt;0,INDEX('Coverage Indicators - Section D'!G$45:G$196,MATCH('Print View'!$A84&amp;'Print View'!$AG$77,'Coverage Indicators - Section D'!$B$45:$B$196&amp;'Coverage Indicators - Section D'!$J$45:$J$196,0)),""),"")</f>
        <v/>
      </c>
      <c r="AI84" s="185" t="str">
        <f t="array" ref="AI84">IFERROR(IF(INDEX('Coverage Indicators - Section D'!H$45:H$196,MATCH('Print View'!$A84&amp;'Print View'!$AG$77,'Coverage Indicators - Section D'!$B$45:$B$196&amp;'Coverage Indicators - Section D'!$J$45:$J$196,0))&lt;&gt;0,INDEX('Coverage Indicators - Section D'!H$45:H$196,MATCH('Print View'!$A84&amp;'Print View'!$AG$77,'Coverage Indicators - Section D'!$B$45:$B$196&amp;'Coverage Indicators - Section D'!$J$45:$J$196,0)),""),"")</f>
        <v/>
      </c>
      <c r="AJ84" s="234" t="str">
        <f>IFERROR(IF(INDEX('Coverage Indicators - Section D'!W$10:W$41,MATCH('Print View'!$A84,'Coverage Indicators - Section D'!$A$10:$A$41,0))&lt;&gt;0,INDEX('Coverage Indicators - Section D'!W$10:W$41,MATCH('Print View'!$A84,'Coverage Indicators - Section D'!$A$10:$A$41,0)),""),"")</f>
        <v>This is a national indicator. Target is based on PhilSTEP 1.  Contribution by the current grant will be the TB Care &amp; Prevention intervention (CBO/Vulnerable population and PPM) and PMDT. Source of report will be NTP report/IT IS.</v>
      </c>
      <c r="AK84" s="292"/>
      <c r="AL84" s="292"/>
      <c r="AM84" s="292"/>
      <c r="AN84" s="292"/>
      <c r="AO84" s="292"/>
      <c r="AP84" s="292"/>
      <c r="AQ84" s="292"/>
      <c r="AR84" s="292"/>
    </row>
    <row r="85" spans="1:44" s="293" customFormat="1" ht="300" x14ac:dyDescent="0.25">
      <c r="A85" s="177">
        <v>6</v>
      </c>
      <c r="B85" s="203" t="str">
        <f>IFERROR(IF(INDEX('Coverage Indicators - Section D'!B$10:B$41,MATCH('Print View'!$A85,'Coverage Indicators - Section D'!$A$10:$A$41,0))&lt;&gt;0,INDEX('Coverage Indicators - Section D'!B$10:B$41,MATCH('Print View'!$A85,'Coverage Indicators - Section D'!$A$10:$A$41,0)),""),"")</f>
        <v>TB care and prevention</v>
      </c>
      <c r="C85" s="203" t="str">
        <f>IFERROR(IF(INDEX('Coverage Indicators - Section D'!C$10:C$41,MATCH('Print View'!$A85,'Coverage Indicators - Section D'!$A$10:$A$41,0))&lt;&gt;0,INDEX('Coverage Indicators - Section D'!C$10:C$41,MATCH('Print View'!$A85,'Coverage Indicators - Section D'!$A$10:$A$41,0)),""),"")</f>
        <v>TCP-2(M): Treatment success rate- all forms:  Percentage of TB cases, all forms, bacteriologically confirmed plus clinically diagnosed, successfully treated (cured plus treatment completed) among all TB</v>
      </c>
      <c r="D85" s="203" t="str">
        <f>IFERROR(IF(INDEX('Coverage Indicators - Section D'!D$10:D$41,MATCH('Print View'!$A85,'Coverage Indicators - Section D'!$A$10:$A$41,0))&lt;&gt;0,INDEX('Coverage Indicators - Section D'!D$10:D$41,MATCH('Print View'!$A85,'Coverage Indicators - Section D'!$A$10:$A$41,0)),""),"")</f>
        <v/>
      </c>
      <c r="E85" s="203">
        <f>IFERROR(IF(INDEX('Coverage Indicators - Section D'!E$10:E$41,MATCH('Print View'!$A85,'Coverage Indicators - Section D'!$A$10:$A$41,0))&lt;&gt;0,INDEX('Coverage Indicators - Section D'!E$10:E$41,MATCH('Print View'!$A85,'Coverage Indicators - Section D'!$A$10:$A$41,0)),""),"")</f>
        <v>202084</v>
      </c>
      <c r="F85" s="203">
        <f>IFERROR(IF(INDEX('Coverage Indicators - Section D'!F$10:F$41,MATCH('Print View'!$A85,'Coverage Indicators - Section D'!$A$10:$A$41,0))&lt;&gt;0,INDEX('Coverage Indicators - Section D'!F$10:F$41,MATCH('Print View'!$A85,'Coverage Indicators - Section D'!$A$10:$A$41,0)),""),"")</f>
        <v>219737</v>
      </c>
      <c r="G85" s="203">
        <f>IFERROR(IF(INDEX('Coverage Indicators - Section D'!G$10:G$41,MATCH('Print View'!$A85,'Coverage Indicators - Section D'!$A$10:$A$41,0))&lt;&gt;0,INDEX('Coverage Indicators - Section D'!G$10:G$41,MATCH('Print View'!$A85,'Coverage Indicators - Section D'!$A$10:$A$41,0)),""),"")</f>
        <v>91.96630517391246</v>
      </c>
      <c r="H85" s="203" t="str">
        <f>IFERROR(IF(INDEX('Coverage Indicators - Section D'!H$10:H$41,MATCH('Print View'!$A85,'Coverage Indicators - Section D'!$A$10:$A$41,0))&lt;&gt;0,INDEX('Coverage Indicators - Section D'!H$10:H$41,MATCH('Print View'!$A85,'Coverage Indicators - Section D'!$A$10:$A$41,0)),""),"")</f>
        <v>2015</v>
      </c>
      <c r="I85" s="203" t="str">
        <f>IFERROR(IF(INDEX('Coverage Indicators - Section D'!P$10:P$41,MATCH('Print View'!$A85,'Coverage Indicators - Section D'!$A$10:$A$41,0))&lt;&gt;0,INDEX('Coverage Indicators - Section D'!P$10:P$41,MATCH('Print View'!$A85,'Coverage Indicators - Section D'!$A$10:$A$41,0)),""),"")</f>
        <v>WHO Global TB Report</v>
      </c>
      <c r="J85" s="203" t="str">
        <f>IFERROR(IF(INDEX('Coverage Indicators - Section D'!Q$10:Q$41,MATCH('Print View'!$A85,'Coverage Indicators - Section D'!$A$10:$A$41,0))&lt;&gt;0,INDEX('Coverage Indicators - Section D'!Q$10:Q$41,MATCH('Print View'!$A85,'Coverage Indicators - Section D'!$A$10:$A$41,0)),""),"")</f>
        <v>Age,HIV test status,Gender</v>
      </c>
      <c r="K85" s="203" t="str">
        <f>IFERROR(IF(INDEX('Coverage Indicators - Section D'!R$10:R$41,MATCH('Print View'!$A85,'Coverage Indicators - Section D'!$A$10:$A$41,0))&lt;&gt;0,INDEX('Coverage Indicators - Section D'!R$10:R$41,MATCH('Print View'!$A85,'Coverage Indicators - Section D'!$A$10:$A$41,0)),""),"")</f>
        <v/>
      </c>
      <c r="L85" s="203" t="str">
        <f>IFERROR(IF(INDEX('Coverage Indicators - Section D'!S$10:S$41,MATCH('Print View'!$A85,'Coverage Indicators - Section D'!$A$10:$A$41,0))&lt;&gt;0,INDEX('Coverage Indicators - Section D'!S$10:S$41,MATCH('Print View'!$A85,'Coverage Indicators - Section D'!$A$10:$A$41,0)),""),"")</f>
        <v>Philippine Business for Social Progress (PBSP)</v>
      </c>
      <c r="M85" s="203" t="str">
        <f>IFERROR(IF(INDEX('Coverage Indicators - Section D'!T$10:T$41,MATCH('Print View'!$A85,'Coverage Indicators - Section D'!$A$10:$A$41,0))&lt;&gt;0,INDEX('Coverage Indicators - Section D'!T$10:T$41,MATCH('Print View'!$A85,'Coverage Indicators - Section D'!$A$10:$A$41,0)),""),"")</f>
        <v/>
      </c>
      <c r="N85" s="203" t="str">
        <f>IFERROR(IF(INDEX('Coverage Indicators - Section D'!U$10:U$41,MATCH('Print View'!$A85,'Coverage Indicators - Section D'!$A$10:$A$41,0))&lt;&gt;0,INDEX('Coverage Indicators - Section D'!U$10:U$41,MATCH('Print View'!$A85,'Coverage Indicators - Section D'!$A$10:$A$41,0)),""),"")</f>
        <v/>
      </c>
      <c r="O85" s="203" t="str">
        <f>IFERROR(IF(INDEX('Coverage Indicators - Section D'!V$10:V$41,MATCH('Print View'!$A85,'Coverage Indicators - Section D'!$A$10:$A$41,0))&lt;&gt;0,INDEX('Coverage Indicators - Section D'!V$10:V$41,MATCH('Print View'!$A85,'Coverage Indicators - Section D'!$A$10:$A$41,0)),""),"")</f>
        <v>Y- Cumulative annually</v>
      </c>
      <c r="P85" s="240">
        <f t="array" ref="P85">IFERROR(IF(INDEX('Coverage Indicators - Section D'!E$45:E$196,MATCH('Print View'!$A85&amp;'Print View'!$Q$77,'Coverage Indicators - Section D'!$B$45:$B$196&amp;'Coverage Indicators - Section D'!$J$45:$J$196,0))&lt;&gt;0,INDEX('Coverage Indicators - Section D'!E$45:E$196,MATCH('Print View'!$A85&amp;'Print View'!$Q$77,'Coverage Indicators - Section D'!$B$45:$B$196&amp;'Coverage Indicators - Section D'!$J$45:$J$196,0)),""),"")</f>
        <v>266416.36</v>
      </c>
      <c r="Q85" s="241">
        <f t="array" ref="Q85">IFERROR(IF(INDEX('Coverage Indicators - Section D'!F$45:F$196,MATCH('Print View'!$A85&amp;'Print View'!$Q$77,'Coverage Indicators - Section D'!$B$45:$B$196&amp;'Coverage Indicators - Section D'!$J$45:$J$196,0))&lt;&gt;0,INDEX('Coverage Indicators - Section D'!F$45:F$196,MATCH('Print View'!$A85&amp;'Print View'!$Q$77,'Coverage Indicators - Section D'!$B$45:$B$196&amp;'Coverage Indicators - Section D'!$J$45:$J$196,0)),""),"")</f>
        <v>289583</v>
      </c>
      <c r="R85" s="254">
        <f t="array" ref="R85">IFERROR(IF(INDEX('Coverage Indicators - Section D'!G$45:G$196,MATCH('Print View'!$A85&amp;'Print View'!$Q$77,'Coverage Indicators - Section D'!$B$45:$B$196&amp;'Coverage Indicators - Section D'!$J$45:$J$196,0))&lt;&gt;0,INDEX('Coverage Indicators - Section D'!G$45:G$196,MATCH('Print View'!$A85&amp;'Print View'!$Q$77,'Coverage Indicators - Section D'!$B$45:$B$196&amp;'Coverage Indicators - Section D'!$J$45:$J$196,0)),""),"")</f>
        <v>92</v>
      </c>
      <c r="S85" s="231" t="str">
        <f t="array" ref="S85">IFERROR(IF(INDEX('Coverage Indicators - Section D'!H$45:H$196,MATCH('Print View'!$A85&amp;'Print View'!$Q$77,'Coverage Indicators - Section D'!$B$45:$B$196&amp;'Coverage Indicators - Section D'!$J$45:$J$196,0))&lt;&gt;0,INDEX('Coverage Indicators - Section D'!H$45:H$196,MATCH('Print View'!$A85&amp;'Print View'!$Q$77,'Coverage Indicators - Section D'!$B$45:$B$196&amp;'Coverage Indicators - Section D'!$J$45:$J$196,0)),""),"")</f>
        <v/>
      </c>
      <c r="T85" s="245">
        <f t="array" ref="T85">IFERROR(IF(INDEX('Coverage Indicators - Section D'!E$45:E$196,MATCH('Print View'!$A85&amp;'Print View'!$U$77,'Coverage Indicators - Section D'!$B$45:$B$196&amp;'Coverage Indicators - Section D'!$J$45:$J$196,0))&lt;&gt;0,INDEX('Coverage Indicators - Section D'!E$45:E$196,MATCH('Print View'!$A85&amp;'Print View'!$U$77,'Coverage Indicators - Section D'!$B$45:$B$196&amp;'Coverage Indicators - Section D'!$J$45:$J$196,0)),""),"")</f>
        <v>268468.68</v>
      </c>
      <c r="U85" s="241">
        <f t="array" ref="U85">IFERROR(IF(INDEX('Coverage Indicators - Section D'!F$45:F$196,MATCH('Print View'!$A85&amp;'Print View'!$U$77,'Coverage Indicators - Section D'!$B$45:$B$196&amp;'Coverage Indicators - Section D'!$J$45:$J$196,0))&lt;&gt;0,INDEX('Coverage Indicators - Section D'!F$45:F$196,MATCH('Print View'!$A85&amp;'Print View'!$U$77,'Coverage Indicators - Section D'!$B$45:$B$196&amp;'Coverage Indicators - Section D'!$J$45:$J$196,0)),""),"")</f>
        <v>288676</v>
      </c>
      <c r="V85" s="254">
        <f t="array" ref="V85">IFERROR(IF(INDEX('Coverage Indicators - Section D'!G$45:G$196,MATCH('Print View'!$A85&amp;'Print View'!$U$77,'Coverage Indicators - Section D'!$B$45:$B$196&amp;'Coverage Indicators - Section D'!$J$45:$J$196,0))&lt;&gt;0,INDEX('Coverage Indicators - Section D'!G$45:G$196,MATCH('Print View'!$A85&amp;'Print View'!$U$77,'Coverage Indicators - Section D'!$B$45:$B$196&amp;'Coverage Indicators - Section D'!$J$45:$J$196,0)),""),"")</f>
        <v>93</v>
      </c>
      <c r="W85" s="231" t="str">
        <f t="array" ref="W85">IFERROR(IF(INDEX('Coverage Indicators - Section D'!H$45:H$196,MATCH('Print View'!$A85&amp;'Print View'!$U$77,'Coverage Indicators - Section D'!$B$45:$B$196&amp;'Coverage Indicators - Section D'!$J$45:$J$196,0))&lt;&gt;0,INDEX('Coverage Indicators - Section D'!H$45:H$196,MATCH('Print View'!$A85&amp;'Print View'!$U$77,'Coverage Indicators - Section D'!$B$45:$B$196&amp;'Coverage Indicators - Section D'!$J$45:$J$196,0)),""),"")</f>
        <v/>
      </c>
      <c r="X85" s="247">
        <f t="array" ref="X85">IFERROR(IF(INDEX('Coverage Indicators - Section D'!E$45:E$196,MATCH('Print View'!$A85&amp;'Print View'!$Y$77,'Coverage Indicators - Section D'!$B$45:$B$196&amp;'Coverage Indicators - Section D'!$J$45:$J$196,0))&lt;&gt;0,INDEX('Coverage Indicators - Section D'!E$45:E$196,MATCH('Print View'!$A85&amp;'Print View'!$Y$77,'Coverage Indicators - Section D'!$B$45:$B$196&amp;'Coverage Indicators - Section D'!$J$45:$J$196,0)),""),"")</f>
        <v>260384.19</v>
      </c>
      <c r="Y85" s="248">
        <f t="array" ref="Y85">IFERROR(IF(INDEX('Coverage Indicators - Section D'!F$45:F$196,MATCH('Print View'!$A85&amp;'Print View'!$Y$77,'Coverage Indicators - Section D'!$B$45:$B$196&amp;'Coverage Indicators - Section D'!$J$45:$J$196,0))&lt;&gt;0,INDEX('Coverage Indicators - Section D'!F$45:F$196,MATCH('Print View'!$A85&amp;'Print View'!$Y$77,'Coverage Indicators - Section D'!$B$45:$B$196&amp;'Coverage Indicators - Section D'!$J$45:$J$196,0)),""),"")</f>
        <v>279983</v>
      </c>
      <c r="Z85" s="256">
        <f t="array" ref="Z85">IFERROR(IF(INDEX('Coverage Indicators - Section D'!G$45:G$196,MATCH('Print View'!$A85&amp;'Print View'!$Y$77,'Coverage Indicators - Section D'!$B$45:$B$196&amp;'Coverage Indicators - Section D'!$J$45:$J$196,0))&lt;&gt;0,INDEX('Coverage Indicators - Section D'!G$45:G$196,MATCH('Print View'!$A85&amp;'Print View'!$Y$77,'Coverage Indicators - Section D'!$B$45:$B$196&amp;'Coverage Indicators - Section D'!$J$45:$J$196,0)),""),"")</f>
        <v>93</v>
      </c>
      <c r="AA85" s="180" t="str">
        <f t="array" ref="AA85">IFERROR(IF(INDEX('Coverage Indicators - Section D'!H$45:H$196,MATCH('Print View'!$A85&amp;'Print View'!$Y$77,'Coverage Indicators - Section D'!$B$45:$B$196&amp;'Coverage Indicators - Section D'!$J$45:$J$196,0))&lt;&gt;0,INDEX('Coverage Indicators - Section D'!H$45:H$196,MATCH('Print View'!$A85&amp;'Print View'!$Y$77,'Coverage Indicators - Section D'!$B$45:$B$196&amp;'Coverage Indicators - Section D'!$J$45:$J$196,0)),""),"")</f>
        <v/>
      </c>
      <c r="AB85" s="247" t="str">
        <f t="array" ref="AB85">IFERROR(IF(INDEX('Coverage Indicators - Section D'!E$45:E$196,MATCH('Print View'!$A85&amp;'Print View'!$AC$77,'Coverage Indicators - Section D'!$B$45:$B$196&amp;'Coverage Indicators - Section D'!$J$45:$J$196,0))&lt;&gt;0,INDEX('Coverage Indicators - Section D'!E$45:E$196,MATCH('Print View'!$A85&amp;'Print View'!$AC$77,'Coverage Indicators - Section D'!$B$45:$B$196&amp;'Coverage Indicators - Section D'!$J$45:$J$196,0)),""),"")</f>
        <v/>
      </c>
      <c r="AC85" s="248" t="str">
        <f t="array" ref="AC85">IFERROR(IF(INDEX('Coverage Indicators - Section D'!F$45:F$196,MATCH('Print View'!$A85&amp;'Print View'!$AC$77,'Coverage Indicators - Section D'!$B$45:$B$196&amp;'Coverage Indicators - Section D'!$J$45:$J$196,0))&lt;&gt;0,INDEX('Coverage Indicators - Section D'!F$45:F$196,MATCH('Print View'!$A85&amp;'Print View'!$AC$77,'Coverage Indicators - Section D'!$B$45:$B$196&amp;'Coverage Indicators - Section D'!$J$45:$J$196,0)),""),"")</f>
        <v/>
      </c>
      <c r="AD85" s="256" t="str">
        <f t="array" ref="AD85">IFERROR(IF(INDEX('Coverage Indicators - Section D'!G$45:G$196,MATCH('Print View'!$A85&amp;'Print View'!$AC$77,'Coverage Indicators - Section D'!$B$45:$B$196&amp;'Coverage Indicators - Section D'!$J$45:$J$196,0))&lt;&gt;0,INDEX('Coverage Indicators - Section D'!G$45:G$196,MATCH('Print View'!$A85&amp;'Print View'!$AC$77,'Coverage Indicators - Section D'!$B$45:$B$196&amp;'Coverage Indicators - Section D'!$J$45:$J$196,0)),""),"")</f>
        <v/>
      </c>
      <c r="AE85" s="180" t="str">
        <f t="array" ref="AE85">IFERROR(IF(INDEX('Coverage Indicators - Section D'!H$45:H$196,MATCH('Print View'!$A85&amp;'Print View'!$AC$77,'Coverage Indicators - Section D'!$B$45:$B$196&amp;'Coverage Indicators - Section D'!$J$45:$J$196,0))&lt;&gt;0,INDEX('Coverage Indicators - Section D'!H$45:H$196,MATCH('Print View'!$A85&amp;'Print View'!$AC$77,'Coverage Indicators - Section D'!$B$45:$B$196&amp;'Coverage Indicators - Section D'!$J$45:$J$196,0)),""),"")</f>
        <v/>
      </c>
      <c r="AF85" s="247" t="str">
        <f t="array" ref="AF85">IFERROR(IF(INDEX('Coverage Indicators - Section D'!E$45:E$196,MATCH('Print View'!$A85&amp;'Print View'!$AG$77,'Coverage Indicators - Section D'!$B$45:$B$196&amp;'Coverage Indicators - Section D'!$J$45:$J$196,0))&lt;&gt;0,INDEX('Coverage Indicators - Section D'!E$45:E$196,MATCH('Print View'!$A85&amp;'Print View'!$AG$77,'Coverage Indicators - Section D'!$B$45:$B$196&amp;'Coverage Indicators - Section D'!$J$45:$J$196,0)),""),"")</f>
        <v/>
      </c>
      <c r="AG85" s="248" t="str">
        <f t="array" ref="AG85">IFERROR(IF(INDEX('Coverage Indicators - Section D'!F$45:F$196,MATCH('Print View'!$A85&amp;'Print View'!$AG$77,'Coverage Indicators - Section D'!$B$45:$B$196&amp;'Coverage Indicators - Section D'!$J$45:$J$196,0))&lt;&gt;0,INDEX('Coverage Indicators - Section D'!F$45:F$196,MATCH('Print View'!$A85&amp;'Print View'!$AG$77,'Coverage Indicators - Section D'!$B$45:$B$196&amp;'Coverage Indicators - Section D'!$J$45:$J$196,0)),""),"")</f>
        <v/>
      </c>
      <c r="AH85" s="260" t="str">
        <f t="array" ref="AH85">IFERROR(IF(INDEX('Coverage Indicators - Section D'!G$45:G$196,MATCH('Print View'!$A85&amp;'Print View'!$AG$77,'Coverage Indicators - Section D'!$B$45:$B$196&amp;'Coverage Indicators - Section D'!$J$45:$J$196,0))&lt;&gt;0,INDEX('Coverage Indicators - Section D'!G$45:G$196,MATCH('Print View'!$A85&amp;'Print View'!$AG$77,'Coverage Indicators - Section D'!$B$45:$B$196&amp;'Coverage Indicators - Section D'!$J$45:$J$196,0)),""),"")</f>
        <v/>
      </c>
      <c r="AI85" s="180" t="str">
        <f t="array" ref="AI85">IFERROR(IF(INDEX('Coverage Indicators - Section D'!H$45:H$196,MATCH('Print View'!$A85&amp;'Print View'!$AG$77,'Coverage Indicators - Section D'!$B$45:$B$196&amp;'Coverage Indicators - Section D'!$J$45:$J$196,0))&lt;&gt;0,INDEX('Coverage Indicators - Section D'!H$45:H$196,MATCH('Print View'!$A85&amp;'Print View'!$AG$77,'Coverage Indicators - Section D'!$B$45:$B$196&amp;'Coverage Indicators - Section D'!$J$45:$J$196,0)),""),"")</f>
        <v/>
      </c>
      <c r="AJ85" s="235" t="str">
        <f>IFERROR(IF(INDEX('Coverage Indicators - Section D'!W$10:W$41,MATCH('Print View'!$A85,'Coverage Indicators - Section D'!$A$10:$A$41,0))&lt;&gt;0,INDEX('Coverage Indicators - Section D'!W$10:W$41,MATCH('Print View'!$A85,'Coverage Indicators - Section D'!$A$10:$A$41,0)),""),"")</f>
        <v>Baseline data is the treatment outcome of the 2014 cohort.  Reporting of this indicator is one year delayed.  Source of report will be NTP report/IT IS.</v>
      </c>
      <c r="AK85" s="292"/>
      <c r="AL85" s="292"/>
      <c r="AM85" s="292"/>
      <c r="AN85" s="292"/>
      <c r="AO85" s="292"/>
      <c r="AP85" s="292"/>
      <c r="AQ85" s="292"/>
      <c r="AR85" s="292"/>
    </row>
    <row r="86" spans="1:44" s="293" customFormat="1" ht="409.5" x14ac:dyDescent="0.25">
      <c r="A86" s="213">
        <v>7</v>
      </c>
      <c r="B86" s="202" t="str">
        <f>IFERROR(IF(INDEX('Coverage Indicators - Section D'!B$10:B$41,MATCH('Print View'!$A86,'Coverage Indicators - Section D'!$A$10:$A$41,0))&lt;&gt;0,INDEX('Coverage Indicators - Section D'!B$10:B$41,MATCH('Print View'!$A86,'Coverage Indicators - Section D'!$A$10:$A$41,0)),""),"")</f>
        <v>TB care and prevention</v>
      </c>
      <c r="C86" s="202" t="str">
        <f>IFERROR(IF(INDEX('Coverage Indicators - Section D'!C$10:C$41,MATCH('Print View'!$A86,'Coverage Indicators - Section D'!$A$10:$A$41,0))&lt;&gt;0,INDEX('Coverage Indicators - Section D'!C$10:C$41,MATCH('Print View'!$A86,'Coverage Indicators - Section D'!$A$10:$A$41,0)),""),"")</f>
        <v>TCP-7a: Number of notified TB cases (all forms) contributed by non-national TB program providers – private/non-governmental facilities</v>
      </c>
      <c r="D86" s="202" t="str">
        <f>IFERROR(IF(INDEX('Coverage Indicators - Section D'!D$10:D$41,MATCH('Print View'!$A86,'Coverage Indicators - Section D'!$A$10:$A$41,0))&lt;&gt;0,INDEX('Coverage Indicators - Section D'!D$10:D$41,MATCH('Print View'!$A86,'Coverage Indicators - Section D'!$A$10:$A$41,0)),""),"")</f>
        <v/>
      </c>
      <c r="E86" s="202">
        <f>IFERROR(IF(INDEX('Coverage Indicators - Section D'!E$10:E$41,MATCH('Print View'!$A86,'Coverage Indicators - Section D'!$A$10:$A$41,0))&lt;&gt;0,INDEX('Coverage Indicators - Section D'!E$10:E$41,MATCH('Print View'!$A86,'Coverage Indicators - Section D'!$A$10:$A$41,0)),""),"")</f>
        <v>18442</v>
      </c>
      <c r="F86" s="202">
        <f>IFERROR(IF(INDEX('Coverage Indicators - Section D'!F$10:F$41,MATCH('Print View'!$A86,'Coverage Indicators - Section D'!$A$10:$A$41,0))&lt;&gt;0,INDEX('Coverage Indicators - Section D'!F$10:F$41,MATCH('Print View'!$A86,'Coverage Indicators - Section D'!$A$10:$A$41,0)),""),"")</f>
        <v>276272</v>
      </c>
      <c r="G86" s="202">
        <f>IFERROR(IF(INDEX('Coverage Indicators - Section D'!G$10:G$41,MATCH('Print View'!$A86,'Coverage Indicators - Section D'!$A$10:$A$41,0))&lt;&gt;0,INDEX('Coverage Indicators - Section D'!G$10:G$41,MATCH('Print View'!$A86,'Coverage Indicators - Section D'!$A$10:$A$41,0)),""),"")</f>
        <v>6.6753054960328946</v>
      </c>
      <c r="H86" s="202" t="str">
        <f>IFERROR(IF(INDEX('Coverage Indicators - Section D'!H$10:H$41,MATCH('Print View'!$A86,'Coverage Indicators - Section D'!$A$10:$A$41,0))&lt;&gt;0,INDEX('Coverage Indicators - Section D'!H$10:H$41,MATCH('Print View'!$A86,'Coverage Indicators - Section D'!$A$10:$A$41,0)),""),"")</f>
        <v/>
      </c>
      <c r="I86" s="202" t="str">
        <f>IFERROR(IF(INDEX('Coverage Indicators - Section D'!P$10:P$41,MATCH('Print View'!$A86,'Coverage Indicators - Section D'!$A$10:$A$41,0))&lt;&gt;0,INDEX('Coverage Indicators - Section D'!P$10:P$41,MATCH('Print View'!$A86,'Coverage Indicators - Section D'!$A$10:$A$41,0)),""),"")</f>
        <v>NTP Report; IT IS</v>
      </c>
      <c r="J86" s="202" t="str">
        <f>IFERROR(IF(INDEX('Coverage Indicators - Section D'!Q$10:Q$41,MATCH('Print View'!$A86,'Coverage Indicators - Section D'!$A$10:$A$41,0))&lt;&gt;0,INDEX('Coverage Indicators - Section D'!Q$10:Q$41,MATCH('Print View'!$A86,'Coverage Indicators - Section D'!$A$10:$A$41,0)),""),"")</f>
        <v/>
      </c>
      <c r="K86" s="202" t="str">
        <f>IFERROR(IF(INDEX('Coverage Indicators - Section D'!R$10:R$41,MATCH('Print View'!$A86,'Coverage Indicators - Section D'!$A$10:$A$41,0))&lt;&gt;0,INDEX('Coverage Indicators - Section D'!R$10:R$41,MATCH('Print View'!$A86,'Coverage Indicators - Section D'!$A$10:$A$41,0)),""),"")</f>
        <v/>
      </c>
      <c r="L86" s="202" t="str">
        <f>IFERROR(IF(INDEX('Coverage Indicators - Section D'!S$10:S$41,MATCH('Print View'!$A86,'Coverage Indicators - Section D'!$A$10:$A$41,0))&lt;&gt;0,INDEX('Coverage Indicators - Section D'!S$10:S$41,MATCH('Print View'!$A86,'Coverage Indicators - Section D'!$A$10:$A$41,0)),""),"")</f>
        <v>Philippine Business for Social Progress (PBSP)</v>
      </c>
      <c r="M86" s="202" t="str">
        <f>IFERROR(IF(INDEX('Coverage Indicators - Section D'!T$10:T$41,MATCH('Print View'!$A86,'Coverage Indicators - Section D'!$A$10:$A$41,0))&lt;&gt;0,INDEX('Coverage Indicators - Section D'!T$10:T$41,MATCH('Print View'!$A86,'Coverage Indicators - Section D'!$A$10:$A$41,0)),""),"")</f>
        <v/>
      </c>
      <c r="N86" s="202" t="str">
        <f>IFERROR(IF(INDEX('Coverage Indicators - Section D'!U$10:U$41,MATCH('Print View'!$A86,'Coverage Indicators - Section D'!$A$10:$A$41,0))&lt;&gt;0,INDEX('Coverage Indicators - Section D'!U$10:U$41,MATCH('Print View'!$A86,'Coverage Indicators - Section D'!$A$10:$A$41,0)),""),"")</f>
        <v/>
      </c>
      <c r="O86" s="202" t="str">
        <f>IFERROR(IF(INDEX('Coverage Indicators - Section D'!V$10:V$41,MATCH('Print View'!$A86,'Coverage Indicators - Section D'!$A$10:$A$41,0))&lt;&gt;0,INDEX('Coverage Indicators - Section D'!V$10:V$41,MATCH('Print View'!$A86,'Coverage Indicators - Section D'!$A$10:$A$41,0)),""),"")</f>
        <v>Y- Cumulative annually</v>
      </c>
      <c r="P86" s="238">
        <f t="array" ref="P86">IFERROR(IF(INDEX('Coverage Indicators - Section D'!E$45:E$196,MATCH('Print View'!$A86&amp;'Print View'!$Q$77,'Coverage Indicators - Section D'!$B$45:$B$196&amp;'Coverage Indicators - Section D'!$J$45:$J$196,0))&lt;&gt;0,INDEX('Coverage Indicators - Section D'!E$45:E$196,MATCH('Print View'!$A86&amp;'Print View'!$Q$77,'Coverage Indicators - Section D'!$B$45:$B$196&amp;'Coverage Indicators - Section D'!$J$45:$J$196,0)),""),"")</f>
        <v>16000</v>
      </c>
      <c r="Q86" s="239" t="str">
        <f t="array" ref="Q86">IFERROR(IF(INDEX('Coverage Indicators - Section D'!F$45:F$196,MATCH('Print View'!$A86&amp;'Print View'!$Q$77,'Coverage Indicators - Section D'!$B$45:$B$196&amp;'Coverage Indicators - Section D'!$J$45:$J$196,0))&lt;&gt;0,INDEX('Coverage Indicators - Section D'!F$45:F$196,MATCH('Print View'!$A86&amp;'Print View'!$Q$77,'Coverage Indicators - Section D'!$B$45:$B$196&amp;'Coverage Indicators - Section D'!$J$45:$J$196,0)),""),"")</f>
        <v/>
      </c>
      <c r="R86" s="253" t="str">
        <f t="array" ref="R86">IFERROR(IF(INDEX('Coverage Indicators - Section D'!G$45:G$196,MATCH('Print View'!$A86&amp;'Print View'!$Q$77,'Coverage Indicators - Section D'!$B$45:$B$196&amp;'Coverage Indicators - Section D'!$J$45:$J$196,0))&lt;&gt;0,INDEX('Coverage Indicators - Section D'!G$45:G$196,MATCH('Print View'!$A86&amp;'Print View'!$Q$77,'Coverage Indicators - Section D'!$B$45:$B$196&amp;'Coverage Indicators - Section D'!$J$45:$J$196,0)),""),"")</f>
        <v/>
      </c>
      <c r="S86" s="174" t="str">
        <f t="array" ref="S86">IFERROR(IF(INDEX('Coverage Indicators - Section D'!H$45:H$196,MATCH('Print View'!$A86&amp;'Print View'!$Q$77,'Coverage Indicators - Section D'!$B$45:$B$196&amp;'Coverage Indicators - Section D'!$J$45:$J$196,0))&lt;&gt;0,INDEX('Coverage Indicators - Section D'!H$45:H$196,MATCH('Print View'!$A86&amp;'Print View'!$Q$77,'Coverage Indicators - Section D'!$B$45:$B$196&amp;'Coverage Indicators - Section D'!$J$45:$J$196,0)),""),"")</f>
        <v/>
      </c>
      <c r="T86" s="244">
        <f t="array" ref="T86">IFERROR(IF(INDEX('Coverage Indicators - Section D'!E$45:E$196,MATCH('Print View'!$A86&amp;'Print View'!$U$77,'Coverage Indicators - Section D'!$B$45:$B$196&amp;'Coverage Indicators - Section D'!$J$45:$J$196,0))&lt;&gt;0,INDEX('Coverage Indicators - Section D'!E$45:E$196,MATCH('Print View'!$A86&amp;'Print View'!$U$77,'Coverage Indicators - Section D'!$B$45:$B$196&amp;'Coverage Indicators - Section D'!$J$45:$J$196,0)),""),"")</f>
        <v>18000</v>
      </c>
      <c r="U86" s="239" t="str">
        <f t="array" ref="U86">IFERROR(IF(INDEX('Coverage Indicators - Section D'!F$45:F$196,MATCH('Print View'!$A86&amp;'Print View'!$U$77,'Coverage Indicators - Section D'!$B$45:$B$196&amp;'Coverage Indicators - Section D'!$J$45:$J$196,0))&lt;&gt;0,INDEX('Coverage Indicators - Section D'!F$45:F$196,MATCH('Print View'!$A86&amp;'Print View'!$U$77,'Coverage Indicators - Section D'!$B$45:$B$196&amp;'Coverage Indicators - Section D'!$J$45:$J$196,0)),""),"")</f>
        <v/>
      </c>
      <c r="V86" s="253" t="str">
        <f t="array" ref="V86">IFERROR(IF(INDEX('Coverage Indicators - Section D'!G$45:G$196,MATCH('Print View'!$A86&amp;'Print View'!$U$77,'Coverage Indicators - Section D'!$B$45:$B$196&amp;'Coverage Indicators - Section D'!$J$45:$J$196,0))&lt;&gt;0,INDEX('Coverage Indicators - Section D'!G$45:G$196,MATCH('Print View'!$A86&amp;'Print View'!$U$77,'Coverage Indicators - Section D'!$B$45:$B$196&amp;'Coverage Indicators - Section D'!$J$45:$J$196,0)),""),"")</f>
        <v/>
      </c>
      <c r="W86" s="174" t="str">
        <f t="array" ref="W86">IFERROR(IF(INDEX('Coverage Indicators - Section D'!H$45:H$196,MATCH('Print View'!$A86&amp;'Print View'!$U$77,'Coverage Indicators - Section D'!$B$45:$B$196&amp;'Coverage Indicators - Section D'!$J$45:$J$196,0))&lt;&gt;0,INDEX('Coverage Indicators - Section D'!H$45:H$196,MATCH('Print View'!$A86&amp;'Print View'!$U$77,'Coverage Indicators - Section D'!$B$45:$B$196&amp;'Coverage Indicators - Section D'!$J$45:$J$196,0)),""),"")</f>
        <v/>
      </c>
      <c r="X86" s="249">
        <f t="array" ref="X86">IFERROR(IF(INDEX('Coverage Indicators - Section D'!E$45:E$196,MATCH('Print View'!$A86&amp;'Print View'!$Y$77,'Coverage Indicators - Section D'!$B$45:$B$196&amp;'Coverage Indicators - Section D'!$J$45:$J$196,0))&lt;&gt;0,INDEX('Coverage Indicators - Section D'!E$45:E$196,MATCH('Print View'!$A86&amp;'Print View'!$Y$77,'Coverage Indicators - Section D'!$B$45:$B$196&amp;'Coverage Indicators - Section D'!$J$45:$J$196,0)),""),"")</f>
        <v>20000</v>
      </c>
      <c r="Y86" s="250" t="str">
        <f t="array" ref="Y86">IFERROR(IF(INDEX('Coverage Indicators - Section D'!F$45:F$196,MATCH('Print View'!$A86&amp;'Print View'!$Y$77,'Coverage Indicators - Section D'!$B$45:$B$196&amp;'Coverage Indicators - Section D'!$J$45:$J$196,0))&lt;&gt;0,INDEX('Coverage Indicators - Section D'!F$45:F$196,MATCH('Print View'!$A86&amp;'Print View'!$Y$77,'Coverage Indicators - Section D'!$B$45:$B$196&amp;'Coverage Indicators - Section D'!$J$45:$J$196,0)),""),"")</f>
        <v/>
      </c>
      <c r="Z86" s="257" t="str">
        <f t="array" ref="Z86">IFERROR(IF(INDEX('Coverage Indicators - Section D'!G$45:G$196,MATCH('Print View'!$A86&amp;'Print View'!$Y$77,'Coverage Indicators - Section D'!$B$45:$B$196&amp;'Coverage Indicators - Section D'!$J$45:$J$196,0))&lt;&gt;0,INDEX('Coverage Indicators - Section D'!G$45:G$196,MATCH('Print View'!$A86&amp;'Print View'!$Y$77,'Coverage Indicators - Section D'!$B$45:$B$196&amp;'Coverage Indicators - Section D'!$J$45:$J$196,0)),""),"")</f>
        <v/>
      </c>
      <c r="AA86" s="185" t="str">
        <f t="array" ref="AA86">IFERROR(IF(INDEX('Coverage Indicators - Section D'!H$45:H$196,MATCH('Print View'!$A86&amp;'Print View'!$Y$77,'Coverage Indicators - Section D'!$B$45:$B$196&amp;'Coverage Indicators - Section D'!$J$45:$J$196,0))&lt;&gt;0,INDEX('Coverage Indicators - Section D'!H$45:H$196,MATCH('Print View'!$A86&amp;'Print View'!$Y$77,'Coverage Indicators - Section D'!$B$45:$B$196&amp;'Coverage Indicators - Section D'!$J$45:$J$196,0)),""),"")</f>
        <v/>
      </c>
      <c r="AB86" s="249" t="str">
        <f t="array" ref="AB86">IFERROR(IF(INDEX('Coverage Indicators - Section D'!E$45:E$196,MATCH('Print View'!$A86&amp;'Print View'!$AC$77,'Coverage Indicators - Section D'!$B$45:$B$196&amp;'Coverage Indicators - Section D'!$J$45:$J$196,0))&lt;&gt;0,INDEX('Coverage Indicators - Section D'!E$45:E$196,MATCH('Print View'!$A86&amp;'Print View'!$AC$77,'Coverage Indicators - Section D'!$B$45:$B$196&amp;'Coverage Indicators - Section D'!$J$45:$J$196,0)),""),"")</f>
        <v/>
      </c>
      <c r="AC86" s="250" t="str">
        <f t="array" ref="AC86">IFERROR(IF(INDEX('Coverage Indicators - Section D'!F$45:F$196,MATCH('Print View'!$A86&amp;'Print View'!$AC$77,'Coverage Indicators - Section D'!$B$45:$B$196&amp;'Coverage Indicators - Section D'!$J$45:$J$196,0))&lt;&gt;0,INDEX('Coverage Indicators - Section D'!F$45:F$196,MATCH('Print View'!$A86&amp;'Print View'!$AC$77,'Coverage Indicators - Section D'!$B$45:$B$196&amp;'Coverage Indicators - Section D'!$J$45:$J$196,0)),""),"")</f>
        <v/>
      </c>
      <c r="AD86" s="257" t="str">
        <f t="array" ref="AD86">IFERROR(IF(INDEX('Coverage Indicators - Section D'!G$45:G$196,MATCH('Print View'!$A86&amp;'Print View'!$AC$77,'Coverage Indicators - Section D'!$B$45:$B$196&amp;'Coverage Indicators - Section D'!$J$45:$J$196,0))&lt;&gt;0,INDEX('Coverage Indicators - Section D'!G$45:G$196,MATCH('Print View'!$A86&amp;'Print View'!$AC$77,'Coverage Indicators - Section D'!$B$45:$B$196&amp;'Coverage Indicators - Section D'!$J$45:$J$196,0)),""),"")</f>
        <v/>
      </c>
      <c r="AE86" s="185" t="str">
        <f t="array" ref="AE86">IFERROR(IF(INDEX('Coverage Indicators - Section D'!H$45:H$196,MATCH('Print View'!$A86&amp;'Print View'!$AC$77,'Coverage Indicators - Section D'!$B$45:$B$196&amp;'Coverage Indicators - Section D'!$J$45:$J$196,0))&lt;&gt;0,INDEX('Coverage Indicators - Section D'!H$45:H$196,MATCH('Print View'!$A86&amp;'Print View'!$AC$77,'Coverage Indicators - Section D'!$B$45:$B$196&amp;'Coverage Indicators - Section D'!$J$45:$J$196,0)),""),"")</f>
        <v/>
      </c>
      <c r="AF86" s="249" t="str">
        <f t="array" ref="AF86">IFERROR(IF(INDEX('Coverage Indicators - Section D'!E$45:E$196,MATCH('Print View'!$A86&amp;'Print View'!$AG$77,'Coverage Indicators - Section D'!$B$45:$B$196&amp;'Coverage Indicators - Section D'!$J$45:$J$196,0))&lt;&gt;0,INDEX('Coverage Indicators - Section D'!E$45:E$196,MATCH('Print View'!$A86&amp;'Print View'!$AG$77,'Coverage Indicators - Section D'!$B$45:$B$196&amp;'Coverage Indicators - Section D'!$J$45:$J$196,0)),""),"")</f>
        <v/>
      </c>
      <c r="AG86" s="250" t="str">
        <f t="array" ref="AG86">IFERROR(IF(INDEX('Coverage Indicators - Section D'!F$45:F$196,MATCH('Print View'!$A86&amp;'Print View'!$AG$77,'Coverage Indicators - Section D'!$B$45:$B$196&amp;'Coverage Indicators - Section D'!$J$45:$J$196,0))&lt;&gt;0,INDEX('Coverage Indicators - Section D'!F$45:F$196,MATCH('Print View'!$A86&amp;'Print View'!$AG$77,'Coverage Indicators - Section D'!$B$45:$B$196&amp;'Coverage Indicators - Section D'!$J$45:$J$196,0)),""),"")</f>
        <v/>
      </c>
      <c r="AH86" s="261" t="str">
        <f t="array" ref="AH86">IFERROR(IF(INDEX('Coverage Indicators - Section D'!G$45:G$196,MATCH('Print View'!$A86&amp;'Print View'!$AG$77,'Coverage Indicators - Section D'!$B$45:$B$196&amp;'Coverage Indicators - Section D'!$J$45:$J$196,0))&lt;&gt;0,INDEX('Coverage Indicators - Section D'!G$45:G$196,MATCH('Print View'!$A86&amp;'Print View'!$AG$77,'Coverage Indicators - Section D'!$B$45:$B$196&amp;'Coverage Indicators - Section D'!$J$45:$J$196,0)),""),"")</f>
        <v/>
      </c>
      <c r="AI86" s="185" t="str">
        <f t="array" ref="AI86">IFERROR(IF(INDEX('Coverage Indicators - Section D'!H$45:H$196,MATCH('Print View'!$A86&amp;'Print View'!$AG$77,'Coverage Indicators - Section D'!$B$45:$B$196&amp;'Coverage Indicators - Section D'!$J$45:$J$196,0))&lt;&gt;0,INDEX('Coverage Indicators - Section D'!H$45:H$196,MATCH('Print View'!$A86&amp;'Print View'!$AG$77,'Coverage Indicators - Section D'!$B$45:$B$196&amp;'Coverage Indicators - Section D'!$J$45:$J$196,0)),""),"")</f>
        <v/>
      </c>
      <c r="AJ86" s="234" t="str">
        <f>IFERROR(IF(INDEX('Coverage Indicators - Section D'!W$10:W$41,MATCH('Print View'!$A86,'Coverage Indicators - Section D'!$A$10:$A$41,0))&lt;&gt;0,INDEX('Coverage Indicators - Section D'!W$10:W$41,MATCH('Print View'!$A86,'Coverage Indicators - Section D'!$A$10:$A$41,0)),""),"")</f>
        <v>This is project-specific indicator which intends to track the missing cases being managed by private providers.   Under the current grant, all private practioners who will be engaged will be required to report (notify) the TB cases that they manage.  Due to the lack of evidence-based data on the real number of cases being seen by the private sector, TB cases coming from the private providers that will be engaged in this grant will contribute to al least 5.5%, 6.3% and 7.2% of the national case notification for 2018, 2019 and 2020. These targets and contributions will be adjusted once mandatory case notification takes effect.
This will be done primarily through ITIS, although alternative reporting mechanisms will also be explored.     Source of report will be NTP report/IT IS. 
Funding to support these targets will be under the catalytic funding request. For the grant duration, 54000 cases will be notified from the private sector engagement.</v>
      </c>
      <c r="AK86" s="292"/>
      <c r="AL86" s="292"/>
      <c r="AM86" s="292"/>
      <c r="AN86" s="292"/>
      <c r="AO86" s="292"/>
      <c r="AP86" s="292"/>
      <c r="AQ86" s="292"/>
      <c r="AR86" s="292"/>
    </row>
    <row r="87" spans="1:44" s="293" customFormat="1" ht="330" x14ac:dyDescent="0.25">
      <c r="A87" s="177">
        <v>8</v>
      </c>
      <c r="B87" s="203" t="str">
        <f>IFERROR(IF(INDEX('Coverage Indicators - Section D'!B$10:B$41,MATCH('Print View'!$A87,'Coverage Indicators - Section D'!$A$10:$A$41,0))&lt;&gt;0,INDEX('Coverage Indicators - Section D'!B$10:B$41,MATCH('Print View'!$A87,'Coverage Indicators - Section D'!$A$10:$A$41,0)),""),"")</f>
        <v>TB care and prevention</v>
      </c>
      <c r="C87" s="203" t="str">
        <f>IFERROR(IF(INDEX('Coverage Indicators - Section D'!C$10:C$41,MATCH('Print View'!$A87,'Coverage Indicators - Section D'!$A$10:$A$41,0))&lt;&gt;0,INDEX('Coverage Indicators - Section D'!C$10:C$41,MATCH('Print View'!$A87,'Coverage Indicators - Section D'!$A$10:$A$41,0)),""),"")</f>
        <v>TCP-8: Percentage of new and relapse TB patients tested using WHO recommended rapid tests at the time of diagnosis</v>
      </c>
      <c r="D87" s="203" t="str">
        <f>IFERROR(IF(INDEX('Coverage Indicators - Section D'!D$10:D$41,MATCH('Print View'!$A87,'Coverage Indicators - Section D'!$A$10:$A$41,0))&lt;&gt;0,INDEX('Coverage Indicators - Section D'!D$10:D$41,MATCH('Print View'!$A87,'Coverage Indicators - Section D'!$A$10:$A$41,0)),""),"")</f>
        <v/>
      </c>
      <c r="E87" s="203">
        <f>IFERROR(IF(INDEX('Coverage Indicators - Section D'!E$10:E$41,MATCH('Print View'!$A87,'Coverage Indicators - Section D'!$A$10:$A$41,0))&lt;&gt;0,INDEX('Coverage Indicators - Section D'!E$10:E$41,MATCH('Print View'!$A87,'Coverage Indicators - Section D'!$A$10:$A$41,0)),""),"")</f>
        <v>54030</v>
      </c>
      <c r="F87" s="203">
        <f>IFERROR(IF(INDEX('Coverage Indicators - Section D'!F$10:F$41,MATCH('Print View'!$A87,'Coverage Indicators - Section D'!$A$10:$A$41,0))&lt;&gt;0,INDEX('Coverage Indicators - Section D'!F$10:F$41,MATCH('Print View'!$A87,'Coverage Indicators - Section D'!$A$10:$A$41,0)),""),"")</f>
        <v>276272</v>
      </c>
      <c r="G87" s="203">
        <f>IFERROR(IF(INDEX('Coverage Indicators - Section D'!G$10:G$41,MATCH('Print View'!$A87,'Coverage Indicators - Section D'!$A$10:$A$41,0))&lt;&gt;0,INDEX('Coverage Indicators - Section D'!G$10:G$41,MATCH('Print View'!$A87,'Coverage Indicators - Section D'!$A$10:$A$41,0)),""),"")</f>
        <v>19.556813575027508</v>
      </c>
      <c r="H87" s="203" t="str">
        <f>IFERROR(IF(INDEX('Coverage Indicators - Section D'!H$10:H$41,MATCH('Print View'!$A87,'Coverage Indicators - Section D'!$A$10:$A$41,0))&lt;&gt;0,INDEX('Coverage Indicators - Section D'!H$10:H$41,MATCH('Print View'!$A87,'Coverage Indicators - Section D'!$A$10:$A$41,0)),""),"")</f>
        <v/>
      </c>
      <c r="I87" s="203" t="str">
        <f>IFERROR(IF(INDEX('Coverage Indicators - Section D'!P$10:P$41,MATCH('Print View'!$A87,'Coverage Indicators - Section D'!$A$10:$A$41,0))&lt;&gt;0,INDEX('Coverage Indicators - Section D'!P$10:P$41,MATCH('Print View'!$A87,'Coverage Indicators - Section D'!$A$10:$A$41,0)),""),"")</f>
        <v>WHO Global TB Report</v>
      </c>
      <c r="J87" s="203" t="str">
        <f>IFERROR(IF(INDEX('Coverage Indicators - Section D'!Q$10:Q$41,MATCH('Print View'!$A87,'Coverage Indicators - Section D'!$A$10:$A$41,0))&lt;&gt;0,INDEX('Coverage Indicators - Section D'!Q$10:Q$41,MATCH('Print View'!$A87,'Coverage Indicators - Section D'!$A$10:$A$41,0)),""),"")</f>
        <v/>
      </c>
      <c r="K87" s="203" t="str">
        <f>IFERROR(IF(INDEX('Coverage Indicators - Section D'!R$10:R$41,MATCH('Print View'!$A87,'Coverage Indicators - Section D'!$A$10:$A$41,0))&lt;&gt;0,INDEX('Coverage Indicators - Section D'!R$10:R$41,MATCH('Print View'!$A87,'Coverage Indicators - Section D'!$A$10:$A$41,0)),""),"")</f>
        <v/>
      </c>
      <c r="L87" s="203" t="str">
        <f>IFERROR(IF(INDEX('Coverage Indicators - Section D'!S$10:S$41,MATCH('Print View'!$A87,'Coverage Indicators - Section D'!$A$10:$A$41,0))&lt;&gt;0,INDEX('Coverage Indicators - Section D'!S$10:S$41,MATCH('Print View'!$A87,'Coverage Indicators - Section D'!$A$10:$A$41,0)),""),"")</f>
        <v>Philippine Business for Social Progress (PBSP)</v>
      </c>
      <c r="M87" s="203" t="str">
        <f>IFERROR(IF(INDEX('Coverage Indicators - Section D'!T$10:T$41,MATCH('Print View'!$A87,'Coverage Indicators - Section D'!$A$10:$A$41,0))&lt;&gt;0,INDEX('Coverage Indicators - Section D'!T$10:T$41,MATCH('Print View'!$A87,'Coverage Indicators - Section D'!$A$10:$A$41,0)),""),"")</f>
        <v/>
      </c>
      <c r="N87" s="203" t="str">
        <f>IFERROR(IF(INDEX('Coverage Indicators - Section D'!U$10:U$41,MATCH('Print View'!$A87,'Coverage Indicators - Section D'!$A$10:$A$41,0))&lt;&gt;0,INDEX('Coverage Indicators - Section D'!U$10:U$41,MATCH('Print View'!$A87,'Coverage Indicators - Section D'!$A$10:$A$41,0)),""),"")</f>
        <v/>
      </c>
      <c r="O87" s="203" t="str">
        <f>IFERROR(IF(INDEX('Coverage Indicators - Section D'!V$10:V$41,MATCH('Print View'!$A87,'Coverage Indicators - Section D'!$A$10:$A$41,0))&lt;&gt;0,INDEX('Coverage Indicators - Section D'!V$10:V$41,MATCH('Print View'!$A87,'Coverage Indicators - Section D'!$A$10:$A$41,0)),""),"")</f>
        <v>Y- Cumulative annually</v>
      </c>
      <c r="P87" s="240">
        <f t="array" ref="P87">IFERROR(IF(INDEX('Coverage Indicators - Section D'!E$45:E$196,MATCH('Print View'!$A87&amp;'Print View'!$Q$77,'Coverage Indicators - Section D'!$B$45:$B$196&amp;'Coverage Indicators - Section D'!$J$45:$J$196,0))&lt;&gt;0,INDEX('Coverage Indicators - Section D'!E$45:E$196,MATCH('Print View'!$A87&amp;'Print View'!$Q$77,'Coverage Indicators - Section D'!$B$45:$B$196&amp;'Coverage Indicators - Section D'!$J$45:$J$196,0)),""),"")</f>
        <v>87201.3</v>
      </c>
      <c r="Q87" s="241">
        <f t="array" ref="Q87">IFERROR(IF(INDEX('Coverage Indicators - Section D'!F$45:F$196,MATCH('Print View'!$A87&amp;'Print View'!$Q$77,'Coverage Indicators - Section D'!$B$45:$B$196&amp;'Coverage Indicators - Section D'!$J$45:$J$196,0))&lt;&gt;0,INDEX('Coverage Indicators - Section D'!F$45:F$196,MATCH('Print View'!$A87&amp;'Print View'!$Q$77,'Coverage Indicators - Section D'!$B$45:$B$196&amp;'Coverage Indicators - Section D'!$J$45:$J$196,0)),""),"")</f>
        <v>290671</v>
      </c>
      <c r="R87" s="254">
        <f t="array" ref="R87">IFERROR(IF(INDEX('Coverage Indicators - Section D'!G$45:G$196,MATCH('Print View'!$A87&amp;'Print View'!$Q$77,'Coverage Indicators - Section D'!$B$45:$B$196&amp;'Coverage Indicators - Section D'!$J$45:$J$196,0))&lt;&gt;0,INDEX('Coverage Indicators - Section D'!G$45:G$196,MATCH('Print View'!$A87&amp;'Print View'!$Q$77,'Coverage Indicators - Section D'!$B$45:$B$196&amp;'Coverage Indicators - Section D'!$J$45:$J$196,0)),""),"")</f>
        <v>30</v>
      </c>
      <c r="S87" s="231" t="str">
        <f t="array" ref="S87">IFERROR(IF(INDEX('Coverage Indicators - Section D'!H$45:H$196,MATCH('Print View'!$A87&amp;'Print View'!$Q$77,'Coverage Indicators - Section D'!$B$45:$B$196&amp;'Coverage Indicators - Section D'!$J$45:$J$196,0))&lt;&gt;0,INDEX('Coverage Indicators - Section D'!H$45:H$196,MATCH('Print View'!$A87&amp;'Print View'!$Q$77,'Coverage Indicators - Section D'!$B$45:$B$196&amp;'Coverage Indicators - Section D'!$J$45:$J$196,0)),""),"")</f>
        <v/>
      </c>
      <c r="T87" s="245">
        <f t="array" ref="T87">IFERROR(IF(INDEX('Coverage Indicators - Section D'!E$45:E$196,MATCH('Print View'!$A87&amp;'Print View'!$U$77,'Coverage Indicators - Section D'!$B$45:$B$196&amp;'Coverage Indicators - Section D'!$J$45:$J$196,0))&lt;&gt;0,INDEX('Coverage Indicators - Section D'!E$45:E$196,MATCH('Print View'!$A87&amp;'Print View'!$U$77,'Coverage Indicators - Section D'!$B$45:$B$196&amp;'Coverage Indicators - Section D'!$J$45:$J$196,0)),""),"")</f>
        <v>143650</v>
      </c>
      <c r="U87" s="241">
        <f t="array" ref="U87">IFERROR(IF(INDEX('Coverage Indicators - Section D'!F$45:F$196,MATCH('Print View'!$A87&amp;'Print View'!$U$77,'Coverage Indicators - Section D'!$B$45:$B$196&amp;'Coverage Indicators - Section D'!$J$45:$J$196,0))&lt;&gt;0,INDEX('Coverage Indicators - Section D'!F$45:F$196,MATCH('Print View'!$A87&amp;'Print View'!$U$77,'Coverage Indicators - Section D'!$B$45:$B$196&amp;'Coverage Indicators - Section D'!$J$45:$J$196,0)),""),"")</f>
        <v>287300</v>
      </c>
      <c r="V87" s="254">
        <f t="array" ref="V87">IFERROR(IF(INDEX('Coverage Indicators - Section D'!G$45:G$196,MATCH('Print View'!$A87&amp;'Print View'!$U$77,'Coverage Indicators - Section D'!$B$45:$B$196&amp;'Coverage Indicators - Section D'!$J$45:$J$196,0))&lt;&gt;0,INDEX('Coverage Indicators - Section D'!G$45:G$196,MATCH('Print View'!$A87&amp;'Print View'!$U$77,'Coverage Indicators - Section D'!$B$45:$B$196&amp;'Coverage Indicators - Section D'!$J$45:$J$196,0)),""),"")</f>
        <v>50</v>
      </c>
      <c r="W87" s="231" t="str">
        <f t="array" ref="W87">IFERROR(IF(INDEX('Coverage Indicators - Section D'!H$45:H$196,MATCH('Print View'!$A87&amp;'Print View'!$U$77,'Coverage Indicators - Section D'!$B$45:$B$196&amp;'Coverage Indicators - Section D'!$J$45:$J$196,0))&lt;&gt;0,INDEX('Coverage Indicators - Section D'!H$45:H$196,MATCH('Print View'!$A87&amp;'Print View'!$U$77,'Coverage Indicators - Section D'!$B$45:$B$196&amp;'Coverage Indicators - Section D'!$J$45:$J$196,0)),""),"")</f>
        <v/>
      </c>
      <c r="X87" s="247">
        <f t="array" ref="X87">IFERROR(IF(INDEX('Coverage Indicators - Section D'!E$45:E$196,MATCH('Print View'!$A87&amp;'Print View'!$Y$77,'Coverage Indicators - Section D'!$B$45:$B$196&amp;'Coverage Indicators - Section D'!$J$45:$J$196,0))&lt;&gt;0,INDEX('Coverage Indicators - Section D'!E$45:E$196,MATCH('Print View'!$A87&amp;'Print View'!$Y$77,'Coverage Indicators - Section D'!$B$45:$B$196&amp;'Coverage Indicators - Section D'!$J$45:$J$196,0)),""),"")</f>
        <v>223184.80000000002</v>
      </c>
      <c r="Y87" s="248">
        <f t="array" ref="Y87">IFERROR(IF(INDEX('Coverage Indicators - Section D'!F$45:F$196,MATCH('Print View'!$A87&amp;'Print View'!$Y$77,'Coverage Indicators - Section D'!$B$45:$B$196&amp;'Coverage Indicators - Section D'!$J$45:$J$196,0))&lt;&gt;0,INDEX('Coverage Indicators - Section D'!F$45:F$196,MATCH('Print View'!$A87&amp;'Print View'!$Y$77,'Coverage Indicators - Section D'!$B$45:$B$196&amp;'Coverage Indicators - Section D'!$J$45:$J$196,0)),""),"")</f>
        <v>278981</v>
      </c>
      <c r="Z87" s="256">
        <f t="array" ref="Z87">IFERROR(IF(INDEX('Coverage Indicators - Section D'!G$45:G$196,MATCH('Print View'!$A87&amp;'Print View'!$Y$77,'Coverage Indicators - Section D'!$B$45:$B$196&amp;'Coverage Indicators - Section D'!$J$45:$J$196,0))&lt;&gt;0,INDEX('Coverage Indicators - Section D'!G$45:G$196,MATCH('Print View'!$A87&amp;'Print View'!$Y$77,'Coverage Indicators - Section D'!$B$45:$B$196&amp;'Coverage Indicators - Section D'!$J$45:$J$196,0)),""),"")</f>
        <v>80</v>
      </c>
      <c r="AA87" s="180" t="str">
        <f t="array" ref="AA87">IFERROR(IF(INDEX('Coverage Indicators - Section D'!H$45:H$196,MATCH('Print View'!$A87&amp;'Print View'!$Y$77,'Coverage Indicators - Section D'!$B$45:$B$196&amp;'Coverage Indicators - Section D'!$J$45:$J$196,0))&lt;&gt;0,INDEX('Coverage Indicators - Section D'!H$45:H$196,MATCH('Print View'!$A87&amp;'Print View'!$Y$77,'Coverage Indicators - Section D'!$B$45:$B$196&amp;'Coverage Indicators - Section D'!$J$45:$J$196,0)),""),"")</f>
        <v/>
      </c>
      <c r="AB87" s="247" t="str">
        <f t="array" ref="AB87">IFERROR(IF(INDEX('Coverage Indicators - Section D'!E$45:E$196,MATCH('Print View'!$A87&amp;'Print View'!$AC$77,'Coverage Indicators - Section D'!$B$45:$B$196&amp;'Coverage Indicators - Section D'!$J$45:$J$196,0))&lt;&gt;0,INDEX('Coverage Indicators - Section D'!E$45:E$196,MATCH('Print View'!$A87&amp;'Print View'!$AC$77,'Coverage Indicators - Section D'!$B$45:$B$196&amp;'Coverage Indicators - Section D'!$J$45:$J$196,0)),""),"")</f>
        <v/>
      </c>
      <c r="AC87" s="248" t="str">
        <f t="array" ref="AC87">IFERROR(IF(INDEX('Coverage Indicators - Section D'!F$45:F$196,MATCH('Print View'!$A87&amp;'Print View'!$AC$77,'Coverage Indicators - Section D'!$B$45:$B$196&amp;'Coverage Indicators - Section D'!$J$45:$J$196,0))&lt;&gt;0,INDEX('Coverage Indicators - Section D'!F$45:F$196,MATCH('Print View'!$A87&amp;'Print View'!$AC$77,'Coverage Indicators - Section D'!$B$45:$B$196&amp;'Coverage Indicators - Section D'!$J$45:$J$196,0)),""),"")</f>
        <v/>
      </c>
      <c r="AD87" s="256" t="str">
        <f t="array" ref="AD87">IFERROR(IF(INDEX('Coverage Indicators - Section D'!G$45:G$196,MATCH('Print View'!$A87&amp;'Print View'!$AC$77,'Coverage Indicators - Section D'!$B$45:$B$196&amp;'Coverage Indicators - Section D'!$J$45:$J$196,0))&lt;&gt;0,INDEX('Coverage Indicators - Section D'!G$45:G$196,MATCH('Print View'!$A87&amp;'Print View'!$AC$77,'Coverage Indicators - Section D'!$B$45:$B$196&amp;'Coverage Indicators - Section D'!$J$45:$J$196,0)),""),"")</f>
        <v/>
      </c>
      <c r="AE87" s="180" t="str">
        <f t="array" ref="AE87">IFERROR(IF(INDEX('Coverage Indicators - Section D'!H$45:H$196,MATCH('Print View'!$A87&amp;'Print View'!$AC$77,'Coverage Indicators - Section D'!$B$45:$B$196&amp;'Coverage Indicators - Section D'!$J$45:$J$196,0))&lt;&gt;0,INDEX('Coverage Indicators - Section D'!H$45:H$196,MATCH('Print View'!$A87&amp;'Print View'!$AC$77,'Coverage Indicators - Section D'!$B$45:$B$196&amp;'Coverage Indicators - Section D'!$J$45:$J$196,0)),""),"")</f>
        <v/>
      </c>
      <c r="AF87" s="247" t="str">
        <f t="array" ref="AF87">IFERROR(IF(INDEX('Coverage Indicators - Section D'!E$45:E$196,MATCH('Print View'!$A87&amp;'Print View'!$AG$77,'Coverage Indicators - Section D'!$B$45:$B$196&amp;'Coverage Indicators - Section D'!$J$45:$J$196,0))&lt;&gt;0,INDEX('Coverage Indicators - Section D'!E$45:E$196,MATCH('Print View'!$A87&amp;'Print View'!$AG$77,'Coverage Indicators - Section D'!$B$45:$B$196&amp;'Coverage Indicators - Section D'!$J$45:$J$196,0)),""),"")</f>
        <v/>
      </c>
      <c r="AG87" s="248" t="str">
        <f t="array" ref="AG87">IFERROR(IF(INDEX('Coverage Indicators - Section D'!F$45:F$196,MATCH('Print View'!$A87&amp;'Print View'!$AG$77,'Coverage Indicators - Section D'!$B$45:$B$196&amp;'Coverage Indicators - Section D'!$J$45:$J$196,0))&lt;&gt;0,INDEX('Coverage Indicators - Section D'!F$45:F$196,MATCH('Print View'!$A87&amp;'Print View'!$AG$77,'Coverage Indicators - Section D'!$B$45:$B$196&amp;'Coverage Indicators - Section D'!$J$45:$J$196,0)),""),"")</f>
        <v/>
      </c>
      <c r="AH87" s="260" t="str">
        <f t="array" ref="AH87">IFERROR(IF(INDEX('Coverage Indicators - Section D'!G$45:G$196,MATCH('Print View'!$A87&amp;'Print View'!$AG$77,'Coverage Indicators - Section D'!$B$45:$B$196&amp;'Coverage Indicators - Section D'!$J$45:$J$196,0))&lt;&gt;0,INDEX('Coverage Indicators - Section D'!G$45:G$196,MATCH('Print View'!$A87&amp;'Print View'!$AG$77,'Coverage Indicators - Section D'!$B$45:$B$196&amp;'Coverage Indicators - Section D'!$J$45:$J$196,0)),""),"")</f>
        <v/>
      </c>
      <c r="AI87" s="180" t="str">
        <f t="array" ref="AI87">IFERROR(IF(INDEX('Coverage Indicators - Section D'!H$45:H$196,MATCH('Print View'!$A87&amp;'Print View'!$AG$77,'Coverage Indicators - Section D'!$B$45:$B$196&amp;'Coverage Indicators - Section D'!$J$45:$J$196,0))&lt;&gt;0,INDEX('Coverage Indicators - Section D'!H$45:H$196,MATCH('Print View'!$A87&amp;'Print View'!$AG$77,'Coverage Indicators - Section D'!$B$45:$B$196&amp;'Coverage Indicators - Section D'!$J$45:$J$196,0)),""),"")</f>
        <v/>
      </c>
      <c r="AJ87" s="235" t="str">
        <f>IFERROR(IF(INDEX('Coverage Indicators - Section D'!W$10:W$41,MATCH('Print View'!$A87,'Coverage Indicators - Section D'!$A$10:$A$41,0))&lt;&gt;0,INDEX('Coverage Indicators - Section D'!W$10:W$41,MATCH('Print View'!$A87,'Coverage Indicators - Section D'!$A$10:$A$41,0)),""),"")</f>
        <v>GX, LPA and MGIT are the primary rapid diagnostic tools available in the country.  The tools may be expanded to include new technologies in the future. The country aims to expand coverage to 100% of all TB cases by year 2022.  This will be achieved through  GX expansion (600 additional machines to be supported by the current grant) and various specimen transport mechanisms.   Source of report will be NTP report/ITIS.  ITIS GX module will start implementation in 2017 and will be gradually rolled out.</v>
      </c>
      <c r="AK87" s="292"/>
      <c r="AL87" s="292"/>
      <c r="AM87" s="292"/>
      <c r="AN87" s="292"/>
      <c r="AO87" s="292"/>
      <c r="AP87" s="292"/>
      <c r="AQ87" s="292"/>
      <c r="AR87" s="292"/>
    </row>
    <row r="88" spans="1:44" s="293" customFormat="1" ht="210" x14ac:dyDescent="0.25">
      <c r="A88" s="212">
        <v>9</v>
      </c>
      <c r="B88" s="202" t="str">
        <f>IFERROR(IF(INDEX('Coverage Indicators - Section D'!B$10:B$41,MATCH('Print View'!$A88,'Coverage Indicators - Section D'!$A$10:$A$41,0))&lt;&gt;0,INDEX('Coverage Indicators - Section D'!B$10:B$41,MATCH('Print View'!$A88,'Coverage Indicators - Section D'!$A$10:$A$41,0)),""),"")</f>
        <v>TB/HIV</v>
      </c>
      <c r="C88" s="202" t="str">
        <f>IFERROR(IF(INDEX('Coverage Indicators - Section D'!C$10:C$41,MATCH('Print View'!$A88,'Coverage Indicators - Section D'!$A$10:$A$41,0))&lt;&gt;0,INDEX('Coverage Indicators - Section D'!C$10:C$41,MATCH('Print View'!$A88,'Coverage Indicators - Section D'!$A$10:$A$41,0)),""),"")</f>
        <v>TB/HIV-3.1: Percentage of people living with HIV in care (including PMTCT) who are screened for TB in HIV care or treatment settings</v>
      </c>
      <c r="D88" s="202" t="str">
        <f>IFERROR(IF(INDEX('Coverage Indicators - Section D'!D$10:D$41,MATCH('Print View'!$A88,'Coverage Indicators - Section D'!$A$10:$A$41,0))&lt;&gt;0,INDEX('Coverage Indicators - Section D'!D$10:D$41,MATCH('Print View'!$A88,'Coverage Indicators - Section D'!$A$10:$A$41,0)),""),"")</f>
        <v/>
      </c>
      <c r="E88" s="202">
        <f>IFERROR(IF(INDEX('Coverage Indicators - Section D'!E$10:E$41,MATCH('Print View'!$A88,'Coverage Indicators - Section D'!$A$10:$A$41,0))&lt;&gt;0,INDEX('Coverage Indicators - Section D'!E$10:E$41,MATCH('Print View'!$A88,'Coverage Indicators - Section D'!$A$10:$A$41,0)),""),"")</f>
        <v>11213</v>
      </c>
      <c r="F88" s="202">
        <f>IFERROR(IF(INDEX('Coverage Indicators - Section D'!F$10:F$41,MATCH('Print View'!$A88,'Coverage Indicators - Section D'!$A$10:$A$41,0))&lt;&gt;0,INDEX('Coverage Indicators - Section D'!F$10:F$41,MATCH('Print View'!$A88,'Coverage Indicators - Section D'!$A$10:$A$41,0)),""),"")</f>
        <v>13386</v>
      </c>
      <c r="G88" s="202">
        <f>IFERROR(IF(INDEX('Coverage Indicators - Section D'!G$10:G$41,MATCH('Print View'!$A88,'Coverage Indicators - Section D'!$A$10:$A$41,0))&lt;&gt;0,INDEX('Coverage Indicators - Section D'!G$10:G$41,MATCH('Print View'!$A88,'Coverage Indicators - Section D'!$A$10:$A$41,0)),""),"")</f>
        <v>83.766621843717317</v>
      </c>
      <c r="H88" s="202" t="str">
        <f>IFERROR(IF(INDEX('Coverage Indicators - Section D'!H$10:H$41,MATCH('Print View'!$A88,'Coverage Indicators - Section D'!$A$10:$A$41,0))&lt;&gt;0,INDEX('Coverage Indicators - Section D'!H$10:H$41,MATCH('Print View'!$A88,'Coverage Indicators - Section D'!$A$10:$A$41,0)),""),"")</f>
        <v/>
      </c>
      <c r="I88" s="202" t="str">
        <f>IFERROR(IF(INDEX('Coverage Indicators - Section D'!P$10:P$41,MATCH('Print View'!$A88,'Coverage Indicators - Section D'!$A$10:$A$41,0))&lt;&gt;0,INDEX('Coverage Indicators - Section D'!P$10:P$41,MATCH('Print View'!$A88,'Coverage Indicators - Section D'!$A$10:$A$41,0)),""),"")</f>
        <v>Epidemiology Bureau Report</v>
      </c>
      <c r="J88" s="202" t="str">
        <f>IFERROR(IF(INDEX('Coverage Indicators - Section D'!Q$10:Q$41,MATCH('Print View'!$A88,'Coverage Indicators - Section D'!$A$10:$A$41,0))&lt;&gt;0,INDEX('Coverage Indicators - Section D'!Q$10:Q$41,MATCH('Print View'!$A88,'Coverage Indicators - Section D'!$A$10:$A$41,0)),""),"")</f>
        <v/>
      </c>
      <c r="K88" s="202" t="str">
        <f>IFERROR(IF(INDEX('Coverage Indicators - Section D'!R$10:R$41,MATCH('Print View'!$A88,'Coverage Indicators - Section D'!$A$10:$A$41,0))&lt;&gt;0,INDEX('Coverage Indicators - Section D'!R$10:R$41,MATCH('Print View'!$A88,'Coverage Indicators - Section D'!$A$10:$A$41,0)),""),"")</f>
        <v/>
      </c>
      <c r="L88" s="202" t="str">
        <f>IFERROR(IF(INDEX('Coverage Indicators - Section D'!S$10:S$41,MATCH('Print View'!$A88,'Coverage Indicators - Section D'!$A$10:$A$41,0))&lt;&gt;0,INDEX('Coverage Indicators - Section D'!S$10:S$41,MATCH('Print View'!$A88,'Coverage Indicators - Section D'!$A$10:$A$41,0)),""),"")</f>
        <v>Philippine Business for Social Progress (PBSP)</v>
      </c>
      <c r="M88" s="202" t="str">
        <f>IFERROR(IF(INDEX('Coverage Indicators - Section D'!T$10:T$41,MATCH('Print View'!$A88,'Coverage Indicators - Section D'!$A$10:$A$41,0))&lt;&gt;0,INDEX('Coverage Indicators - Section D'!T$10:T$41,MATCH('Print View'!$A88,'Coverage Indicators - Section D'!$A$10:$A$41,0)),""),"")</f>
        <v/>
      </c>
      <c r="N88" s="202" t="str">
        <f>IFERROR(IF(INDEX('Coverage Indicators - Section D'!U$10:U$41,MATCH('Print View'!$A88,'Coverage Indicators - Section D'!$A$10:$A$41,0))&lt;&gt;0,INDEX('Coverage Indicators - Section D'!U$10:U$41,MATCH('Print View'!$A88,'Coverage Indicators - Section D'!$A$10:$A$41,0)),""),"")</f>
        <v/>
      </c>
      <c r="O88" s="202" t="str">
        <f>IFERROR(IF(INDEX('Coverage Indicators - Section D'!V$10:V$41,MATCH('Print View'!$A88,'Coverage Indicators - Section D'!$A$10:$A$41,0))&lt;&gt;0,INDEX('Coverage Indicators - Section D'!V$10:V$41,MATCH('Print View'!$A88,'Coverage Indicators - Section D'!$A$10:$A$41,0)),""),"")</f>
        <v>Y- Cumulative annually</v>
      </c>
      <c r="P88" s="238">
        <f t="array" ref="P88">IFERROR(IF(INDEX('Coverage Indicators - Section D'!E$45:E$196,MATCH('Print View'!$A88&amp;'Print View'!$Q$77,'Coverage Indicators - Section D'!$B$45:$B$196&amp;'Coverage Indicators - Section D'!$J$45:$J$196,0))&lt;&gt;0,INDEX('Coverage Indicators - Section D'!E$45:E$196,MATCH('Print View'!$A88&amp;'Print View'!$Q$77,'Coverage Indicators - Section D'!$B$45:$B$196&amp;'Coverage Indicators - Section D'!$J$45:$J$196,0)),""),"")</f>
        <v>38474</v>
      </c>
      <c r="Q88" s="239">
        <f t="array" ref="Q88">IFERROR(IF(INDEX('Coverage Indicators - Section D'!F$45:F$196,MATCH('Print View'!$A88&amp;'Print View'!$Q$77,'Coverage Indicators - Section D'!$B$45:$B$196&amp;'Coverage Indicators - Section D'!$J$45:$J$196,0))&lt;&gt;0,INDEX('Coverage Indicators - Section D'!F$45:F$196,MATCH('Print View'!$A88&amp;'Print View'!$Q$77,'Coverage Indicators - Section D'!$B$45:$B$196&amp;'Coverage Indicators - Section D'!$J$45:$J$196,0)),""),"")</f>
        <v>38474</v>
      </c>
      <c r="R88" s="253">
        <f t="array" ref="R88">IFERROR(IF(INDEX('Coverage Indicators - Section D'!G$45:G$196,MATCH('Print View'!$A88&amp;'Print View'!$Q$77,'Coverage Indicators - Section D'!$B$45:$B$196&amp;'Coverage Indicators - Section D'!$J$45:$J$196,0))&lt;&gt;0,INDEX('Coverage Indicators - Section D'!G$45:G$196,MATCH('Print View'!$A88&amp;'Print View'!$Q$77,'Coverage Indicators - Section D'!$B$45:$B$196&amp;'Coverage Indicators - Section D'!$J$45:$J$196,0)),""),"")</f>
        <v>100</v>
      </c>
      <c r="S88" s="174" t="str">
        <f t="array" ref="S88">IFERROR(IF(INDEX('Coverage Indicators - Section D'!H$45:H$196,MATCH('Print View'!$A88&amp;'Print View'!$Q$77,'Coverage Indicators - Section D'!$B$45:$B$196&amp;'Coverage Indicators - Section D'!$J$45:$J$196,0))&lt;&gt;0,INDEX('Coverage Indicators - Section D'!H$45:H$196,MATCH('Print View'!$A88&amp;'Print View'!$Q$77,'Coverage Indicators - Section D'!$B$45:$B$196&amp;'Coverage Indicators - Section D'!$J$45:$J$196,0)),""),"")</f>
        <v/>
      </c>
      <c r="T88" s="244">
        <f t="array" ref="T88">IFERROR(IF(INDEX('Coverage Indicators - Section D'!E$45:E$196,MATCH('Print View'!$A88&amp;'Print View'!$U$77,'Coverage Indicators - Section D'!$B$45:$B$196&amp;'Coverage Indicators - Section D'!$J$45:$J$196,0))&lt;&gt;0,INDEX('Coverage Indicators - Section D'!E$45:E$196,MATCH('Print View'!$A88&amp;'Print View'!$U$77,'Coverage Indicators - Section D'!$B$45:$B$196&amp;'Coverage Indicators - Section D'!$J$45:$J$196,0)),""),"")</f>
        <v>48406</v>
      </c>
      <c r="U88" s="239">
        <f t="array" ref="U88">IFERROR(IF(INDEX('Coverage Indicators - Section D'!F$45:F$196,MATCH('Print View'!$A88&amp;'Print View'!$U$77,'Coverage Indicators - Section D'!$B$45:$B$196&amp;'Coverage Indicators - Section D'!$J$45:$J$196,0))&lt;&gt;0,INDEX('Coverage Indicators - Section D'!F$45:F$196,MATCH('Print View'!$A88&amp;'Print View'!$U$77,'Coverage Indicators - Section D'!$B$45:$B$196&amp;'Coverage Indicators - Section D'!$J$45:$J$196,0)),""),"")</f>
        <v>48406</v>
      </c>
      <c r="V88" s="253">
        <f t="array" ref="V88">IFERROR(IF(INDEX('Coverage Indicators - Section D'!G$45:G$196,MATCH('Print View'!$A88&amp;'Print View'!$U$77,'Coverage Indicators - Section D'!$B$45:$B$196&amp;'Coverage Indicators - Section D'!$J$45:$J$196,0))&lt;&gt;0,INDEX('Coverage Indicators - Section D'!G$45:G$196,MATCH('Print View'!$A88&amp;'Print View'!$U$77,'Coverage Indicators - Section D'!$B$45:$B$196&amp;'Coverage Indicators - Section D'!$J$45:$J$196,0)),""),"")</f>
        <v>100</v>
      </c>
      <c r="W88" s="174" t="str">
        <f t="array" ref="W88">IFERROR(IF(INDEX('Coverage Indicators - Section D'!H$45:H$196,MATCH('Print View'!$A88&amp;'Print View'!$U$77,'Coverage Indicators - Section D'!$B$45:$B$196&amp;'Coverage Indicators - Section D'!$J$45:$J$196,0))&lt;&gt;0,INDEX('Coverage Indicators - Section D'!H$45:H$196,MATCH('Print View'!$A88&amp;'Print View'!$U$77,'Coverage Indicators - Section D'!$B$45:$B$196&amp;'Coverage Indicators - Section D'!$J$45:$J$196,0)),""),"")</f>
        <v/>
      </c>
      <c r="X88" s="249">
        <f t="array" ref="X88">IFERROR(IF(INDEX('Coverage Indicators - Section D'!E$45:E$196,MATCH('Print View'!$A88&amp;'Print View'!$Y$77,'Coverage Indicators - Section D'!$B$45:$B$196&amp;'Coverage Indicators - Section D'!$J$45:$J$196,0))&lt;&gt;0,INDEX('Coverage Indicators - Section D'!E$45:E$196,MATCH('Print View'!$A88&amp;'Print View'!$Y$77,'Coverage Indicators - Section D'!$B$45:$B$196&amp;'Coverage Indicators - Section D'!$J$45:$J$196,0)),""),"")</f>
        <v>56199</v>
      </c>
      <c r="Y88" s="250">
        <f t="array" ref="Y88">IFERROR(IF(INDEX('Coverage Indicators - Section D'!F$45:F$196,MATCH('Print View'!$A88&amp;'Print View'!$Y$77,'Coverage Indicators - Section D'!$B$45:$B$196&amp;'Coverage Indicators - Section D'!$J$45:$J$196,0))&lt;&gt;0,INDEX('Coverage Indicators - Section D'!F$45:F$196,MATCH('Print View'!$A88&amp;'Print View'!$Y$77,'Coverage Indicators - Section D'!$B$45:$B$196&amp;'Coverage Indicators - Section D'!$J$45:$J$196,0)),""),"")</f>
        <v>56199</v>
      </c>
      <c r="Z88" s="257">
        <f t="array" ref="Z88">IFERROR(IF(INDEX('Coverage Indicators - Section D'!G$45:G$196,MATCH('Print View'!$A88&amp;'Print View'!$Y$77,'Coverage Indicators - Section D'!$B$45:$B$196&amp;'Coverage Indicators - Section D'!$J$45:$J$196,0))&lt;&gt;0,INDEX('Coverage Indicators - Section D'!G$45:G$196,MATCH('Print View'!$A88&amp;'Print View'!$Y$77,'Coverage Indicators - Section D'!$B$45:$B$196&amp;'Coverage Indicators - Section D'!$J$45:$J$196,0)),""),"")</f>
        <v>100</v>
      </c>
      <c r="AA88" s="185" t="str">
        <f t="array" ref="AA88">IFERROR(IF(INDEX('Coverage Indicators - Section D'!H$45:H$196,MATCH('Print View'!$A88&amp;'Print View'!$Y$77,'Coverage Indicators - Section D'!$B$45:$B$196&amp;'Coverage Indicators - Section D'!$J$45:$J$196,0))&lt;&gt;0,INDEX('Coverage Indicators - Section D'!H$45:H$196,MATCH('Print View'!$A88&amp;'Print View'!$Y$77,'Coverage Indicators - Section D'!$B$45:$B$196&amp;'Coverage Indicators - Section D'!$J$45:$J$196,0)),""),"")</f>
        <v/>
      </c>
      <c r="AB88" s="249" t="str">
        <f t="array" ref="AB88">IFERROR(IF(INDEX('Coverage Indicators - Section D'!E$45:E$196,MATCH('Print View'!$A88&amp;'Print View'!$AC$77,'Coverage Indicators - Section D'!$B$45:$B$196&amp;'Coverage Indicators - Section D'!$J$45:$J$196,0))&lt;&gt;0,INDEX('Coverage Indicators - Section D'!E$45:E$196,MATCH('Print View'!$A88&amp;'Print View'!$AC$77,'Coverage Indicators - Section D'!$B$45:$B$196&amp;'Coverage Indicators - Section D'!$J$45:$J$196,0)),""),"")</f>
        <v/>
      </c>
      <c r="AC88" s="250" t="str">
        <f t="array" ref="AC88">IFERROR(IF(INDEX('Coverage Indicators - Section D'!F$45:F$196,MATCH('Print View'!$A88&amp;'Print View'!$AC$77,'Coverage Indicators - Section D'!$B$45:$B$196&amp;'Coverage Indicators - Section D'!$J$45:$J$196,0))&lt;&gt;0,INDEX('Coverage Indicators - Section D'!F$45:F$196,MATCH('Print View'!$A88&amp;'Print View'!$AC$77,'Coverage Indicators - Section D'!$B$45:$B$196&amp;'Coverage Indicators - Section D'!$J$45:$J$196,0)),""),"")</f>
        <v/>
      </c>
      <c r="AD88" s="257" t="str">
        <f t="array" ref="AD88">IFERROR(IF(INDEX('Coverage Indicators - Section D'!G$45:G$196,MATCH('Print View'!$A88&amp;'Print View'!$AC$77,'Coverage Indicators - Section D'!$B$45:$B$196&amp;'Coverage Indicators - Section D'!$J$45:$J$196,0))&lt;&gt;0,INDEX('Coverage Indicators - Section D'!G$45:G$196,MATCH('Print View'!$A88&amp;'Print View'!$AC$77,'Coverage Indicators - Section D'!$B$45:$B$196&amp;'Coverage Indicators - Section D'!$J$45:$J$196,0)),""),"")</f>
        <v/>
      </c>
      <c r="AE88" s="185" t="str">
        <f t="array" ref="AE88">IFERROR(IF(INDEX('Coverage Indicators - Section D'!H$45:H$196,MATCH('Print View'!$A88&amp;'Print View'!$AC$77,'Coverage Indicators - Section D'!$B$45:$B$196&amp;'Coverage Indicators - Section D'!$J$45:$J$196,0))&lt;&gt;0,INDEX('Coverage Indicators - Section D'!H$45:H$196,MATCH('Print View'!$A88&amp;'Print View'!$AC$77,'Coverage Indicators - Section D'!$B$45:$B$196&amp;'Coverage Indicators - Section D'!$J$45:$J$196,0)),""),"")</f>
        <v/>
      </c>
      <c r="AF88" s="249" t="str">
        <f t="array" ref="AF88">IFERROR(IF(INDEX('Coverage Indicators - Section D'!E$45:E$196,MATCH('Print View'!$A88&amp;'Print View'!$AG$77,'Coverage Indicators - Section D'!$B$45:$B$196&amp;'Coverage Indicators - Section D'!$J$45:$J$196,0))&lt;&gt;0,INDEX('Coverage Indicators - Section D'!E$45:E$196,MATCH('Print View'!$A88&amp;'Print View'!$AG$77,'Coverage Indicators - Section D'!$B$45:$B$196&amp;'Coverage Indicators - Section D'!$J$45:$J$196,0)),""),"")</f>
        <v/>
      </c>
      <c r="AG88" s="250" t="str">
        <f t="array" ref="AG88">IFERROR(IF(INDEX('Coverage Indicators - Section D'!F$45:F$196,MATCH('Print View'!$A88&amp;'Print View'!$AG$77,'Coverage Indicators - Section D'!$B$45:$B$196&amp;'Coverage Indicators - Section D'!$J$45:$J$196,0))&lt;&gt;0,INDEX('Coverage Indicators - Section D'!F$45:F$196,MATCH('Print View'!$A88&amp;'Print View'!$AG$77,'Coverage Indicators - Section D'!$B$45:$B$196&amp;'Coverage Indicators - Section D'!$J$45:$J$196,0)),""),"")</f>
        <v/>
      </c>
      <c r="AH88" s="261" t="str">
        <f t="array" ref="AH88">IFERROR(IF(INDEX('Coverage Indicators - Section D'!G$45:G$196,MATCH('Print View'!$A88&amp;'Print View'!$AG$77,'Coverage Indicators - Section D'!$B$45:$B$196&amp;'Coverage Indicators - Section D'!$J$45:$J$196,0))&lt;&gt;0,INDEX('Coverage Indicators - Section D'!G$45:G$196,MATCH('Print View'!$A88&amp;'Print View'!$AG$77,'Coverage Indicators - Section D'!$B$45:$B$196&amp;'Coverage Indicators - Section D'!$J$45:$J$196,0)),""),"")</f>
        <v/>
      </c>
      <c r="AI88" s="185" t="str">
        <f t="array" ref="AI88">IFERROR(IF(INDEX('Coverage Indicators - Section D'!H$45:H$196,MATCH('Print View'!$A88&amp;'Print View'!$AG$77,'Coverage Indicators - Section D'!$B$45:$B$196&amp;'Coverage Indicators - Section D'!$J$45:$J$196,0))&lt;&gt;0,INDEX('Coverage Indicators - Section D'!H$45:H$196,MATCH('Print View'!$A88&amp;'Print View'!$AG$77,'Coverage Indicators - Section D'!$B$45:$B$196&amp;'Coverage Indicators - Section D'!$J$45:$J$196,0)),""),"")</f>
        <v/>
      </c>
      <c r="AJ88" s="234" t="str">
        <f>IFERROR(IF(INDEX('Coverage Indicators - Section D'!W$10:W$41,MATCH('Print View'!$A88,'Coverage Indicators - Section D'!$A$10:$A$41,0))&lt;&gt;0,INDEX('Coverage Indicators - Section D'!W$10:W$41,MATCH('Print View'!$A88,'Coverage Indicators - Section D'!$A$10:$A$41,0)),""),"")</f>
        <v>Based on the HIV Program NSP estimates and projection of existing and new cases.  This indicator is reported annually by HIV Thubs and sattelite Thubs to the EB  and is encoded into the HIV/AIDS and ART Registry of the Philippines (HARP).  Soruce documents include Forms B &amp; C.</v>
      </c>
      <c r="AK88" s="292"/>
      <c r="AL88" s="292"/>
      <c r="AM88" s="292"/>
      <c r="AN88" s="292"/>
      <c r="AO88" s="292"/>
      <c r="AP88" s="292"/>
      <c r="AQ88" s="292"/>
      <c r="AR88" s="292"/>
    </row>
    <row r="89" spans="1:44" s="293" customFormat="1" ht="409.5" x14ac:dyDescent="0.25">
      <c r="A89" s="177">
        <v>10</v>
      </c>
      <c r="B89" s="203" t="str">
        <f>IFERROR(IF(INDEX('Coverage Indicators - Section D'!B$10:B$41,MATCH('Print View'!$A89,'Coverage Indicators - Section D'!$A$10:$A$41,0))&lt;&gt;0,INDEX('Coverage Indicators - Section D'!B$10:B$41,MATCH('Print View'!$A89,'Coverage Indicators - Section D'!$A$10:$A$41,0)),""),"")</f>
        <v>TB/HIV</v>
      </c>
      <c r="C89" s="203" t="str">
        <f>IFERROR(IF(INDEX('Coverage Indicators - Section D'!C$10:C$41,MATCH('Print View'!$A89,'Coverage Indicators - Section D'!$A$10:$A$41,0))&lt;&gt;0,INDEX('Coverage Indicators - Section D'!C$10:C$41,MATCH('Print View'!$A89,'Coverage Indicators - Section D'!$A$10:$A$41,0)),""),"")</f>
        <v>TB/HIV-5: Percentage of registered new and relapse TB patients with documented HIV status</v>
      </c>
      <c r="D89" s="203" t="str">
        <f>IFERROR(IF(INDEX('Coverage Indicators - Section D'!D$10:D$41,MATCH('Print View'!$A89,'Coverage Indicators - Section D'!$A$10:$A$41,0))&lt;&gt;0,INDEX('Coverage Indicators - Section D'!D$10:D$41,MATCH('Print View'!$A89,'Coverage Indicators - Section D'!$A$10:$A$41,0)),""),"")</f>
        <v/>
      </c>
      <c r="E89" s="203">
        <f>IFERROR(IF(INDEX('Coverage Indicators - Section D'!E$10:E$41,MATCH('Print View'!$A89,'Coverage Indicators - Section D'!$A$10:$A$41,0))&lt;&gt;0,INDEX('Coverage Indicators - Section D'!E$10:E$41,MATCH('Print View'!$A89,'Coverage Indicators - Section D'!$A$10:$A$41,0)),""),"")</f>
        <v>37118</v>
      </c>
      <c r="F89" s="203">
        <f>IFERROR(IF(INDEX('Coverage Indicators - Section D'!F$10:F$41,MATCH('Print View'!$A89,'Coverage Indicators - Section D'!$A$10:$A$41,0))&lt;&gt;0,INDEX('Coverage Indicators - Section D'!F$10:F$41,MATCH('Print View'!$A89,'Coverage Indicators - Section D'!$A$10:$A$41,0)),""),"")</f>
        <v>276272</v>
      </c>
      <c r="G89" s="203">
        <f>IFERROR(IF(INDEX('Coverage Indicators - Section D'!G$10:G$41,MATCH('Print View'!$A89,'Coverage Indicators - Section D'!$A$10:$A$41,0))&lt;&gt;0,INDEX('Coverage Indicators - Section D'!G$10:G$41,MATCH('Print View'!$A89,'Coverage Indicators - Section D'!$A$10:$A$41,0)),""),"")</f>
        <v>13.435310129148087</v>
      </c>
      <c r="H89" s="203" t="str">
        <f>IFERROR(IF(INDEX('Coverage Indicators - Section D'!H$10:H$41,MATCH('Print View'!$A89,'Coverage Indicators - Section D'!$A$10:$A$41,0))&lt;&gt;0,INDEX('Coverage Indicators - Section D'!H$10:H$41,MATCH('Print View'!$A89,'Coverage Indicators - Section D'!$A$10:$A$41,0)),""),"")</f>
        <v/>
      </c>
      <c r="I89" s="203" t="str">
        <f>IFERROR(IF(INDEX('Coverage Indicators - Section D'!P$10:P$41,MATCH('Print View'!$A89,'Coverage Indicators - Section D'!$A$10:$A$41,0))&lt;&gt;0,INDEX('Coverage Indicators - Section D'!P$10:P$41,MATCH('Print View'!$A89,'Coverage Indicators - Section D'!$A$10:$A$41,0)),""),"")</f>
        <v>WHO Global TB Report</v>
      </c>
      <c r="J89" s="203" t="str">
        <f>IFERROR(IF(INDEX('Coverage Indicators - Section D'!Q$10:Q$41,MATCH('Print View'!$A89,'Coverage Indicators - Section D'!$A$10:$A$41,0))&lt;&gt;0,INDEX('Coverage Indicators - Section D'!Q$10:Q$41,MATCH('Print View'!$A89,'Coverage Indicators - Section D'!$A$10:$A$41,0)),""),"")</f>
        <v/>
      </c>
      <c r="K89" s="203" t="str">
        <f>IFERROR(IF(INDEX('Coverage Indicators - Section D'!R$10:R$41,MATCH('Print View'!$A89,'Coverage Indicators - Section D'!$A$10:$A$41,0))&lt;&gt;0,INDEX('Coverage Indicators - Section D'!R$10:R$41,MATCH('Print View'!$A89,'Coverage Indicators - Section D'!$A$10:$A$41,0)),""),"")</f>
        <v/>
      </c>
      <c r="L89" s="203" t="str">
        <f>IFERROR(IF(INDEX('Coverage Indicators - Section D'!S$10:S$41,MATCH('Print View'!$A89,'Coverage Indicators - Section D'!$A$10:$A$41,0))&lt;&gt;0,INDEX('Coverage Indicators - Section D'!S$10:S$41,MATCH('Print View'!$A89,'Coverage Indicators - Section D'!$A$10:$A$41,0)),""),"")</f>
        <v>Philippine Business for Social Progress (PBSP)</v>
      </c>
      <c r="M89" s="203" t="str">
        <f>IFERROR(IF(INDEX('Coverage Indicators - Section D'!T$10:T$41,MATCH('Print View'!$A89,'Coverage Indicators - Section D'!$A$10:$A$41,0))&lt;&gt;0,INDEX('Coverage Indicators - Section D'!T$10:T$41,MATCH('Print View'!$A89,'Coverage Indicators - Section D'!$A$10:$A$41,0)),""),"")</f>
        <v/>
      </c>
      <c r="N89" s="203" t="str">
        <f>IFERROR(IF(INDEX('Coverage Indicators - Section D'!U$10:U$41,MATCH('Print View'!$A89,'Coverage Indicators - Section D'!$A$10:$A$41,0))&lt;&gt;0,INDEX('Coverage Indicators - Section D'!U$10:U$41,MATCH('Print View'!$A89,'Coverage Indicators - Section D'!$A$10:$A$41,0)),""),"")</f>
        <v/>
      </c>
      <c r="O89" s="203" t="str">
        <f>IFERROR(IF(INDEX('Coverage Indicators - Section D'!V$10:V$41,MATCH('Print View'!$A89,'Coverage Indicators - Section D'!$A$10:$A$41,0))&lt;&gt;0,INDEX('Coverage Indicators - Section D'!V$10:V$41,MATCH('Print View'!$A89,'Coverage Indicators - Section D'!$A$10:$A$41,0)),""),"")</f>
        <v>Y- Cumulative annually</v>
      </c>
      <c r="P89" s="240">
        <f t="array" ref="P89">IFERROR(IF(INDEX('Coverage Indicators - Section D'!E$45:E$196,MATCH('Print View'!$A89&amp;'Print View'!$Q$77,'Coverage Indicators - Section D'!$B$45:$B$196&amp;'Coverage Indicators - Section D'!$J$45:$J$196,0))&lt;&gt;0,INDEX('Coverage Indicators - Section D'!E$45:E$196,MATCH('Print View'!$A89&amp;'Print View'!$Q$77,'Coverage Indicators - Section D'!$B$45:$B$196&amp;'Coverage Indicators - Section D'!$J$45:$J$196,0)),""),"")</f>
        <v>91916.69</v>
      </c>
      <c r="Q89" s="241">
        <f t="array" ref="Q89">IFERROR(IF(INDEX('Coverage Indicators - Section D'!F$45:F$196,MATCH('Print View'!$A89&amp;'Print View'!$Q$77,'Coverage Indicators - Section D'!$B$45:$B$196&amp;'Coverage Indicators - Section D'!$J$45:$J$196,0))&lt;&gt;0,INDEX('Coverage Indicators - Section D'!F$45:F$196,MATCH('Print View'!$A89&amp;'Print View'!$Q$77,'Coverage Indicators - Section D'!$B$45:$B$196&amp;'Coverage Indicators - Section D'!$J$45:$J$196,0)),""),"")</f>
        <v>110743</v>
      </c>
      <c r="R89" s="254">
        <f t="array" ref="R89">IFERROR(IF(INDEX('Coverage Indicators - Section D'!G$45:G$196,MATCH('Print View'!$A89&amp;'Print View'!$Q$77,'Coverage Indicators - Section D'!$B$45:$B$196&amp;'Coverage Indicators - Section D'!$J$45:$J$196,0))&lt;&gt;0,INDEX('Coverage Indicators - Section D'!G$45:G$196,MATCH('Print View'!$A89&amp;'Print View'!$Q$77,'Coverage Indicators - Section D'!$B$45:$B$196&amp;'Coverage Indicators - Section D'!$J$45:$J$196,0)),""),"")</f>
        <v>83</v>
      </c>
      <c r="S89" s="231" t="str">
        <f t="array" ref="S89">IFERROR(IF(INDEX('Coverage Indicators - Section D'!H$45:H$196,MATCH('Print View'!$A89&amp;'Print View'!$Q$77,'Coverage Indicators - Section D'!$B$45:$B$196&amp;'Coverage Indicators - Section D'!$J$45:$J$196,0))&lt;&gt;0,INDEX('Coverage Indicators - Section D'!H$45:H$196,MATCH('Print View'!$A89&amp;'Print View'!$Q$77,'Coverage Indicators - Section D'!$B$45:$B$196&amp;'Coverage Indicators - Section D'!$J$45:$J$196,0)),""),"")</f>
        <v/>
      </c>
      <c r="T89" s="245">
        <f t="array" ref="T89">IFERROR(IF(INDEX('Coverage Indicators - Section D'!E$45:E$196,MATCH('Print View'!$A89&amp;'Print View'!$U$77,'Coverage Indicators - Section D'!$B$45:$B$196&amp;'Coverage Indicators - Section D'!$J$45:$J$196,0))&lt;&gt;0,INDEX('Coverage Indicators - Section D'!E$45:E$196,MATCH('Print View'!$A89&amp;'Print View'!$U$77,'Coverage Indicators - Section D'!$B$45:$B$196&amp;'Coverage Indicators - Section D'!$J$45:$J$196,0)),""),"")</f>
        <v>137906.54999999999</v>
      </c>
      <c r="U89" s="241">
        <f t="array" ref="U89">IFERROR(IF(INDEX('Coverage Indicators - Section D'!F$45:F$196,MATCH('Print View'!$A89&amp;'Print View'!$U$77,'Coverage Indicators - Section D'!$B$45:$B$196&amp;'Coverage Indicators - Section D'!$J$45:$J$196,0))&lt;&gt;0,INDEX('Coverage Indicators - Section D'!F$45:F$196,MATCH('Print View'!$A89&amp;'Print View'!$U$77,'Coverage Indicators - Section D'!$B$45:$B$196&amp;'Coverage Indicators - Section D'!$J$45:$J$196,0)),""),"")</f>
        <v>162243</v>
      </c>
      <c r="V89" s="254">
        <f t="array" ref="V89">IFERROR(IF(INDEX('Coverage Indicators - Section D'!G$45:G$196,MATCH('Print View'!$A89&amp;'Print View'!$U$77,'Coverage Indicators - Section D'!$B$45:$B$196&amp;'Coverage Indicators - Section D'!$J$45:$J$196,0))&lt;&gt;0,INDEX('Coverage Indicators - Section D'!G$45:G$196,MATCH('Print View'!$A89&amp;'Print View'!$U$77,'Coverage Indicators - Section D'!$B$45:$B$196&amp;'Coverage Indicators - Section D'!$J$45:$J$196,0)),""),"")</f>
        <v>85</v>
      </c>
      <c r="W89" s="231" t="str">
        <f t="array" ref="W89">IFERROR(IF(INDEX('Coverage Indicators - Section D'!H$45:H$196,MATCH('Print View'!$A89&amp;'Print View'!$U$77,'Coverage Indicators - Section D'!$B$45:$B$196&amp;'Coverage Indicators - Section D'!$J$45:$J$196,0))&lt;&gt;0,INDEX('Coverage Indicators - Section D'!H$45:H$196,MATCH('Print View'!$A89&amp;'Print View'!$U$77,'Coverage Indicators - Section D'!$B$45:$B$196&amp;'Coverage Indicators - Section D'!$J$45:$J$196,0)),""),"")</f>
        <v/>
      </c>
      <c r="X89" s="247">
        <f t="array" ref="X89">IFERROR(IF(INDEX('Coverage Indicators - Section D'!E$45:E$196,MATCH('Print View'!$A89&amp;'Print View'!$Y$77,'Coverage Indicators - Section D'!$B$45:$B$196&amp;'Coverage Indicators - Section D'!$J$45:$J$196,0))&lt;&gt;0,INDEX('Coverage Indicators - Section D'!E$45:E$196,MATCH('Print View'!$A89&amp;'Print View'!$Y$77,'Coverage Indicators - Section D'!$B$45:$B$196&amp;'Coverage Indicators - Section D'!$J$45:$J$196,0)),""),"")</f>
        <v>167093.94699999999</v>
      </c>
      <c r="Y89" s="248">
        <f t="array" ref="Y89">IFERROR(IF(INDEX('Coverage Indicators - Section D'!F$45:F$196,MATCH('Print View'!$A89&amp;'Print View'!$Y$77,'Coverage Indicators - Section D'!$B$45:$B$196&amp;'Coverage Indicators - Section D'!$J$45:$J$196,0))&lt;&gt;0,INDEX('Coverage Indicators - Section D'!F$45:F$196,MATCH('Print View'!$A89&amp;'Print View'!$Y$77,'Coverage Indicators - Section D'!$B$45:$B$196&amp;'Coverage Indicators - Section D'!$J$45:$J$196,0)),""),"")</f>
        <v>192062</v>
      </c>
      <c r="Z89" s="256">
        <f t="array" ref="Z89">IFERROR(IF(INDEX('Coverage Indicators - Section D'!G$45:G$196,MATCH('Print View'!$A89&amp;'Print View'!$Y$77,'Coverage Indicators - Section D'!$B$45:$B$196&amp;'Coverage Indicators - Section D'!$J$45:$J$196,0))&lt;&gt;0,INDEX('Coverage Indicators - Section D'!G$45:G$196,MATCH('Print View'!$A89&amp;'Print View'!$Y$77,'Coverage Indicators - Section D'!$B$45:$B$196&amp;'Coverage Indicators - Section D'!$J$45:$J$196,0)),""),"")</f>
        <v>87.000003644656402</v>
      </c>
      <c r="AA89" s="180" t="str">
        <f t="array" ref="AA89">IFERROR(IF(INDEX('Coverage Indicators - Section D'!H$45:H$196,MATCH('Print View'!$A89&amp;'Print View'!$Y$77,'Coverage Indicators - Section D'!$B$45:$B$196&amp;'Coverage Indicators - Section D'!$J$45:$J$196,0))&lt;&gt;0,INDEX('Coverage Indicators - Section D'!H$45:H$196,MATCH('Print View'!$A89&amp;'Print View'!$Y$77,'Coverage Indicators - Section D'!$B$45:$B$196&amp;'Coverage Indicators - Section D'!$J$45:$J$196,0)),""),"")</f>
        <v/>
      </c>
      <c r="AB89" s="247" t="str">
        <f t="array" ref="AB89">IFERROR(IF(INDEX('Coverage Indicators - Section D'!E$45:E$196,MATCH('Print View'!$A89&amp;'Print View'!$AC$77,'Coverage Indicators - Section D'!$B$45:$B$196&amp;'Coverage Indicators - Section D'!$J$45:$J$196,0))&lt;&gt;0,INDEX('Coverage Indicators - Section D'!E$45:E$196,MATCH('Print View'!$A89&amp;'Print View'!$AC$77,'Coverage Indicators - Section D'!$B$45:$B$196&amp;'Coverage Indicators - Section D'!$J$45:$J$196,0)),""),"")</f>
        <v/>
      </c>
      <c r="AC89" s="248" t="str">
        <f t="array" ref="AC89">IFERROR(IF(INDEX('Coverage Indicators - Section D'!F$45:F$196,MATCH('Print View'!$A89&amp;'Print View'!$AC$77,'Coverage Indicators - Section D'!$B$45:$B$196&amp;'Coverage Indicators - Section D'!$J$45:$J$196,0))&lt;&gt;0,INDEX('Coverage Indicators - Section D'!F$45:F$196,MATCH('Print View'!$A89&amp;'Print View'!$AC$77,'Coverage Indicators - Section D'!$B$45:$B$196&amp;'Coverage Indicators - Section D'!$J$45:$J$196,0)),""),"")</f>
        <v/>
      </c>
      <c r="AD89" s="256" t="str">
        <f t="array" ref="AD89">IFERROR(IF(INDEX('Coverage Indicators - Section D'!G$45:G$196,MATCH('Print View'!$A89&amp;'Print View'!$AC$77,'Coverage Indicators - Section D'!$B$45:$B$196&amp;'Coverage Indicators - Section D'!$J$45:$J$196,0))&lt;&gt;0,INDEX('Coverage Indicators - Section D'!G$45:G$196,MATCH('Print View'!$A89&amp;'Print View'!$AC$77,'Coverage Indicators - Section D'!$B$45:$B$196&amp;'Coverage Indicators - Section D'!$J$45:$J$196,0)),""),"")</f>
        <v/>
      </c>
      <c r="AE89" s="180" t="str">
        <f t="array" ref="AE89">IFERROR(IF(INDEX('Coverage Indicators - Section D'!H$45:H$196,MATCH('Print View'!$A89&amp;'Print View'!$AC$77,'Coverage Indicators - Section D'!$B$45:$B$196&amp;'Coverage Indicators - Section D'!$J$45:$J$196,0))&lt;&gt;0,INDEX('Coverage Indicators - Section D'!H$45:H$196,MATCH('Print View'!$A89&amp;'Print View'!$AC$77,'Coverage Indicators - Section D'!$B$45:$B$196&amp;'Coverage Indicators - Section D'!$J$45:$J$196,0)),""),"")</f>
        <v/>
      </c>
      <c r="AF89" s="247" t="str">
        <f t="array" ref="AF89">IFERROR(IF(INDEX('Coverage Indicators - Section D'!E$45:E$196,MATCH('Print View'!$A89&amp;'Print View'!$AG$77,'Coverage Indicators - Section D'!$B$45:$B$196&amp;'Coverage Indicators - Section D'!$J$45:$J$196,0))&lt;&gt;0,INDEX('Coverage Indicators - Section D'!E$45:E$196,MATCH('Print View'!$A89&amp;'Print View'!$AG$77,'Coverage Indicators - Section D'!$B$45:$B$196&amp;'Coverage Indicators - Section D'!$J$45:$J$196,0)),""),"")</f>
        <v/>
      </c>
      <c r="AG89" s="248" t="str">
        <f t="array" ref="AG89">IFERROR(IF(INDEX('Coverage Indicators - Section D'!F$45:F$196,MATCH('Print View'!$A89&amp;'Print View'!$AG$77,'Coverage Indicators - Section D'!$B$45:$B$196&amp;'Coverage Indicators - Section D'!$J$45:$J$196,0))&lt;&gt;0,INDEX('Coverage Indicators - Section D'!F$45:F$196,MATCH('Print View'!$A89&amp;'Print View'!$AG$77,'Coverage Indicators - Section D'!$B$45:$B$196&amp;'Coverage Indicators - Section D'!$J$45:$J$196,0)),""),"")</f>
        <v/>
      </c>
      <c r="AH89" s="260" t="str">
        <f t="array" ref="AH89">IFERROR(IF(INDEX('Coverage Indicators - Section D'!G$45:G$196,MATCH('Print View'!$A89&amp;'Print View'!$AG$77,'Coverage Indicators - Section D'!$B$45:$B$196&amp;'Coverage Indicators - Section D'!$J$45:$J$196,0))&lt;&gt;0,INDEX('Coverage Indicators - Section D'!G$45:G$196,MATCH('Print View'!$A89&amp;'Print View'!$AG$77,'Coverage Indicators - Section D'!$B$45:$B$196&amp;'Coverage Indicators - Section D'!$J$45:$J$196,0)),""),"")</f>
        <v/>
      </c>
      <c r="AI89" s="180" t="str">
        <f t="array" ref="AI89">IFERROR(IF(INDEX('Coverage Indicators - Section D'!H$45:H$196,MATCH('Print View'!$A89&amp;'Print View'!$AG$77,'Coverage Indicators - Section D'!$B$45:$B$196&amp;'Coverage Indicators - Section D'!$J$45:$J$196,0))&lt;&gt;0,INDEX('Coverage Indicators - Section D'!H$45:H$196,MATCH('Print View'!$A89&amp;'Print View'!$AG$77,'Coverage Indicators - Section D'!$B$45:$B$196&amp;'Coverage Indicators - Section D'!$J$45:$J$196,0)),""),"")</f>
        <v/>
      </c>
      <c r="AJ89" s="235" t="str">
        <f>IFERROR(IF(INDEX('Coverage Indicators - Section D'!W$10:W$41,MATCH('Print View'!$A89,'Coverage Indicators - Section D'!$A$10:$A$41,0))&lt;&gt;0,INDEX('Coverage Indicators - Section D'!W$10:W$41,MATCH('Print View'!$A89,'Coverage Indicators - Section D'!$A$10:$A$41,0)),""),"")</f>
        <v>The denominator used by WHO (re baseline data) is all TB cases in the country.  However, the NTP has not yetimplemented HIV testing for all TB patients.   From 2016 and earlier, HIV testing among TB patients were done only in CAT A &amp; B sites of the NASPCP (HIV Program) and all PMDT treatment facilities.    Gradual expansion of HIV testing (beyond CAT A&amp;B sites) will be done starting 2018 (regionwide in 3 regions), 2019 (additional 3 regions), 2020 (additional 3 regions) until all TB patients will be covered by year 2022 based on PhilSTEP 1.   During reporting, the denominator to be used for this indicator will be the actual number of TB patients in TB facilities performing PICT.  Source of report will be NTP report/ITIS.</v>
      </c>
      <c r="AK89" s="292"/>
      <c r="AL89" s="292"/>
      <c r="AM89" s="292"/>
      <c r="AN89" s="292"/>
      <c r="AO89" s="292"/>
      <c r="AP89" s="292"/>
      <c r="AQ89" s="292"/>
      <c r="AR89" s="292"/>
    </row>
    <row r="90" spans="1:44" s="293" customFormat="1" ht="150" x14ac:dyDescent="0.25">
      <c r="A90" s="213">
        <v>11</v>
      </c>
      <c r="B90" s="202" t="str">
        <f>IFERROR(IF(INDEX('Coverage Indicators - Section D'!B$10:B$41,MATCH('Print View'!$A90,'Coverage Indicators - Section D'!$A$10:$A$41,0))&lt;&gt;0,INDEX('Coverage Indicators - Section D'!B$10:B$41,MATCH('Print View'!$A90,'Coverage Indicators - Section D'!$A$10:$A$41,0)),""),"")</f>
        <v>TB/HIV</v>
      </c>
      <c r="C90" s="202" t="str">
        <f>IFERROR(IF(INDEX('Coverage Indicators - Section D'!C$10:C$41,MATCH('Print View'!$A90,'Coverage Indicators - Section D'!$A$10:$A$41,0))&lt;&gt;0,INDEX('Coverage Indicators - Section D'!C$10:C$41,MATCH('Print View'!$A90,'Coverage Indicators - Section D'!$A$10:$A$41,0)),""),"")</f>
        <v>TB/HIV-6(M): Percentage of HIV-positive new and relapse TB patients on ART during TB treatment</v>
      </c>
      <c r="D90" s="202" t="str">
        <f>IFERROR(IF(INDEX('Coverage Indicators - Section D'!D$10:D$41,MATCH('Print View'!$A90,'Coverage Indicators - Section D'!$A$10:$A$41,0))&lt;&gt;0,INDEX('Coverage Indicators - Section D'!D$10:D$41,MATCH('Print View'!$A90,'Coverage Indicators - Section D'!$A$10:$A$41,0)),""),"")</f>
        <v/>
      </c>
      <c r="E90" s="202">
        <f>IFERROR(IF(INDEX('Coverage Indicators - Section D'!E$10:E$41,MATCH('Print View'!$A90,'Coverage Indicators - Section D'!$A$10:$A$41,0))&lt;&gt;0,INDEX('Coverage Indicators - Section D'!E$10:E$41,MATCH('Print View'!$A90,'Coverage Indicators - Section D'!$A$10:$A$41,0)),""),"")</f>
        <v>182</v>
      </c>
      <c r="F90" s="202">
        <f>IFERROR(IF(INDEX('Coverage Indicators - Section D'!F$10:F$41,MATCH('Print View'!$A90,'Coverage Indicators - Section D'!$A$10:$A$41,0))&lt;&gt;0,INDEX('Coverage Indicators - Section D'!F$10:F$41,MATCH('Print View'!$A90,'Coverage Indicators - Section D'!$A$10:$A$41,0)),""),"")</f>
        <v>225</v>
      </c>
      <c r="G90" s="202">
        <f>IFERROR(IF(INDEX('Coverage Indicators - Section D'!G$10:G$41,MATCH('Print View'!$A90,'Coverage Indicators - Section D'!$A$10:$A$41,0))&lt;&gt;0,INDEX('Coverage Indicators - Section D'!G$10:G$41,MATCH('Print View'!$A90,'Coverage Indicators - Section D'!$A$10:$A$41,0)),""),"")</f>
        <v>80.888888888888886</v>
      </c>
      <c r="H90" s="202" t="str">
        <f>IFERROR(IF(INDEX('Coverage Indicators - Section D'!H$10:H$41,MATCH('Print View'!$A90,'Coverage Indicators - Section D'!$A$10:$A$41,0))&lt;&gt;0,INDEX('Coverage Indicators - Section D'!H$10:H$41,MATCH('Print View'!$A90,'Coverage Indicators - Section D'!$A$10:$A$41,0)),""),"")</f>
        <v/>
      </c>
      <c r="I90" s="202" t="str">
        <f>IFERROR(IF(INDEX('Coverage Indicators - Section D'!P$10:P$41,MATCH('Print View'!$A90,'Coverage Indicators - Section D'!$A$10:$A$41,0))&lt;&gt;0,INDEX('Coverage Indicators - Section D'!P$10:P$41,MATCH('Print View'!$A90,'Coverage Indicators - Section D'!$A$10:$A$41,0)),""),"")</f>
        <v>NTP Report; IT IS</v>
      </c>
      <c r="J90" s="202" t="str">
        <f>IFERROR(IF(INDEX('Coverage Indicators - Section D'!Q$10:Q$41,MATCH('Print View'!$A90,'Coverage Indicators - Section D'!$A$10:$A$41,0))&lt;&gt;0,INDEX('Coverage Indicators - Section D'!Q$10:Q$41,MATCH('Print View'!$A90,'Coverage Indicators - Section D'!$A$10:$A$41,0)),""),"")</f>
        <v/>
      </c>
      <c r="K90" s="202" t="str">
        <f>IFERROR(IF(INDEX('Coverage Indicators - Section D'!R$10:R$41,MATCH('Print View'!$A90,'Coverage Indicators - Section D'!$A$10:$A$41,0))&lt;&gt;0,INDEX('Coverage Indicators - Section D'!R$10:R$41,MATCH('Print View'!$A90,'Coverage Indicators - Section D'!$A$10:$A$41,0)),""),"")</f>
        <v/>
      </c>
      <c r="L90" s="202" t="str">
        <f>IFERROR(IF(INDEX('Coverage Indicators - Section D'!S$10:S$41,MATCH('Print View'!$A90,'Coverage Indicators - Section D'!$A$10:$A$41,0))&lt;&gt;0,INDEX('Coverage Indicators - Section D'!S$10:S$41,MATCH('Print View'!$A90,'Coverage Indicators - Section D'!$A$10:$A$41,0)),""),"")</f>
        <v>Philippine Business for Social Progress (PBSP)</v>
      </c>
      <c r="M90" s="202" t="str">
        <f>IFERROR(IF(INDEX('Coverage Indicators - Section D'!T$10:T$41,MATCH('Print View'!$A90,'Coverage Indicators - Section D'!$A$10:$A$41,0))&lt;&gt;0,INDEX('Coverage Indicators - Section D'!T$10:T$41,MATCH('Print View'!$A90,'Coverage Indicators - Section D'!$A$10:$A$41,0)),""),"")</f>
        <v/>
      </c>
      <c r="N90" s="202" t="str">
        <f>IFERROR(IF(INDEX('Coverage Indicators - Section D'!U$10:U$41,MATCH('Print View'!$A90,'Coverage Indicators - Section D'!$A$10:$A$41,0))&lt;&gt;0,INDEX('Coverage Indicators - Section D'!U$10:U$41,MATCH('Print View'!$A90,'Coverage Indicators - Section D'!$A$10:$A$41,0)),""),"")</f>
        <v/>
      </c>
      <c r="O90" s="202" t="str">
        <f>IFERROR(IF(INDEX('Coverage Indicators - Section D'!V$10:V$41,MATCH('Print View'!$A90,'Coverage Indicators - Section D'!$A$10:$A$41,0))&lt;&gt;0,INDEX('Coverage Indicators - Section D'!V$10:V$41,MATCH('Print View'!$A90,'Coverage Indicators - Section D'!$A$10:$A$41,0)),""),"")</f>
        <v>Y- Cumulative annually</v>
      </c>
      <c r="P90" s="238">
        <f t="array" ref="P90">IFERROR(IF(INDEX('Coverage Indicators - Section D'!E$45:E$196,MATCH('Print View'!$A90&amp;'Print View'!$Q$77,'Coverage Indicators - Section D'!$B$45:$B$196&amp;'Coverage Indicators - Section D'!$J$45:$J$196,0))&lt;&gt;0,INDEX('Coverage Indicators - Section D'!E$45:E$196,MATCH('Print View'!$A90&amp;'Print View'!$Q$77,'Coverage Indicators - Section D'!$B$45:$B$196&amp;'Coverage Indicators - Section D'!$J$45:$J$196,0)),""),"")</f>
        <v>886</v>
      </c>
      <c r="Q90" s="239">
        <f t="array" ref="Q90">IFERROR(IF(INDEX('Coverage Indicators - Section D'!F$45:F$196,MATCH('Print View'!$A90&amp;'Print View'!$Q$77,'Coverage Indicators - Section D'!$B$45:$B$196&amp;'Coverage Indicators - Section D'!$J$45:$J$196,0))&lt;&gt;0,INDEX('Coverage Indicators - Section D'!F$45:F$196,MATCH('Print View'!$A90&amp;'Print View'!$Q$77,'Coverage Indicators - Section D'!$B$45:$B$196&amp;'Coverage Indicators - Section D'!$J$45:$J$196,0)),""),"")</f>
        <v>886</v>
      </c>
      <c r="R90" s="253">
        <f t="array" ref="R90">IFERROR(IF(INDEX('Coverage Indicators - Section D'!G$45:G$196,MATCH('Print View'!$A90&amp;'Print View'!$Q$77,'Coverage Indicators - Section D'!$B$45:$B$196&amp;'Coverage Indicators - Section D'!$J$45:$J$196,0))&lt;&gt;0,INDEX('Coverage Indicators - Section D'!G$45:G$196,MATCH('Print View'!$A90&amp;'Print View'!$Q$77,'Coverage Indicators - Section D'!$B$45:$B$196&amp;'Coverage Indicators - Section D'!$J$45:$J$196,0)),""),"")</f>
        <v>100</v>
      </c>
      <c r="S90" s="174" t="str">
        <f t="array" ref="S90">IFERROR(IF(INDEX('Coverage Indicators - Section D'!H$45:H$196,MATCH('Print View'!$A90&amp;'Print View'!$Q$77,'Coverage Indicators - Section D'!$B$45:$B$196&amp;'Coverage Indicators - Section D'!$J$45:$J$196,0))&lt;&gt;0,INDEX('Coverage Indicators - Section D'!H$45:H$196,MATCH('Print View'!$A90&amp;'Print View'!$Q$77,'Coverage Indicators - Section D'!$B$45:$B$196&amp;'Coverage Indicators - Section D'!$J$45:$J$196,0)),""),"")</f>
        <v/>
      </c>
      <c r="T90" s="244">
        <f t="array" ref="T90">IFERROR(IF(INDEX('Coverage Indicators - Section D'!E$45:E$196,MATCH('Print View'!$A90&amp;'Print View'!$U$77,'Coverage Indicators - Section D'!$B$45:$B$196&amp;'Coverage Indicators - Section D'!$J$45:$J$196,0))&lt;&gt;0,INDEX('Coverage Indicators - Section D'!E$45:E$196,MATCH('Print View'!$A90&amp;'Print View'!$U$77,'Coverage Indicators - Section D'!$B$45:$B$196&amp;'Coverage Indicators - Section D'!$J$45:$J$196,0)),""),"")</f>
        <v>1142</v>
      </c>
      <c r="U90" s="239">
        <f t="array" ref="U90">IFERROR(IF(INDEX('Coverage Indicators - Section D'!F$45:F$196,MATCH('Print View'!$A90&amp;'Print View'!$U$77,'Coverage Indicators - Section D'!$B$45:$B$196&amp;'Coverage Indicators - Section D'!$J$45:$J$196,0))&lt;&gt;0,INDEX('Coverage Indicators - Section D'!F$45:F$196,MATCH('Print View'!$A90&amp;'Print View'!$U$77,'Coverage Indicators - Section D'!$B$45:$B$196&amp;'Coverage Indicators - Section D'!$J$45:$J$196,0)),""),"")</f>
        <v>1142</v>
      </c>
      <c r="V90" s="253">
        <f t="array" ref="V90">IFERROR(IF(INDEX('Coverage Indicators - Section D'!G$45:G$196,MATCH('Print View'!$A90&amp;'Print View'!$U$77,'Coverage Indicators - Section D'!$B$45:$B$196&amp;'Coverage Indicators - Section D'!$J$45:$J$196,0))&lt;&gt;0,INDEX('Coverage Indicators - Section D'!G$45:G$196,MATCH('Print View'!$A90&amp;'Print View'!$U$77,'Coverage Indicators - Section D'!$B$45:$B$196&amp;'Coverage Indicators - Section D'!$J$45:$J$196,0)),""),"")</f>
        <v>100</v>
      </c>
      <c r="W90" s="174" t="str">
        <f t="array" ref="W90">IFERROR(IF(INDEX('Coverage Indicators - Section D'!H$45:H$196,MATCH('Print View'!$A90&amp;'Print View'!$U$77,'Coverage Indicators - Section D'!$B$45:$B$196&amp;'Coverage Indicators - Section D'!$J$45:$J$196,0))&lt;&gt;0,INDEX('Coverage Indicators - Section D'!H$45:H$196,MATCH('Print View'!$A90&amp;'Print View'!$U$77,'Coverage Indicators - Section D'!$B$45:$B$196&amp;'Coverage Indicators - Section D'!$J$45:$J$196,0)),""),"")</f>
        <v/>
      </c>
      <c r="X90" s="249">
        <f t="array" ref="X90">IFERROR(IF(INDEX('Coverage Indicators - Section D'!E$45:E$196,MATCH('Print View'!$A90&amp;'Print View'!$Y$77,'Coverage Indicators - Section D'!$B$45:$B$196&amp;'Coverage Indicators - Section D'!$J$45:$J$196,0))&lt;&gt;0,INDEX('Coverage Indicators - Section D'!E$45:E$196,MATCH('Print View'!$A90&amp;'Print View'!$Y$77,'Coverage Indicators - Section D'!$B$45:$B$196&amp;'Coverage Indicators - Section D'!$J$45:$J$196,0)),""),"")</f>
        <v>1198</v>
      </c>
      <c r="Y90" s="250">
        <f t="array" ref="Y90">IFERROR(IF(INDEX('Coverage Indicators - Section D'!F$45:F$196,MATCH('Print View'!$A90&amp;'Print View'!$Y$77,'Coverage Indicators - Section D'!$B$45:$B$196&amp;'Coverage Indicators - Section D'!$J$45:$J$196,0))&lt;&gt;0,INDEX('Coverage Indicators - Section D'!F$45:F$196,MATCH('Print View'!$A90&amp;'Print View'!$Y$77,'Coverage Indicators - Section D'!$B$45:$B$196&amp;'Coverage Indicators - Section D'!$J$45:$J$196,0)),""),"")</f>
        <v>1198</v>
      </c>
      <c r="Z90" s="257">
        <f t="array" ref="Z90">IFERROR(IF(INDEX('Coverage Indicators - Section D'!G$45:G$196,MATCH('Print View'!$A90&amp;'Print View'!$Y$77,'Coverage Indicators - Section D'!$B$45:$B$196&amp;'Coverage Indicators - Section D'!$J$45:$J$196,0))&lt;&gt;0,INDEX('Coverage Indicators - Section D'!G$45:G$196,MATCH('Print View'!$A90&amp;'Print View'!$Y$77,'Coverage Indicators - Section D'!$B$45:$B$196&amp;'Coverage Indicators - Section D'!$J$45:$J$196,0)),""),"")</f>
        <v>100</v>
      </c>
      <c r="AA90" s="185" t="str">
        <f t="array" ref="AA90">IFERROR(IF(INDEX('Coverage Indicators - Section D'!H$45:H$196,MATCH('Print View'!$A90&amp;'Print View'!$Y$77,'Coverage Indicators - Section D'!$B$45:$B$196&amp;'Coverage Indicators - Section D'!$J$45:$J$196,0))&lt;&gt;0,INDEX('Coverage Indicators - Section D'!H$45:H$196,MATCH('Print View'!$A90&amp;'Print View'!$Y$77,'Coverage Indicators - Section D'!$B$45:$B$196&amp;'Coverage Indicators - Section D'!$J$45:$J$196,0)),""),"")</f>
        <v/>
      </c>
      <c r="AB90" s="249" t="str">
        <f t="array" ref="AB90">IFERROR(IF(INDEX('Coverage Indicators - Section D'!E$45:E$196,MATCH('Print View'!$A90&amp;'Print View'!$AC$77,'Coverage Indicators - Section D'!$B$45:$B$196&amp;'Coverage Indicators - Section D'!$J$45:$J$196,0))&lt;&gt;0,INDEX('Coverage Indicators - Section D'!E$45:E$196,MATCH('Print View'!$A90&amp;'Print View'!$AC$77,'Coverage Indicators - Section D'!$B$45:$B$196&amp;'Coverage Indicators - Section D'!$J$45:$J$196,0)),""),"")</f>
        <v/>
      </c>
      <c r="AC90" s="250" t="str">
        <f t="array" ref="AC90">IFERROR(IF(INDEX('Coverage Indicators - Section D'!F$45:F$196,MATCH('Print View'!$A90&amp;'Print View'!$AC$77,'Coverage Indicators - Section D'!$B$45:$B$196&amp;'Coverage Indicators - Section D'!$J$45:$J$196,0))&lt;&gt;0,INDEX('Coverage Indicators - Section D'!F$45:F$196,MATCH('Print View'!$A90&amp;'Print View'!$AC$77,'Coverage Indicators - Section D'!$B$45:$B$196&amp;'Coverage Indicators - Section D'!$J$45:$J$196,0)),""),"")</f>
        <v/>
      </c>
      <c r="AD90" s="257" t="str">
        <f t="array" ref="AD90">IFERROR(IF(INDEX('Coverage Indicators - Section D'!G$45:G$196,MATCH('Print View'!$A90&amp;'Print View'!$AC$77,'Coverage Indicators - Section D'!$B$45:$B$196&amp;'Coverage Indicators - Section D'!$J$45:$J$196,0))&lt;&gt;0,INDEX('Coverage Indicators - Section D'!G$45:G$196,MATCH('Print View'!$A90&amp;'Print View'!$AC$77,'Coverage Indicators - Section D'!$B$45:$B$196&amp;'Coverage Indicators - Section D'!$J$45:$J$196,0)),""),"")</f>
        <v/>
      </c>
      <c r="AE90" s="185" t="str">
        <f t="array" ref="AE90">IFERROR(IF(INDEX('Coverage Indicators - Section D'!H$45:H$196,MATCH('Print View'!$A90&amp;'Print View'!$AC$77,'Coverage Indicators - Section D'!$B$45:$B$196&amp;'Coverage Indicators - Section D'!$J$45:$J$196,0))&lt;&gt;0,INDEX('Coverage Indicators - Section D'!H$45:H$196,MATCH('Print View'!$A90&amp;'Print View'!$AC$77,'Coverage Indicators - Section D'!$B$45:$B$196&amp;'Coverage Indicators - Section D'!$J$45:$J$196,0)),""),"")</f>
        <v/>
      </c>
      <c r="AF90" s="249" t="str">
        <f t="array" ref="AF90">IFERROR(IF(INDEX('Coverage Indicators - Section D'!E$45:E$196,MATCH('Print View'!$A90&amp;'Print View'!$AG$77,'Coverage Indicators - Section D'!$B$45:$B$196&amp;'Coverage Indicators - Section D'!$J$45:$J$196,0))&lt;&gt;0,INDEX('Coverage Indicators - Section D'!E$45:E$196,MATCH('Print View'!$A90&amp;'Print View'!$AG$77,'Coverage Indicators - Section D'!$B$45:$B$196&amp;'Coverage Indicators - Section D'!$J$45:$J$196,0)),""),"")</f>
        <v/>
      </c>
      <c r="AG90" s="250" t="str">
        <f t="array" ref="AG90">IFERROR(IF(INDEX('Coverage Indicators - Section D'!F$45:F$196,MATCH('Print View'!$A90&amp;'Print View'!$AG$77,'Coverage Indicators - Section D'!$B$45:$B$196&amp;'Coverage Indicators - Section D'!$J$45:$J$196,0))&lt;&gt;0,INDEX('Coverage Indicators - Section D'!F$45:F$196,MATCH('Print View'!$A90&amp;'Print View'!$AG$77,'Coverage Indicators - Section D'!$B$45:$B$196&amp;'Coverage Indicators - Section D'!$J$45:$J$196,0)),""),"")</f>
        <v/>
      </c>
      <c r="AH90" s="261" t="str">
        <f t="array" ref="AH90">IFERROR(IF(INDEX('Coverage Indicators - Section D'!G$45:G$196,MATCH('Print View'!$A90&amp;'Print View'!$AG$77,'Coverage Indicators - Section D'!$B$45:$B$196&amp;'Coverage Indicators - Section D'!$J$45:$J$196,0))&lt;&gt;0,INDEX('Coverage Indicators - Section D'!G$45:G$196,MATCH('Print View'!$A90&amp;'Print View'!$AG$77,'Coverage Indicators - Section D'!$B$45:$B$196&amp;'Coverage Indicators - Section D'!$J$45:$J$196,0)),""),"")</f>
        <v/>
      </c>
      <c r="AI90" s="185" t="str">
        <f t="array" ref="AI90">IFERROR(IF(INDEX('Coverage Indicators - Section D'!H$45:H$196,MATCH('Print View'!$A90&amp;'Print View'!$AG$77,'Coverage Indicators - Section D'!$B$45:$B$196&amp;'Coverage Indicators - Section D'!$J$45:$J$196,0))&lt;&gt;0,INDEX('Coverage Indicators - Section D'!H$45:H$196,MATCH('Print View'!$A90&amp;'Print View'!$AG$77,'Coverage Indicators - Section D'!$B$45:$B$196&amp;'Coverage Indicators - Section D'!$J$45:$J$196,0)),""),"")</f>
        <v/>
      </c>
      <c r="AJ90" s="234" t="str">
        <f>IFERROR(IF(INDEX('Coverage Indicators - Section D'!W$10:W$41,MATCH('Print View'!$A90,'Coverage Indicators - Section D'!$A$10:$A$41,0))&lt;&gt;0,INDEX('Coverage Indicators - Section D'!W$10:W$41,MATCH('Print View'!$A90,'Coverage Indicators - Section D'!$A$10:$A$41,0)),""),"")</f>
        <v>The targets are based on 2016 Q1-Q3 NTP report wherein among the TB patients tested for HIV, .8% are Positive.   The Program targets all HIV positive TB patients to be put on ART.  Source of report will be NTP report/IT IS.</v>
      </c>
      <c r="AK90" s="292"/>
      <c r="AL90" s="292"/>
      <c r="AM90" s="292"/>
      <c r="AN90" s="292"/>
      <c r="AO90" s="292"/>
      <c r="AP90" s="292"/>
      <c r="AQ90" s="292"/>
      <c r="AR90" s="292"/>
    </row>
    <row r="91" spans="1:44" s="293" customFormat="1" ht="409.5" x14ac:dyDescent="0.25">
      <c r="A91" s="177">
        <v>12</v>
      </c>
      <c r="B91" s="203" t="str">
        <f>IFERROR(IF(INDEX('Coverage Indicators - Section D'!B$10:B$41,MATCH('Print View'!$A91,'Coverage Indicators - Section D'!$A$10:$A$41,0))&lt;&gt;0,INDEX('Coverage Indicators - Section D'!B$10:B$41,MATCH('Print View'!$A91,'Coverage Indicators - Section D'!$A$10:$A$41,0)),""),"")</f>
        <v>RSSH: Health management information systems and M&amp;E</v>
      </c>
      <c r="C91" s="203" t="str">
        <f>IFERROR(IF(INDEX('Coverage Indicators - Section D'!C$10:C$41,MATCH('Print View'!$A91,'Coverage Indicators - Section D'!$A$10:$A$41,0))&lt;&gt;0,INDEX('Coverage Indicators - Section D'!C$10:C$41,MATCH('Print View'!$A91,'Coverage Indicators - Section D'!$A$10:$A$41,0)),""),"")</f>
        <v>M&amp;E-1: Percentage of HMIS or other routine reporting units submitting timely reports according to national guidelines</v>
      </c>
      <c r="D91" s="203" t="str">
        <f>IFERROR(IF(INDEX('Coverage Indicators - Section D'!D$10:D$41,MATCH('Print View'!$A91,'Coverage Indicators - Section D'!$A$10:$A$41,0))&lt;&gt;0,INDEX('Coverage Indicators - Section D'!D$10:D$41,MATCH('Print View'!$A91,'Coverage Indicators - Section D'!$A$10:$A$41,0)),""),"")</f>
        <v/>
      </c>
      <c r="E91" s="203">
        <f>IFERROR(IF(INDEX('Coverage Indicators - Section D'!E$10:E$41,MATCH('Print View'!$A91,'Coverage Indicators - Section D'!$A$10:$A$41,0))&lt;&gt;0,INDEX('Coverage Indicators - Section D'!E$10:E$41,MATCH('Print View'!$A91,'Coverage Indicators - Section D'!$A$10:$A$41,0)),""),"")</f>
        <v>2514</v>
      </c>
      <c r="F91" s="203">
        <f>IFERROR(IF(INDEX('Coverage Indicators - Section D'!F$10:F$41,MATCH('Print View'!$A91,'Coverage Indicators - Section D'!$A$10:$A$41,0))&lt;&gt;0,INDEX('Coverage Indicators - Section D'!F$10:F$41,MATCH('Print View'!$A91,'Coverage Indicators - Section D'!$A$10:$A$41,0)),""),"")</f>
        <v>3066</v>
      </c>
      <c r="G91" s="203">
        <f>IFERROR(IF(INDEX('Coverage Indicators - Section D'!G$10:G$41,MATCH('Print View'!$A91,'Coverage Indicators - Section D'!$A$10:$A$41,0))&lt;&gt;0,INDEX('Coverage Indicators - Section D'!G$10:G$41,MATCH('Print View'!$A91,'Coverage Indicators - Section D'!$A$10:$A$41,0)),""),"")</f>
        <v>81.996086105675147</v>
      </c>
      <c r="H91" s="203" t="str">
        <f>IFERROR(IF(INDEX('Coverage Indicators - Section D'!H$10:H$41,MATCH('Print View'!$A91,'Coverage Indicators - Section D'!$A$10:$A$41,0))&lt;&gt;0,INDEX('Coverage Indicators - Section D'!H$10:H$41,MATCH('Print View'!$A91,'Coverage Indicators - Section D'!$A$10:$A$41,0)),""),"")</f>
        <v/>
      </c>
      <c r="I91" s="203" t="str">
        <f>IFERROR(IF(INDEX('Coverage Indicators - Section D'!P$10:P$41,MATCH('Print View'!$A91,'Coverage Indicators - Section D'!$A$10:$A$41,0))&lt;&gt;0,INDEX('Coverage Indicators - Section D'!P$10:P$41,MATCH('Print View'!$A91,'Coverage Indicators - Section D'!$A$10:$A$41,0)),""),"")</f>
        <v xml:space="preserve">IT IS </v>
      </c>
      <c r="J91" s="203" t="str">
        <f>IFERROR(IF(INDEX('Coverage Indicators - Section D'!Q$10:Q$41,MATCH('Print View'!$A91,'Coverage Indicators - Section D'!$A$10:$A$41,0))&lt;&gt;0,INDEX('Coverage Indicators - Section D'!Q$10:Q$41,MATCH('Print View'!$A91,'Coverage Indicators - Section D'!$A$10:$A$41,0)),""),"")</f>
        <v/>
      </c>
      <c r="K91" s="203" t="str">
        <f>IFERROR(IF(INDEX('Coverage Indicators - Section D'!R$10:R$41,MATCH('Print View'!$A91,'Coverage Indicators - Section D'!$A$10:$A$41,0))&lt;&gt;0,INDEX('Coverage Indicators - Section D'!R$10:R$41,MATCH('Print View'!$A91,'Coverage Indicators - Section D'!$A$10:$A$41,0)),""),"")</f>
        <v/>
      </c>
      <c r="L91" s="203" t="str">
        <f>IFERROR(IF(INDEX('Coverage Indicators - Section D'!S$10:S$41,MATCH('Print View'!$A91,'Coverage Indicators - Section D'!$A$10:$A$41,0))&lt;&gt;0,INDEX('Coverage Indicators - Section D'!S$10:S$41,MATCH('Print View'!$A91,'Coverage Indicators - Section D'!$A$10:$A$41,0)),""),"")</f>
        <v>Philippine Business for Social Progress (PBSP)</v>
      </c>
      <c r="M91" s="203" t="str">
        <f>IFERROR(IF(INDEX('Coverage Indicators - Section D'!T$10:T$41,MATCH('Print View'!$A91,'Coverage Indicators - Section D'!$A$10:$A$41,0))&lt;&gt;0,INDEX('Coverage Indicators - Section D'!T$10:T$41,MATCH('Print View'!$A91,'Coverage Indicators - Section D'!$A$10:$A$41,0)),""),"")</f>
        <v/>
      </c>
      <c r="N91" s="203" t="str">
        <f>IFERROR(IF(INDEX('Coverage Indicators - Section D'!U$10:U$41,MATCH('Print View'!$A91,'Coverage Indicators - Section D'!$A$10:$A$41,0))&lt;&gt;0,INDEX('Coverage Indicators - Section D'!U$10:U$41,MATCH('Print View'!$A91,'Coverage Indicators - Section D'!$A$10:$A$41,0)),""),"")</f>
        <v/>
      </c>
      <c r="O91" s="203" t="str">
        <f>IFERROR(IF(INDEX('Coverage Indicators - Section D'!V$10:V$41,MATCH('Print View'!$A91,'Coverage Indicators - Section D'!$A$10:$A$41,0))&lt;&gt;0,INDEX('Coverage Indicators - Section D'!V$10:V$41,MATCH('Print View'!$A91,'Coverage Indicators - Section D'!$A$10:$A$41,0)),""),"")</f>
        <v>N-Non-cumulative</v>
      </c>
      <c r="P91" s="240">
        <f t="array" ref="P91">IFERROR(IF(INDEX('Coverage Indicators - Section D'!E$45:E$196,MATCH('Print View'!$A91&amp;'Print View'!$Q$77,'Coverage Indicators - Section D'!$B$45:$B$196&amp;'Coverage Indicators - Section D'!$J$45:$J$196,0))&lt;&gt;0,INDEX('Coverage Indicators - Section D'!E$45:E$196,MATCH('Print View'!$A91&amp;'Print View'!$Q$77,'Coverage Indicators - Section D'!$B$45:$B$196&amp;'Coverage Indicators - Section D'!$J$45:$J$196,0)),""),"")</f>
        <v>2912.7</v>
      </c>
      <c r="Q91" s="241">
        <f t="array" ref="Q91">IFERROR(IF(INDEX('Coverage Indicators - Section D'!F$45:F$196,MATCH('Print View'!$A91&amp;'Print View'!$Q$77,'Coverage Indicators - Section D'!$B$45:$B$196&amp;'Coverage Indicators - Section D'!$J$45:$J$196,0))&lt;&gt;0,INDEX('Coverage Indicators - Section D'!F$45:F$196,MATCH('Print View'!$A91&amp;'Print View'!$Q$77,'Coverage Indicators - Section D'!$B$45:$B$196&amp;'Coverage Indicators - Section D'!$J$45:$J$196,0)),""),"")</f>
        <v>3066</v>
      </c>
      <c r="R91" s="254">
        <f t="array" ref="R91">IFERROR(IF(INDEX('Coverage Indicators - Section D'!G$45:G$196,MATCH('Print View'!$A91&amp;'Print View'!$Q$77,'Coverage Indicators - Section D'!$B$45:$B$196&amp;'Coverage Indicators - Section D'!$J$45:$J$196,0))&lt;&gt;0,INDEX('Coverage Indicators - Section D'!G$45:G$196,MATCH('Print View'!$A91&amp;'Print View'!$Q$77,'Coverage Indicators - Section D'!$B$45:$B$196&amp;'Coverage Indicators - Section D'!$J$45:$J$196,0)),""),"")</f>
        <v>95</v>
      </c>
      <c r="S91" s="231" t="str">
        <f t="array" ref="S91">IFERROR(IF(INDEX('Coverage Indicators - Section D'!H$45:H$196,MATCH('Print View'!$A91&amp;'Print View'!$Q$77,'Coverage Indicators - Section D'!$B$45:$B$196&amp;'Coverage Indicators - Section D'!$J$45:$J$196,0))&lt;&gt;0,INDEX('Coverage Indicators - Section D'!H$45:H$196,MATCH('Print View'!$A91&amp;'Print View'!$Q$77,'Coverage Indicators - Section D'!$B$45:$B$196&amp;'Coverage Indicators - Section D'!$J$45:$J$196,0)),""),"")</f>
        <v/>
      </c>
      <c r="T91" s="245">
        <f t="array" ref="T91">IFERROR(IF(INDEX('Coverage Indicators - Section D'!E$45:E$196,MATCH('Print View'!$A91&amp;'Print View'!$U$77,'Coverage Indicators - Section D'!$B$45:$B$196&amp;'Coverage Indicators - Section D'!$J$45:$J$196,0))&lt;&gt;0,INDEX('Coverage Indicators - Section D'!E$45:E$196,MATCH('Print View'!$A91&amp;'Print View'!$U$77,'Coverage Indicators - Section D'!$B$45:$B$196&amp;'Coverage Indicators - Section D'!$J$45:$J$196,0)),""),"")</f>
        <v>2974.02</v>
      </c>
      <c r="U91" s="241">
        <f t="array" ref="U91">IFERROR(IF(INDEX('Coverage Indicators - Section D'!F$45:F$196,MATCH('Print View'!$A91&amp;'Print View'!$U$77,'Coverage Indicators - Section D'!$B$45:$B$196&amp;'Coverage Indicators - Section D'!$J$45:$J$196,0))&lt;&gt;0,INDEX('Coverage Indicators - Section D'!F$45:F$196,MATCH('Print View'!$A91&amp;'Print View'!$U$77,'Coverage Indicators - Section D'!$B$45:$B$196&amp;'Coverage Indicators - Section D'!$J$45:$J$196,0)),""),"")</f>
        <v>3066</v>
      </c>
      <c r="V91" s="254">
        <f t="array" ref="V91">IFERROR(IF(INDEX('Coverage Indicators - Section D'!G$45:G$196,MATCH('Print View'!$A91&amp;'Print View'!$U$77,'Coverage Indicators - Section D'!$B$45:$B$196&amp;'Coverage Indicators - Section D'!$J$45:$J$196,0))&lt;&gt;0,INDEX('Coverage Indicators - Section D'!G$45:G$196,MATCH('Print View'!$A91&amp;'Print View'!$U$77,'Coverage Indicators - Section D'!$B$45:$B$196&amp;'Coverage Indicators - Section D'!$J$45:$J$196,0)),""),"")</f>
        <v>97</v>
      </c>
      <c r="W91" s="231" t="str">
        <f t="array" ref="W91">IFERROR(IF(INDEX('Coverage Indicators - Section D'!H$45:H$196,MATCH('Print View'!$A91&amp;'Print View'!$U$77,'Coverage Indicators - Section D'!$B$45:$B$196&amp;'Coverage Indicators - Section D'!$J$45:$J$196,0))&lt;&gt;0,INDEX('Coverage Indicators - Section D'!H$45:H$196,MATCH('Print View'!$A91&amp;'Print View'!$U$77,'Coverage Indicators - Section D'!$B$45:$B$196&amp;'Coverage Indicators - Section D'!$J$45:$J$196,0)),""),"")</f>
        <v/>
      </c>
      <c r="X91" s="247">
        <f t="array" ref="X91">IFERROR(IF(INDEX('Coverage Indicators - Section D'!E$45:E$196,MATCH('Print View'!$A91&amp;'Print View'!$Y$77,'Coverage Indicators - Section D'!$B$45:$B$196&amp;'Coverage Indicators - Section D'!$J$45:$J$196,0))&lt;&gt;0,INDEX('Coverage Indicators - Section D'!E$45:E$196,MATCH('Print View'!$A91&amp;'Print View'!$Y$77,'Coverage Indicators - Section D'!$B$45:$B$196&amp;'Coverage Indicators - Section D'!$J$45:$J$196,0)),""),"")</f>
        <v>3066</v>
      </c>
      <c r="Y91" s="248">
        <f t="array" ref="Y91">IFERROR(IF(INDEX('Coverage Indicators - Section D'!F$45:F$196,MATCH('Print View'!$A91&amp;'Print View'!$Y$77,'Coverage Indicators - Section D'!$B$45:$B$196&amp;'Coverage Indicators - Section D'!$J$45:$J$196,0))&lt;&gt;0,INDEX('Coverage Indicators - Section D'!F$45:F$196,MATCH('Print View'!$A91&amp;'Print View'!$Y$77,'Coverage Indicators - Section D'!$B$45:$B$196&amp;'Coverage Indicators - Section D'!$J$45:$J$196,0)),""),"")</f>
        <v>3066</v>
      </c>
      <c r="Z91" s="256">
        <f t="array" ref="Z91">IFERROR(IF(INDEX('Coverage Indicators - Section D'!G$45:G$196,MATCH('Print View'!$A91&amp;'Print View'!$Y$77,'Coverage Indicators - Section D'!$B$45:$B$196&amp;'Coverage Indicators - Section D'!$J$45:$J$196,0))&lt;&gt;0,INDEX('Coverage Indicators - Section D'!G$45:G$196,MATCH('Print View'!$A91&amp;'Print View'!$Y$77,'Coverage Indicators - Section D'!$B$45:$B$196&amp;'Coverage Indicators - Section D'!$J$45:$J$196,0)),""),"")</f>
        <v>100</v>
      </c>
      <c r="AA91" s="180" t="str">
        <f t="array" ref="AA91">IFERROR(IF(INDEX('Coverage Indicators - Section D'!H$45:H$196,MATCH('Print View'!$A91&amp;'Print View'!$Y$77,'Coverage Indicators - Section D'!$B$45:$B$196&amp;'Coverage Indicators - Section D'!$J$45:$J$196,0))&lt;&gt;0,INDEX('Coverage Indicators - Section D'!H$45:H$196,MATCH('Print View'!$A91&amp;'Print View'!$Y$77,'Coverage Indicators - Section D'!$B$45:$B$196&amp;'Coverage Indicators - Section D'!$J$45:$J$196,0)),""),"")</f>
        <v/>
      </c>
      <c r="AB91" s="247" t="str">
        <f t="array" ref="AB91">IFERROR(IF(INDEX('Coverage Indicators - Section D'!E$45:E$196,MATCH('Print View'!$A91&amp;'Print View'!$AC$77,'Coverage Indicators - Section D'!$B$45:$B$196&amp;'Coverage Indicators - Section D'!$J$45:$J$196,0))&lt;&gt;0,INDEX('Coverage Indicators - Section D'!E$45:E$196,MATCH('Print View'!$A91&amp;'Print View'!$AC$77,'Coverage Indicators - Section D'!$B$45:$B$196&amp;'Coverage Indicators - Section D'!$J$45:$J$196,0)),""),"")</f>
        <v/>
      </c>
      <c r="AC91" s="248" t="str">
        <f t="array" ref="AC91">IFERROR(IF(INDEX('Coverage Indicators - Section D'!F$45:F$196,MATCH('Print View'!$A91&amp;'Print View'!$AC$77,'Coverage Indicators - Section D'!$B$45:$B$196&amp;'Coverage Indicators - Section D'!$J$45:$J$196,0))&lt;&gt;0,INDEX('Coverage Indicators - Section D'!F$45:F$196,MATCH('Print View'!$A91&amp;'Print View'!$AC$77,'Coverage Indicators - Section D'!$B$45:$B$196&amp;'Coverage Indicators - Section D'!$J$45:$J$196,0)),""),"")</f>
        <v/>
      </c>
      <c r="AD91" s="256" t="str">
        <f t="array" ref="AD91">IFERROR(IF(INDEX('Coverage Indicators - Section D'!G$45:G$196,MATCH('Print View'!$A91&amp;'Print View'!$AC$77,'Coverage Indicators - Section D'!$B$45:$B$196&amp;'Coverage Indicators - Section D'!$J$45:$J$196,0))&lt;&gt;0,INDEX('Coverage Indicators - Section D'!G$45:G$196,MATCH('Print View'!$A91&amp;'Print View'!$AC$77,'Coverage Indicators - Section D'!$B$45:$B$196&amp;'Coverage Indicators - Section D'!$J$45:$J$196,0)),""),"")</f>
        <v/>
      </c>
      <c r="AE91" s="180" t="str">
        <f t="array" ref="AE91">IFERROR(IF(INDEX('Coverage Indicators - Section D'!H$45:H$196,MATCH('Print View'!$A91&amp;'Print View'!$AC$77,'Coverage Indicators - Section D'!$B$45:$B$196&amp;'Coverage Indicators - Section D'!$J$45:$J$196,0))&lt;&gt;0,INDEX('Coverage Indicators - Section D'!H$45:H$196,MATCH('Print View'!$A91&amp;'Print View'!$AC$77,'Coverage Indicators - Section D'!$B$45:$B$196&amp;'Coverage Indicators - Section D'!$J$45:$J$196,0)),""),"")</f>
        <v/>
      </c>
      <c r="AF91" s="247" t="str">
        <f t="array" ref="AF91">IFERROR(IF(INDEX('Coverage Indicators - Section D'!E$45:E$196,MATCH('Print View'!$A91&amp;'Print View'!$AG$77,'Coverage Indicators - Section D'!$B$45:$B$196&amp;'Coverage Indicators - Section D'!$J$45:$J$196,0))&lt;&gt;0,INDEX('Coverage Indicators - Section D'!E$45:E$196,MATCH('Print View'!$A91&amp;'Print View'!$AG$77,'Coverage Indicators - Section D'!$B$45:$B$196&amp;'Coverage Indicators - Section D'!$J$45:$J$196,0)),""),"")</f>
        <v/>
      </c>
      <c r="AG91" s="248" t="str">
        <f t="array" ref="AG91">IFERROR(IF(INDEX('Coverage Indicators - Section D'!F$45:F$196,MATCH('Print View'!$A91&amp;'Print View'!$AG$77,'Coverage Indicators - Section D'!$B$45:$B$196&amp;'Coverage Indicators - Section D'!$J$45:$J$196,0))&lt;&gt;0,INDEX('Coverage Indicators - Section D'!F$45:F$196,MATCH('Print View'!$A91&amp;'Print View'!$AG$77,'Coverage Indicators - Section D'!$B$45:$B$196&amp;'Coverage Indicators - Section D'!$J$45:$J$196,0)),""),"")</f>
        <v/>
      </c>
      <c r="AH91" s="260" t="str">
        <f t="array" ref="AH91">IFERROR(IF(INDEX('Coverage Indicators - Section D'!G$45:G$196,MATCH('Print View'!$A91&amp;'Print View'!$AG$77,'Coverage Indicators - Section D'!$B$45:$B$196&amp;'Coverage Indicators - Section D'!$J$45:$J$196,0))&lt;&gt;0,INDEX('Coverage Indicators - Section D'!G$45:G$196,MATCH('Print View'!$A91&amp;'Print View'!$AG$77,'Coverage Indicators - Section D'!$B$45:$B$196&amp;'Coverage Indicators - Section D'!$J$45:$J$196,0)),""),"")</f>
        <v/>
      </c>
      <c r="AI91" s="180" t="str">
        <f t="array" ref="AI91">IFERROR(IF(INDEX('Coverage Indicators - Section D'!H$45:H$196,MATCH('Print View'!$A91&amp;'Print View'!$AG$77,'Coverage Indicators - Section D'!$B$45:$B$196&amp;'Coverage Indicators - Section D'!$J$45:$J$196,0))&lt;&gt;0,INDEX('Coverage Indicators - Section D'!H$45:H$196,MATCH('Print View'!$A91&amp;'Print View'!$AG$77,'Coverage Indicators - Section D'!$B$45:$B$196&amp;'Coverage Indicators - Section D'!$J$45:$J$196,0)),""),"")</f>
        <v/>
      </c>
      <c r="AJ91" s="235" t="str">
        <f>IFERROR(IF(INDEX('Coverage Indicators - Section D'!W$10:W$41,MATCH('Print View'!$A91,'Coverage Indicators - Section D'!$A$10:$A$41,0))&lt;&gt;0,INDEX('Coverage Indicators - Section D'!W$10:W$41,MATCH('Print View'!$A91,'Coverage Indicators - Section D'!$A$10:$A$41,0)),""),"")</f>
        <v>This indicator is for DOTS facilities only within the NTP network (RHUs, PPM, hospitals).   IT IS will be the only mechanism of reporting for all public DOTS facilities.  There is no available baseline data yet since implementation started only in 2017 (for 2016 reports).  There are 3066 DOTS facilities as of Dec. 31, 2016 based on ITIS.  The number may change periodically.  The actual number of operating facilities will be the denominator.  Source of report will be ITIS.
Stand alone practioners will not be included yet as there is incomplete data on the number of private DOTS providers in the country.  Part of the intervention under the new grant is the engagement of the private providers in case notification.  Once engaged, they will become part of the system and will be included in the directory of the ITIS.</v>
      </c>
      <c r="AK91" s="292"/>
      <c r="AL91" s="292"/>
      <c r="AM91" s="292"/>
      <c r="AN91" s="292"/>
      <c r="AO91" s="292"/>
      <c r="AP91" s="292"/>
      <c r="AQ91" s="292"/>
      <c r="AR91" s="292"/>
    </row>
    <row r="92" spans="1:44" s="293" customFormat="1" ht="240" x14ac:dyDescent="0.25">
      <c r="A92" s="212">
        <v>13</v>
      </c>
      <c r="B92" s="202" t="str">
        <f>IFERROR(IF(INDEX('Coverage Indicators - Section D'!B$10:B$41,MATCH('Print View'!$A92,'Coverage Indicators - Section D'!$A$10:$A$41,0))&lt;&gt;0,INDEX('Coverage Indicators - Section D'!B$10:B$41,MATCH('Print View'!$A92,'Coverage Indicators - Section D'!$A$10:$A$41,0)),""),"")</f>
        <v>TB care and prevention</v>
      </c>
      <c r="C92" s="202" t="str">
        <f>IFERROR(IF(INDEX('Coverage Indicators - Section D'!C$10:C$41,MATCH('Print View'!$A92,'Coverage Indicators - Section D'!$A$10:$A$41,0))&lt;&gt;0,INDEX('Coverage Indicators - Section D'!C$10:C$41,MATCH('Print View'!$A92,'Coverage Indicators - Section D'!$A$10:$A$41,0)),""),"")</f>
        <v>TCP-6b: Number of TB cases (all forms) notified among key affected populations/ high risk groups (other than prisoners)</v>
      </c>
      <c r="D92" s="202" t="str">
        <f>IFERROR(IF(INDEX('Coverage Indicators - Section D'!D$10:D$41,MATCH('Print View'!$A92,'Coverage Indicators - Section D'!$A$10:$A$41,0))&lt;&gt;0,INDEX('Coverage Indicators - Section D'!D$10:D$41,MATCH('Print View'!$A92,'Coverage Indicators - Section D'!$A$10:$A$41,0)),""),"")</f>
        <v/>
      </c>
      <c r="E92" s="202" t="str">
        <f>IFERROR(IF(INDEX('Coverage Indicators - Section D'!E$10:E$41,MATCH('Print View'!$A92,'Coverage Indicators - Section D'!$A$10:$A$41,0))&lt;&gt;0,INDEX('Coverage Indicators - Section D'!E$10:E$41,MATCH('Print View'!$A92,'Coverage Indicators - Section D'!$A$10:$A$41,0)),""),"")</f>
        <v/>
      </c>
      <c r="F92" s="202" t="str">
        <f>IFERROR(IF(INDEX('Coverage Indicators - Section D'!F$10:F$41,MATCH('Print View'!$A92,'Coverage Indicators - Section D'!$A$10:$A$41,0))&lt;&gt;0,INDEX('Coverage Indicators - Section D'!F$10:F$41,MATCH('Print View'!$A92,'Coverage Indicators - Section D'!$A$10:$A$41,0)),""),"")</f>
        <v/>
      </c>
      <c r="G92" s="202" t="str">
        <f>IFERROR(IF(INDEX('Coverage Indicators - Section D'!G$10:G$41,MATCH('Print View'!$A92,'Coverage Indicators - Section D'!$A$10:$A$41,0))&lt;&gt;0,INDEX('Coverage Indicators - Section D'!G$10:G$41,MATCH('Print View'!$A92,'Coverage Indicators - Section D'!$A$10:$A$41,0)),""),"")</f>
        <v/>
      </c>
      <c r="H92" s="202" t="str">
        <f>IFERROR(IF(INDEX('Coverage Indicators - Section D'!H$10:H$41,MATCH('Print View'!$A92,'Coverage Indicators - Section D'!$A$10:$A$41,0))&lt;&gt;0,INDEX('Coverage Indicators - Section D'!H$10:H$41,MATCH('Print View'!$A92,'Coverage Indicators - Section D'!$A$10:$A$41,0)),""),"")</f>
        <v/>
      </c>
      <c r="I92" s="202" t="str">
        <f>IFERROR(IF(INDEX('Coverage Indicators - Section D'!P$10:P$41,MATCH('Print View'!$A92,'Coverage Indicators - Section D'!$A$10:$A$41,0))&lt;&gt;0,INDEX('Coverage Indicators - Section D'!P$10:P$41,MATCH('Print View'!$A92,'Coverage Indicators - Section D'!$A$10:$A$41,0)),""),"")</f>
        <v>SR Reports</v>
      </c>
      <c r="J92" s="202" t="str">
        <f>IFERROR(IF(INDEX('Coverage Indicators - Section D'!Q$10:Q$41,MATCH('Print View'!$A92,'Coverage Indicators - Section D'!$A$10:$A$41,0))&lt;&gt;0,INDEX('Coverage Indicators - Section D'!Q$10:Q$41,MATCH('Print View'!$A92,'Coverage Indicators - Section D'!$A$10:$A$41,0)),""),"")</f>
        <v>Target / Risk population group,Age</v>
      </c>
      <c r="K92" s="202" t="str">
        <f>IFERROR(IF(INDEX('Coverage Indicators - Section D'!R$10:R$41,MATCH('Print View'!$A92,'Coverage Indicators - Section D'!$A$10:$A$41,0))&lt;&gt;0,INDEX('Coverage Indicators - Section D'!R$10:R$41,MATCH('Print View'!$A92,'Coverage Indicators - Section D'!$A$10:$A$41,0)),""),"")</f>
        <v/>
      </c>
      <c r="L92" s="202" t="str">
        <f>IFERROR(IF(INDEX('Coverage Indicators - Section D'!S$10:S$41,MATCH('Print View'!$A92,'Coverage Indicators - Section D'!$A$10:$A$41,0))&lt;&gt;0,INDEX('Coverage Indicators - Section D'!S$10:S$41,MATCH('Print View'!$A92,'Coverage Indicators - Section D'!$A$10:$A$41,0)),""),"")</f>
        <v>Philippine Business for Social Progress (PBSP)</v>
      </c>
      <c r="M92" s="202" t="str">
        <f>IFERROR(IF(INDEX('Coverage Indicators - Section D'!T$10:T$41,MATCH('Print View'!$A92,'Coverage Indicators - Section D'!$A$10:$A$41,0))&lt;&gt;0,INDEX('Coverage Indicators - Section D'!T$10:T$41,MATCH('Print View'!$A92,'Coverage Indicators - Section D'!$A$10:$A$41,0)),""),"")</f>
        <v/>
      </c>
      <c r="N92" s="202" t="str">
        <f>IFERROR(IF(INDEX('Coverage Indicators - Section D'!U$10:U$41,MATCH('Print View'!$A92,'Coverage Indicators - Section D'!$A$10:$A$41,0))&lt;&gt;0,INDEX('Coverage Indicators - Section D'!U$10:U$41,MATCH('Print View'!$A92,'Coverage Indicators - Section D'!$A$10:$A$41,0)),""),"")</f>
        <v/>
      </c>
      <c r="O92" s="202" t="str">
        <f>IFERROR(IF(INDEX('Coverage Indicators - Section D'!V$10:V$41,MATCH('Print View'!$A92,'Coverage Indicators - Section D'!$A$10:$A$41,0))&lt;&gt;0,INDEX('Coverage Indicators - Section D'!V$10:V$41,MATCH('Print View'!$A92,'Coverage Indicators - Section D'!$A$10:$A$41,0)),""),"")</f>
        <v>Y- Cumulative annually</v>
      </c>
      <c r="P92" s="238">
        <f t="array" ref="P92">IFERROR(IF(INDEX('Coverage Indicators - Section D'!E$45:E$196,MATCH('Print View'!$A92&amp;'Print View'!$Q$77,'Coverage Indicators - Section D'!$B$45:$B$196&amp;'Coverage Indicators - Section D'!$J$45:$J$196,0))&lt;&gt;0,INDEX('Coverage Indicators - Section D'!E$45:E$196,MATCH('Print View'!$A92&amp;'Print View'!$Q$77,'Coverage Indicators - Section D'!$B$45:$B$196&amp;'Coverage Indicators - Section D'!$J$45:$J$196,0)),""),"")</f>
        <v>9858</v>
      </c>
      <c r="Q92" s="239" t="str">
        <f t="array" ref="Q92">IFERROR(IF(INDEX('Coverage Indicators - Section D'!F$45:F$196,MATCH('Print View'!$A92&amp;'Print View'!$Q$77,'Coverage Indicators - Section D'!$B$45:$B$196&amp;'Coverage Indicators - Section D'!$J$45:$J$196,0))&lt;&gt;0,INDEX('Coverage Indicators - Section D'!F$45:F$196,MATCH('Print View'!$A92&amp;'Print View'!$Q$77,'Coverage Indicators - Section D'!$B$45:$B$196&amp;'Coverage Indicators - Section D'!$J$45:$J$196,0)),""),"")</f>
        <v/>
      </c>
      <c r="R92" s="253" t="str">
        <f t="array" ref="R92">IFERROR(IF(INDEX('Coverage Indicators - Section D'!G$45:G$196,MATCH('Print View'!$A92&amp;'Print View'!$Q$77,'Coverage Indicators - Section D'!$B$45:$B$196&amp;'Coverage Indicators - Section D'!$J$45:$J$196,0))&lt;&gt;0,INDEX('Coverage Indicators - Section D'!G$45:G$196,MATCH('Print View'!$A92&amp;'Print View'!$Q$77,'Coverage Indicators - Section D'!$B$45:$B$196&amp;'Coverage Indicators - Section D'!$J$45:$J$196,0)),""),"")</f>
        <v/>
      </c>
      <c r="S92" s="174" t="str">
        <f t="array" ref="S92">IFERROR(IF(INDEX('Coverage Indicators - Section D'!H$45:H$196,MATCH('Print View'!$A92&amp;'Print View'!$Q$77,'Coverage Indicators - Section D'!$B$45:$B$196&amp;'Coverage Indicators - Section D'!$J$45:$J$196,0))&lt;&gt;0,INDEX('Coverage Indicators - Section D'!H$45:H$196,MATCH('Print View'!$A92&amp;'Print View'!$Q$77,'Coverage Indicators - Section D'!$B$45:$B$196&amp;'Coverage Indicators - Section D'!$J$45:$J$196,0)),""),"")</f>
        <v/>
      </c>
      <c r="T92" s="244">
        <f t="array" ref="T92">IFERROR(IF(INDEX('Coverage Indicators - Section D'!E$45:E$196,MATCH('Print View'!$A92&amp;'Print View'!$U$77,'Coverage Indicators - Section D'!$B$45:$B$196&amp;'Coverage Indicators - Section D'!$J$45:$J$196,0))&lt;&gt;0,INDEX('Coverage Indicators - Section D'!E$45:E$196,MATCH('Print View'!$A92&amp;'Print View'!$U$77,'Coverage Indicators - Section D'!$B$45:$B$196&amp;'Coverage Indicators - Section D'!$J$45:$J$196,0)),""),"")</f>
        <v>9812</v>
      </c>
      <c r="U92" s="239" t="str">
        <f t="array" ref="U92">IFERROR(IF(INDEX('Coverage Indicators - Section D'!F$45:F$196,MATCH('Print View'!$A92&amp;'Print View'!$U$77,'Coverage Indicators - Section D'!$B$45:$B$196&amp;'Coverage Indicators - Section D'!$J$45:$J$196,0))&lt;&gt;0,INDEX('Coverage Indicators - Section D'!F$45:F$196,MATCH('Print View'!$A92&amp;'Print View'!$U$77,'Coverage Indicators - Section D'!$B$45:$B$196&amp;'Coverage Indicators - Section D'!$J$45:$J$196,0)),""),"")</f>
        <v/>
      </c>
      <c r="V92" s="253" t="str">
        <f t="array" ref="V92">IFERROR(IF(INDEX('Coverage Indicators - Section D'!G$45:G$196,MATCH('Print View'!$A92&amp;'Print View'!$U$77,'Coverage Indicators - Section D'!$B$45:$B$196&amp;'Coverage Indicators - Section D'!$J$45:$J$196,0))&lt;&gt;0,INDEX('Coverage Indicators - Section D'!G$45:G$196,MATCH('Print View'!$A92&amp;'Print View'!$U$77,'Coverage Indicators - Section D'!$B$45:$B$196&amp;'Coverage Indicators - Section D'!$J$45:$J$196,0)),""),"")</f>
        <v/>
      </c>
      <c r="W92" s="174" t="str">
        <f t="array" ref="W92">IFERROR(IF(INDEX('Coverage Indicators - Section D'!H$45:H$196,MATCH('Print View'!$A92&amp;'Print View'!$U$77,'Coverage Indicators - Section D'!$B$45:$B$196&amp;'Coverage Indicators - Section D'!$J$45:$J$196,0))&lt;&gt;0,INDEX('Coverage Indicators - Section D'!H$45:H$196,MATCH('Print View'!$A92&amp;'Print View'!$U$77,'Coverage Indicators - Section D'!$B$45:$B$196&amp;'Coverage Indicators - Section D'!$J$45:$J$196,0)),""),"")</f>
        <v/>
      </c>
      <c r="X92" s="249">
        <f t="array" ref="X92">IFERROR(IF(INDEX('Coverage Indicators - Section D'!E$45:E$196,MATCH('Print View'!$A92&amp;'Print View'!$Y$77,'Coverage Indicators - Section D'!$B$45:$B$196&amp;'Coverage Indicators - Section D'!$J$45:$J$196,0))&lt;&gt;0,INDEX('Coverage Indicators - Section D'!E$45:E$196,MATCH('Print View'!$A92&amp;'Print View'!$Y$77,'Coverage Indicators - Section D'!$B$45:$B$196&amp;'Coverage Indicators - Section D'!$J$45:$J$196,0)),""),"")</f>
        <v>9860</v>
      </c>
      <c r="Y92" s="250" t="str">
        <f t="array" ref="Y92">IFERROR(IF(INDEX('Coverage Indicators - Section D'!F$45:F$196,MATCH('Print View'!$A92&amp;'Print View'!$Y$77,'Coverage Indicators - Section D'!$B$45:$B$196&amp;'Coverage Indicators - Section D'!$J$45:$J$196,0))&lt;&gt;0,INDEX('Coverage Indicators - Section D'!F$45:F$196,MATCH('Print View'!$A92&amp;'Print View'!$Y$77,'Coverage Indicators - Section D'!$B$45:$B$196&amp;'Coverage Indicators - Section D'!$J$45:$J$196,0)),""),"")</f>
        <v/>
      </c>
      <c r="Z92" s="257" t="str">
        <f t="array" ref="Z92">IFERROR(IF(INDEX('Coverage Indicators - Section D'!G$45:G$196,MATCH('Print View'!$A92&amp;'Print View'!$Y$77,'Coverage Indicators - Section D'!$B$45:$B$196&amp;'Coverage Indicators - Section D'!$J$45:$J$196,0))&lt;&gt;0,INDEX('Coverage Indicators - Section D'!G$45:G$196,MATCH('Print View'!$A92&amp;'Print View'!$Y$77,'Coverage Indicators - Section D'!$B$45:$B$196&amp;'Coverage Indicators - Section D'!$J$45:$J$196,0)),""),"")</f>
        <v/>
      </c>
      <c r="AA92" s="185" t="str">
        <f t="array" ref="AA92">IFERROR(IF(INDEX('Coverage Indicators - Section D'!H$45:H$196,MATCH('Print View'!$A92&amp;'Print View'!$Y$77,'Coverage Indicators - Section D'!$B$45:$B$196&amp;'Coverage Indicators - Section D'!$J$45:$J$196,0))&lt;&gt;0,INDEX('Coverage Indicators - Section D'!H$45:H$196,MATCH('Print View'!$A92&amp;'Print View'!$Y$77,'Coverage Indicators - Section D'!$B$45:$B$196&amp;'Coverage Indicators - Section D'!$J$45:$J$196,0)),""),"")</f>
        <v/>
      </c>
      <c r="AB92" s="249" t="str">
        <f t="array" ref="AB92">IFERROR(IF(INDEX('Coverage Indicators - Section D'!E$45:E$196,MATCH('Print View'!$A92&amp;'Print View'!$AC$77,'Coverage Indicators - Section D'!$B$45:$B$196&amp;'Coverage Indicators - Section D'!$J$45:$J$196,0))&lt;&gt;0,INDEX('Coverage Indicators - Section D'!E$45:E$196,MATCH('Print View'!$A92&amp;'Print View'!$AC$77,'Coverage Indicators - Section D'!$B$45:$B$196&amp;'Coverage Indicators - Section D'!$J$45:$J$196,0)),""),"")</f>
        <v/>
      </c>
      <c r="AC92" s="250" t="str">
        <f t="array" ref="AC92">IFERROR(IF(INDEX('Coverage Indicators - Section D'!F$45:F$196,MATCH('Print View'!$A92&amp;'Print View'!$AC$77,'Coverage Indicators - Section D'!$B$45:$B$196&amp;'Coverage Indicators - Section D'!$J$45:$J$196,0))&lt;&gt;0,INDEX('Coverage Indicators - Section D'!F$45:F$196,MATCH('Print View'!$A92&amp;'Print View'!$AC$77,'Coverage Indicators - Section D'!$B$45:$B$196&amp;'Coverage Indicators - Section D'!$J$45:$J$196,0)),""),"")</f>
        <v/>
      </c>
      <c r="AD92" s="257" t="str">
        <f t="array" ref="AD92">IFERROR(IF(INDEX('Coverage Indicators - Section D'!G$45:G$196,MATCH('Print View'!$A92&amp;'Print View'!$AC$77,'Coverage Indicators - Section D'!$B$45:$B$196&amp;'Coverage Indicators - Section D'!$J$45:$J$196,0))&lt;&gt;0,INDEX('Coverage Indicators - Section D'!G$45:G$196,MATCH('Print View'!$A92&amp;'Print View'!$AC$77,'Coverage Indicators - Section D'!$B$45:$B$196&amp;'Coverage Indicators - Section D'!$J$45:$J$196,0)),""),"")</f>
        <v/>
      </c>
      <c r="AE92" s="185" t="str">
        <f t="array" ref="AE92">IFERROR(IF(INDEX('Coverage Indicators - Section D'!H$45:H$196,MATCH('Print View'!$A92&amp;'Print View'!$AC$77,'Coverage Indicators - Section D'!$B$45:$B$196&amp;'Coverage Indicators - Section D'!$J$45:$J$196,0))&lt;&gt;0,INDEX('Coverage Indicators - Section D'!H$45:H$196,MATCH('Print View'!$A92&amp;'Print View'!$AC$77,'Coverage Indicators - Section D'!$B$45:$B$196&amp;'Coverage Indicators - Section D'!$J$45:$J$196,0)),""),"")</f>
        <v/>
      </c>
      <c r="AF92" s="249" t="str">
        <f t="array" ref="AF92">IFERROR(IF(INDEX('Coverage Indicators - Section D'!E$45:E$196,MATCH('Print View'!$A92&amp;'Print View'!$AG$77,'Coverage Indicators - Section D'!$B$45:$B$196&amp;'Coverage Indicators - Section D'!$J$45:$J$196,0))&lt;&gt;0,INDEX('Coverage Indicators - Section D'!E$45:E$196,MATCH('Print View'!$A92&amp;'Print View'!$AG$77,'Coverage Indicators - Section D'!$B$45:$B$196&amp;'Coverage Indicators - Section D'!$J$45:$J$196,0)),""),"")</f>
        <v/>
      </c>
      <c r="AG92" s="250" t="str">
        <f t="array" ref="AG92">IFERROR(IF(INDEX('Coverage Indicators - Section D'!F$45:F$196,MATCH('Print View'!$A92&amp;'Print View'!$AG$77,'Coverage Indicators - Section D'!$B$45:$B$196&amp;'Coverage Indicators - Section D'!$J$45:$J$196,0))&lt;&gt;0,INDEX('Coverage Indicators - Section D'!F$45:F$196,MATCH('Print View'!$A92&amp;'Print View'!$AG$77,'Coverage Indicators - Section D'!$B$45:$B$196&amp;'Coverage Indicators - Section D'!$J$45:$J$196,0)),""),"")</f>
        <v/>
      </c>
      <c r="AH92" s="261" t="str">
        <f t="array" ref="AH92">IFERROR(IF(INDEX('Coverage Indicators - Section D'!G$45:G$196,MATCH('Print View'!$A92&amp;'Print View'!$AG$77,'Coverage Indicators - Section D'!$B$45:$B$196&amp;'Coverage Indicators - Section D'!$J$45:$J$196,0))&lt;&gt;0,INDEX('Coverage Indicators - Section D'!G$45:G$196,MATCH('Print View'!$A92&amp;'Print View'!$AG$77,'Coverage Indicators - Section D'!$B$45:$B$196&amp;'Coverage Indicators - Section D'!$J$45:$J$196,0)),""),"")</f>
        <v/>
      </c>
      <c r="AI92" s="185" t="str">
        <f t="array" ref="AI92">IFERROR(IF(INDEX('Coverage Indicators - Section D'!H$45:H$196,MATCH('Print View'!$A92&amp;'Print View'!$AG$77,'Coverage Indicators - Section D'!$B$45:$B$196&amp;'Coverage Indicators - Section D'!$J$45:$J$196,0))&lt;&gt;0,INDEX('Coverage Indicators - Section D'!H$45:H$196,MATCH('Print View'!$A92&amp;'Print View'!$AG$77,'Coverage Indicators - Section D'!$B$45:$B$196&amp;'Coverage Indicators - Section D'!$J$45:$J$196,0)),""),"")</f>
        <v/>
      </c>
      <c r="AJ92" s="234" t="str">
        <f>IFERROR(IF(INDEX('Coverage Indicators - Section D'!W$10:W$41,MATCH('Print View'!$A92,'Coverage Indicators - Section D'!$A$10:$A$41,0))&lt;&gt;0,INDEX('Coverage Indicators - Section D'!W$10:W$41,MATCH('Print View'!$A92,'Coverage Indicators - Section D'!$A$10:$A$41,0)),""),"")</f>
        <v>TB cases will be coming from systematic case finding activities in the communities targeting urban poor and contacts of TB patients. Focus will be in the Big 3 (NCR, Region 3 and Region 4A). These initiatives will be carried out by 3 SRs.  Source of report is the SR reports which will be validated via the TB register of the facilities where the patients will be referred/managed.</v>
      </c>
      <c r="AK92" s="292"/>
      <c r="AL92" s="292"/>
      <c r="AM92" s="292"/>
      <c r="AN92" s="292"/>
      <c r="AO92" s="292"/>
      <c r="AP92" s="292"/>
      <c r="AQ92" s="292"/>
      <c r="AR92" s="292"/>
    </row>
    <row r="93" spans="1:44" s="293" customFormat="1" ht="300" x14ac:dyDescent="0.25">
      <c r="A93" s="177">
        <v>14</v>
      </c>
      <c r="B93" s="203" t="str">
        <f>IFERROR(IF(INDEX('Coverage Indicators - Section D'!B$10:B$41,MATCH('Print View'!$A93,'Coverage Indicators - Section D'!$A$10:$A$41,0))&lt;&gt;0,INDEX('Coverage Indicators - Section D'!B$10:B$41,MATCH('Print View'!$A93,'Coverage Indicators - Section D'!$A$10:$A$41,0)),""),"")</f>
        <v>TB care and prevention</v>
      </c>
      <c r="C93" s="203" t="str">
        <f>IFERROR(IF(INDEX('Coverage Indicators - Section D'!C$10:C$41,MATCH('Print View'!$A93,'Coverage Indicators - Section D'!$A$10:$A$41,0))&lt;&gt;0,INDEX('Coverage Indicators - Section D'!C$10:C$41,MATCH('Print View'!$A93,'Coverage Indicators - Section D'!$A$10:$A$41,0)),""),"")</f>
        <v>TCP-6a: Number of TB cases (all forms) notified among prisoners</v>
      </c>
      <c r="D93" s="203" t="str">
        <f>IFERROR(IF(INDEX('Coverage Indicators - Section D'!D$10:D$41,MATCH('Print View'!$A93,'Coverage Indicators - Section D'!$A$10:$A$41,0))&lt;&gt;0,INDEX('Coverage Indicators - Section D'!D$10:D$41,MATCH('Print View'!$A93,'Coverage Indicators - Section D'!$A$10:$A$41,0)),""),"")</f>
        <v/>
      </c>
      <c r="E93" s="203" t="str">
        <f>IFERROR(IF(INDEX('Coverage Indicators - Section D'!E$10:E$41,MATCH('Print View'!$A93,'Coverage Indicators - Section D'!$A$10:$A$41,0))&lt;&gt;0,INDEX('Coverage Indicators - Section D'!E$10:E$41,MATCH('Print View'!$A93,'Coverage Indicators - Section D'!$A$10:$A$41,0)),""),"")</f>
        <v/>
      </c>
      <c r="F93" s="203" t="str">
        <f>IFERROR(IF(INDEX('Coverage Indicators - Section D'!F$10:F$41,MATCH('Print View'!$A93,'Coverage Indicators - Section D'!$A$10:$A$41,0))&lt;&gt;0,INDEX('Coverage Indicators - Section D'!F$10:F$41,MATCH('Print View'!$A93,'Coverage Indicators - Section D'!$A$10:$A$41,0)),""),"")</f>
        <v/>
      </c>
      <c r="G93" s="203" t="str">
        <f>IFERROR(IF(INDEX('Coverage Indicators - Section D'!G$10:G$41,MATCH('Print View'!$A93,'Coverage Indicators - Section D'!$A$10:$A$41,0))&lt;&gt;0,INDEX('Coverage Indicators - Section D'!G$10:G$41,MATCH('Print View'!$A93,'Coverage Indicators - Section D'!$A$10:$A$41,0)),""),"")</f>
        <v/>
      </c>
      <c r="H93" s="203" t="str">
        <f>IFERROR(IF(INDEX('Coverage Indicators - Section D'!H$10:H$41,MATCH('Print View'!$A93,'Coverage Indicators - Section D'!$A$10:$A$41,0))&lt;&gt;0,INDEX('Coverage Indicators - Section D'!H$10:H$41,MATCH('Print View'!$A93,'Coverage Indicators - Section D'!$A$10:$A$41,0)),""),"")</f>
        <v/>
      </c>
      <c r="I93" s="203" t="str">
        <f>IFERROR(IF(INDEX('Coverage Indicators - Section D'!P$10:P$41,MATCH('Print View'!$A93,'Coverage Indicators - Section D'!$A$10:$A$41,0))&lt;&gt;0,INDEX('Coverage Indicators - Section D'!P$10:P$41,MATCH('Print View'!$A93,'Coverage Indicators - Section D'!$A$10:$A$41,0)),""),"")</f>
        <v>SR Reports</v>
      </c>
      <c r="J93" s="203" t="str">
        <f>IFERROR(IF(INDEX('Coverage Indicators - Section D'!Q$10:Q$41,MATCH('Print View'!$A93,'Coverage Indicators - Section D'!$A$10:$A$41,0))&lt;&gt;0,INDEX('Coverage Indicators - Section D'!Q$10:Q$41,MATCH('Print View'!$A93,'Coverage Indicators - Section D'!$A$10:$A$41,0)),""),"")</f>
        <v/>
      </c>
      <c r="K93" s="203" t="str">
        <f>IFERROR(IF(INDEX('Coverage Indicators - Section D'!R$10:R$41,MATCH('Print View'!$A93,'Coverage Indicators - Section D'!$A$10:$A$41,0))&lt;&gt;0,INDEX('Coverage Indicators - Section D'!R$10:R$41,MATCH('Print View'!$A93,'Coverage Indicators - Section D'!$A$10:$A$41,0)),""),"")</f>
        <v/>
      </c>
      <c r="L93" s="203" t="str">
        <f>IFERROR(IF(INDEX('Coverage Indicators - Section D'!S$10:S$41,MATCH('Print View'!$A93,'Coverage Indicators - Section D'!$A$10:$A$41,0))&lt;&gt;0,INDEX('Coverage Indicators - Section D'!S$10:S$41,MATCH('Print View'!$A93,'Coverage Indicators - Section D'!$A$10:$A$41,0)),""),"")</f>
        <v>Philippine Business for Social Progress (PBSP)</v>
      </c>
      <c r="M93" s="203" t="str">
        <f>IFERROR(IF(INDEX('Coverage Indicators - Section D'!T$10:T$41,MATCH('Print View'!$A93,'Coverage Indicators - Section D'!$A$10:$A$41,0))&lt;&gt;0,INDEX('Coverage Indicators - Section D'!T$10:T$41,MATCH('Print View'!$A93,'Coverage Indicators - Section D'!$A$10:$A$41,0)),""),"")</f>
        <v/>
      </c>
      <c r="N93" s="203" t="str">
        <f>IFERROR(IF(INDEX('Coverage Indicators - Section D'!U$10:U$41,MATCH('Print View'!$A93,'Coverage Indicators - Section D'!$A$10:$A$41,0))&lt;&gt;0,INDEX('Coverage Indicators - Section D'!U$10:U$41,MATCH('Print View'!$A93,'Coverage Indicators - Section D'!$A$10:$A$41,0)),""),"")</f>
        <v/>
      </c>
      <c r="O93" s="203" t="str">
        <f>IFERROR(IF(INDEX('Coverage Indicators - Section D'!V$10:V$41,MATCH('Print View'!$A93,'Coverage Indicators - Section D'!$A$10:$A$41,0))&lt;&gt;0,INDEX('Coverage Indicators - Section D'!V$10:V$41,MATCH('Print View'!$A93,'Coverage Indicators - Section D'!$A$10:$A$41,0)),""),"")</f>
        <v>Y- Cumulative annually</v>
      </c>
      <c r="P93" s="240">
        <f t="array" ref="P93">IFERROR(IF(INDEX('Coverage Indicators - Section D'!E$45:E$196,MATCH('Print View'!$A93&amp;'Print View'!$Q$77,'Coverage Indicators - Section D'!$B$45:$B$196&amp;'Coverage Indicators - Section D'!$J$45:$J$196,0))&lt;&gt;0,INDEX('Coverage Indicators - Section D'!E$45:E$196,MATCH('Print View'!$A93&amp;'Print View'!$Q$77,'Coverage Indicators - Section D'!$B$45:$B$196&amp;'Coverage Indicators - Section D'!$J$45:$J$196,0)),""),"")</f>
        <v>2000</v>
      </c>
      <c r="Q93" s="241" t="str">
        <f t="array" ref="Q93">IFERROR(IF(INDEX('Coverage Indicators - Section D'!F$45:F$196,MATCH('Print View'!$A93&amp;'Print View'!$Q$77,'Coverage Indicators - Section D'!$B$45:$B$196&amp;'Coverage Indicators - Section D'!$J$45:$J$196,0))&lt;&gt;0,INDEX('Coverage Indicators - Section D'!F$45:F$196,MATCH('Print View'!$A93&amp;'Print View'!$Q$77,'Coverage Indicators - Section D'!$B$45:$B$196&amp;'Coverage Indicators - Section D'!$J$45:$J$196,0)),""),"")</f>
        <v/>
      </c>
      <c r="R93" s="254" t="str">
        <f t="array" ref="R93">IFERROR(IF(INDEX('Coverage Indicators - Section D'!G$45:G$196,MATCH('Print View'!$A93&amp;'Print View'!$Q$77,'Coverage Indicators - Section D'!$B$45:$B$196&amp;'Coverage Indicators - Section D'!$J$45:$J$196,0))&lt;&gt;0,INDEX('Coverage Indicators - Section D'!G$45:G$196,MATCH('Print View'!$A93&amp;'Print View'!$Q$77,'Coverage Indicators - Section D'!$B$45:$B$196&amp;'Coverage Indicators - Section D'!$J$45:$J$196,0)),""),"")</f>
        <v/>
      </c>
      <c r="S93" s="231" t="str">
        <f t="array" ref="S93">IFERROR(IF(INDEX('Coverage Indicators - Section D'!H$45:H$196,MATCH('Print View'!$A93&amp;'Print View'!$Q$77,'Coverage Indicators - Section D'!$B$45:$B$196&amp;'Coverage Indicators - Section D'!$J$45:$J$196,0))&lt;&gt;0,INDEX('Coverage Indicators - Section D'!H$45:H$196,MATCH('Print View'!$A93&amp;'Print View'!$Q$77,'Coverage Indicators - Section D'!$B$45:$B$196&amp;'Coverage Indicators - Section D'!$J$45:$J$196,0)),""),"")</f>
        <v/>
      </c>
      <c r="T93" s="245">
        <f t="array" ref="T93">IFERROR(IF(INDEX('Coverage Indicators - Section D'!E$45:E$196,MATCH('Print View'!$A93&amp;'Print View'!$U$77,'Coverage Indicators - Section D'!$B$45:$B$196&amp;'Coverage Indicators - Section D'!$J$45:$J$196,0))&lt;&gt;0,INDEX('Coverage Indicators - Section D'!E$45:E$196,MATCH('Print View'!$A93&amp;'Print View'!$U$77,'Coverage Indicators - Section D'!$B$45:$B$196&amp;'Coverage Indicators - Section D'!$J$45:$J$196,0)),""),"")</f>
        <v>1800</v>
      </c>
      <c r="U93" s="241" t="str">
        <f t="array" ref="U93">IFERROR(IF(INDEX('Coverage Indicators - Section D'!F$45:F$196,MATCH('Print View'!$A93&amp;'Print View'!$U$77,'Coverage Indicators - Section D'!$B$45:$B$196&amp;'Coverage Indicators - Section D'!$J$45:$J$196,0))&lt;&gt;0,INDEX('Coverage Indicators - Section D'!F$45:F$196,MATCH('Print View'!$A93&amp;'Print View'!$U$77,'Coverage Indicators - Section D'!$B$45:$B$196&amp;'Coverage Indicators - Section D'!$J$45:$J$196,0)),""),"")</f>
        <v/>
      </c>
      <c r="V93" s="254" t="str">
        <f t="array" ref="V93">IFERROR(IF(INDEX('Coverage Indicators - Section D'!G$45:G$196,MATCH('Print View'!$A93&amp;'Print View'!$U$77,'Coverage Indicators - Section D'!$B$45:$B$196&amp;'Coverage Indicators - Section D'!$J$45:$J$196,0))&lt;&gt;0,INDEX('Coverage Indicators - Section D'!G$45:G$196,MATCH('Print View'!$A93&amp;'Print View'!$U$77,'Coverage Indicators - Section D'!$B$45:$B$196&amp;'Coverage Indicators - Section D'!$J$45:$J$196,0)),""),"")</f>
        <v/>
      </c>
      <c r="W93" s="231" t="str">
        <f t="array" ref="W93">IFERROR(IF(INDEX('Coverage Indicators - Section D'!H$45:H$196,MATCH('Print View'!$A93&amp;'Print View'!$U$77,'Coverage Indicators - Section D'!$B$45:$B$196&amp;'Coverage Indicators - Section D'!$J$45:$J$196,0))&lt;&gt;0,INDEX('Coverage Indicators - Section D'!H$45:H$196,MATCH('Print View'!$A93&amp;'Print View'!$U$77,'Coverage Indicators - Section D'!$B$45:$B$196&amp;'Coverage Indicators - Section D'!$J$45:$J$196,0)),""),"")</f>
        <v/>
      </c>
      <c r="X93" s="247">
        <f t="array" ref="X93">IFERROR(IF(INDEX('Coverage Indicators - Section D'!E$45:E$196,MATCH('Print View'!$A93&amp;'Print View'!$Y$77,'Coverage Indicators - Section D'!$B$45:$B$196&amp;'Coverage Indicators - Section D'!$J$45:$J$196,0))&lt;&gt;0,INDEX('Coverage Indicators - Section D'!E$45:E$196,MATCH('Print View'!$A93&amp;'Print View'!$Y$77,'Coverage Indicators - Section D'!$B$45:$B$196&amp;'Coverage Indicators - Section D'!$J$45:$J$196,0)),""),"")</f>
        <v>1600</v>
      </c>
      <c r="Y93" s="248" t="str">
        <f t="array" ref="Y93">IFERROR(IF(INDEX('Coverage Indicators - Section D'!F$45:F$196,MATCH('Print View'!$A93&amp;'Print View'!$Y$77,'Coverage Indicators - Section D'!$B$45:$B$196&amp;'Coverage Indicators - Section D'!$J$45:$J$196,0))&lt;&gt;0,INDEX('Coverage Indicators - Section D'!F$45:F$196,MATCH('Print View'!$A93&amp;'Print View'!$Y$77,'Coverage Indicators - Section D'!$B$45:$B$196&amp;'Coverage Indicators - Section D'!$J$45:$J$196,0)),""),"")</f>
        <v/>
      </c>
      <c r="Z93" s="256" t="str">
        <f t="array" ref="Z93">IFERROR(IF(INDEX('Coverage Indicators - Section D'!G$45:G$196,MATCH('Print View'!$A93&amp;'Print View'!$Y$77,'Coverage Indicators - Section D'!$B$45:$B$196&amp;'Coverage Indicators - Section D'!$J$45:$J$196,0))&lt;&gt;0,INDEX('Coverage Indicators - Section D'!G$45:G$196,MATCH('Print View'!$A93&amp;'Print View'!$Y$77,'Coverage Indicators - Section D'!$B$45:$B$196&amp;'Coverage Indicators - Section D'!$J$45:$J$196,0)),""),"")</f>
        <v/>
      </c>
      <c r="AA93" s="180" t="str">
        <f t="array" ref="AA93">IFERROR(IF(INDEX('Coverage Indicators - Section D'!H$45:H$196,MATCH('Print View'!$A93&amp;'Print View'!$Y$77,'Coverage Indicators - Section D'!$B$45:$B$196&amp;'Coverage Indicators - Section D'!$J$45:$J$196,0))&lt;&gt;0,INDEX('Coverage Indicators - Section D'!H$45:H$196,MATCH('Print View'!$A93&amp;'Print View'!$Y$77,'Coverage Indicators - Section D'!$B$45:$B$196&amp;'Coverage Indicators - Section D'!$J$45:$J$196,0)),""),"")</f>
        <v/>
      </c>
      <c r="AB93" s="247" t="str">
        <f t="array" ref="AB93">IFERROR(IF(INDEX('Coverage Indicators - Section D'!E$45:E$196,MATCH('Print View'!$A93&amp;'Print View'!$AC$77,'Coverage Indicators - Section D'!$B$45:$B$196&amp;'Coverage Indicators - Section D'!$J$45:$J$196,0))&lt;&gt;0,INDEX('Coverage Indicators - Section D'!E$45:E$196,MATCH('Print View'!$A93&amp;'Print View'!$AC$77,'Coverage Indicators - Section D'!$B$45:$B$196&amp;'Coverage Indicators - Section D'!$J$45:$J$196,0)),""),"")</f>
        <v/>
      </c>
      <c r="AC93" s="248" t="str">
        <f t="array" ref="AC93">IFERROR(IF(INDEX('Coverage Indicators - Section D'!F$45:F$196,MATCH('Print View'!$A93&amp;'Print View'!$AC$77,'Coverage Indicators - Section D'!$B$45:$B$196&amp;'Coverage Indicators - Section D'!$J$45:$J$196,0))&lt;&gt;0,INDEX('Coverage Indicators - Section D'!F$45:F$196,MATCH('Print View'!$A93&amp;'Print View'!$AC$77,'Coverage Indicators - Section D'!$B$45:$B$196&amp;'Coverage Indicators - Section D'!$J$45:$J$196,0)),""),"")</f>
        <v/>
      </c>
      <c r="AD93" s="256" t="str">
        <f t="array" ref="AD93">IFERROR(IF(INDEX('Coverage Indicators - Section D'!G$45:G$196,MATCH('Print View'!$A93&amp;'Print View'!$AC$77,'Coverage Indicators - Section D'!$B$45:$B$196&amp;'Coverage Indicators - Section D'!$J$45:$J$196,0))&lt;&gt;0,INDEX('Coverage Indicators - Section D'!G$45:G$196,MATCH('Print View'!$A93&amp;'Print View'!$AC$77,'Coverage Indicators - Section D'!$B$45:$B$196&amp;'Coverage Indicators - Section D'!$J$45:$J$196,0)),""),"")</f>
        <v/>
      </c>
      <c r="AE93" s="180" t="str">
        <f t="array" ref="AE93">IFERROR(IF(INDEX('Coverage Indicators - Section D'!H$45:H$196,MATCH('Print View'!$A93&amp;'Print View'!$AC$77,'Coverage Indicators - Section D'!$B$45:$B$196&amp;'Coverage Indicators - Section D'!$J$45:$J$196,0))&lt;&gt;0,INDEX('Coverage Indicators - Section D'!H$45:H$196,MATCH('Print View'!$A93&amp;'Print View'!$AC$77,'Coverage Indicators - Section D'!$B$45:$B$196&amp;'Coverage Indicators - Section D'!$J$45:$J$196,0)),""),"")</f>
        <v/>
      </c>
      <c r="AF93" s="247" t="str">
        <f t="array" ref="AF93">IFERROR(IF(INDEX('Coverage Indicators - Section D'!E$45:E$196,MATCH('Print View'!$A93&amp;'Print View'!$AG$77,'Coverage Indicators - Section D'!$B$45:$B$196&amp;'Coverage Indicators - Section D'!$J$45:$J$196,0))&lt;&gt;0,INDEX('Coverage Indicators - Section D'!E$45:E$196,MATCH('Print View'!$A93&amp;'Print View'!$AG$77,'Coverage Indicators - Section D'!$B$45:$B$196&amp;'Coverage Indicators - Section D'!$J$45:$J$196,0)),""),"")</f>
        <v/>
      </c>
      <c r="AG93" s="248" t="str">
        <f t="array" ref="AG93">IFERROR(IF(INDEX('Coverage Indicators - Section D'!F$45:F$196,MATCH('Print View'!$A93&amp;'Print View'!$AG$77,'Coverage Indicators - Section D'!$B$45:$B$196&amp;'Coverage Indicators - Section D'!$J$45:$J$196,0))&lt;&gt;0,INDEX('Coverage Indicators - Section D'!F$45:F$196,MATCH('Print View'!$A93&amp;'Print View'!$AG$77,'Coverage Indicators - Section D'!$B$45:$B$196&amp;'Coverage Indicators - Section D'!$J$45:$J$196,0)),""),"")</f>
        <v/>
      </c>
      <c r="AH93" s="260" t="str">
        <f t="array" ref="AH93">IFERROR(IF(INDEX('Coverage Indicators - Section D'!G$45:G$196,MATCH('Print View'!$A93&amp;'Print View'!$AG$77,'Coverage Indicators - Section D'!$B$45:$B$196&amp;'Coverage Indicators - Section D'!$J$45:$J$196,0))&lt;&gt;0,INDEX('Coverage Indicators - Section D'!G$45:G$196,MATCH('Print View'!$A93&amp;'Print View'!$AG$77,'Coverage Indicators - Section D'!$B$45:$B$196&amp;'Coverage Indicators - Section D'!$J$45:$J$196,0)),""),"")</f>
        <v/>
      </c>
      <c r="AI93" s="180" t="str">
        <f t="array" ref="AI93">IFERROR(IF(INDEX('Coverage Indicators - Section D'!H$45:H$196,MATCH('Print View'!$A93&amp;'Print View'!$AG$77,'Coverage Indicators - Section D'!$B$45:$B$196&amp;'Coverage Indicators - Section D'!$J$45:$J$196,0))&lt;&gt;0,INDEX('Coverage Indicators - Section D'!H$45:H$196,MATCH('Print View'!$A93&amp;'Print View'!$AG$77,'Coverage Indicators - Section D'!$B$45:$B$196&amp;'Coverage Indicators - Section D'!$J$45:$J$196,0)),""),"")</f>
        <v/>
      </c>
      <c r="AJ93" s="235" t="str">
        <f>IFERROR(IF(INDEX('Coverage Indicators - Section D'!W$10:W$41,MATCH('Print View'!$A93,'Coverage Indicators - Section D'!$A$10:$A$41,0))&lt;&gt;0,INDEX('Coverage Indicators - Section D'!W$10:W$41,MATCH('Print View'!$A93,'Coverage Indicators - Section D'!$A$10:$A$41,0)),""),"")</f>
        <v>Systematic case finding activities will be conducted in all jails and prisons in the Big 3 (NCR, Region 3 and Region 4A).  Combined with other interventions (entry screening, infection control and cough surveillance), the Program  aims to elimate TB in the jail/priso facilities in the Big 3 by 2022.  This will also be lead by the 3 SRs.  Source of report is the SR reports which will be validated via the TB register of the facilities where the patients will be referred/managed.</v>
      </c>
      <c r="AK93" s="292"/>
      <c r="AL93" s="292"/>
      <c r="AM93" s="292"/>
      <c r="AN93" s="292"/>
      <c r="AO93" s="292"/>
      <c r="AP93" s="292"/>
      <c r="AQ93" s="292"/>
      <c r="AR93" s="292"/>
    </row>
    <row r="94" spans="1:44" s="293" customFormat="1" ht="30" x14ac:dyDescent="0.25">
      <c r="A94" s="213">
        <v>15</v>
      </c>
      <c r="B94" s="202" t="str">
        <f>IFERROR(IF(INDEX('Coverage Indicators - Section D'!B$10:B$41,MATCH('Print View'!$A94,'Coverage Indicators - Section D'!$A$10:$A$41,0))&lt;&gt;0,INDEX('Coverage Indicators - Section D'!B$10:B$41,MATCH('Print View'!$A94,'Coverage Indicators - Section D'!$A$10:$A$41,0)),""),"")</f>
        <v/>
      </c>
      <c r="C94" s="202" t="str">
        <f>IFERROR(IF(INDEX('Coverage Indicators - Section D'!C$10:C$41,MATCH('Print View'!$A94,'Coverage Indicators - Section D'!$A$10:$A$41,0))&lt;&gt;0,INDEX('Coverage Indicators - Section D'!C$10:C$41,MATCH('Print View'!$A94,'Coverage Indicators - Section D'!$A$10:$A$41,0)),""),"")</f>
        <v/>
      </c>
      <c r="D94" s="202" t="str">
        <f>IFERROR(IF(INDEX('Coverage Indicators - Section D'!D$10:D$41,MATCH('Print View'!$A94,'Coverage Indicators - Section D'!$A$10:$A$41,0))&lt;&gt;0,INDEX('Coverage Indicators - Section D'!D$10:D$41,MATCH('Print View'!$A94,'Coverage Indicators - Section D'!$A$10:$A$41,0)),""),"")</f>
        <v/>
      </c>
      <c r="E94" s="202" t="str">
        <f>IFERROR(IF(INDEX('Coverage Indicators - Section D'!E$10:E$41,MATCH('Print View'!$A94,'Coverage Indicators - Section D'!$A$10:$A$41,0))&lt;&gt;0,INDEX('Coverage Indicators - Section D'!E$10:E$41,MATCH('Print View'!$A94,'Coverage Indicators - Section D'!$A$10:$A$41,0)),""),"")</f>
        <v/>
      </c>
      <c r="F94" s="202" t="str">
        <f>IFERROR(IF(INDEX('Coverage Indicators - Section D'!F$10:F$41,MATCH('Print View'!$A94,'Coverage Indicators - Section D'!$A$10:$A$41,0))&lt;&gt;0,INDEX('Coverage Indicators - Section D'!F$10:F$41,MATCH('Print View'!$A94,'Coverage Indicators - Section D'!$A$10:$A$41,0)),""),"")</f>
        <v/>
      </c>
      <c r="G94" s="202" t="str">
        <f>IFERROR(IF(INDEX('Coverage Indicators - Section D'!G$10:G$41,MATCH('Print View'!$A94,'Coverage Indicators - Section D'!$A$10:$A$41,0))&lt;&gt;0,INDEX('Coverage Indicators - Section D'!G$10:G$41,MATCH('Print View'!$A94,'Coverage Indicators - Section D'!$A$10:$A$41,0)),""),"")</f>
        <v/>
      </c>
      <c r="H94" s="202" t="str">
        <f>IFERROR(IF(INDEX('Coverage Indicators - Section D'!H$10:H$41,MATCH('Print View'!$A94,'Coverage Indicators - Section D'!$A$10:$A$41,0))&lt;&gt;0,INDEX('Coverage Indicators - Section D'!H$10:H$41,MATCH('Print View'!$A94,'Coverage Indicators - Section D'!$A$10:$A$41,0)),""),"")</f>
        <v/>
      </c>
      <c r="I94" s="202" t="str">
        <f>IFERROR(IF(INDEX('Coverage Indicators - Section D'!P$10:P$41,MATCH('Print View'!$A94,'Coverage Indicators - Section D'!$A$10:$A$41,0))&lt;&gt;0,INDEX('Coverage Indicators - Section D'!P$10:P$41,MATCH('Print View'!$A94,'Coverage Indicators - Section D'!$A$10:$A$41,0)),""),"")</f>
        <v/>
      </c>
      <c r="J94" s="202" t="str">
        <f>IFERROR(IF(INDEX('Coverage Indicators - Section D'!Q$10:Q$41,MATCH('Print View'!$A94,'Coverage Indicators - Section D'!$A$10:$A$41,0))&lt;&gt;0,INDEX('Coverage Indicators - Section D'!Q$10:Q$41,MATCH('Print View'!$A94,'Coverage Indicators - Section D'!$A$10:$A$41,0)),""),"")</f>
        <v/>
      </c>
      <c r="K94" s="202" t="str">
        <f>IFERROR(IF(INDEX('Coverage Indicators - Section D'!R$10:R$41,MATCH('Print View'!$A94,'Coverage Indicators - Section D'!$A$10:$A$41,0))&lt;&gt;0,INDEX('Coverage Indicators - Section D'!R$10:R$41,MATCH('Print View'!$A94,'Coverage Indicators - Section D'!$A$10:$A$41,0)),""),"")</f>
        <v/>
      </c>
      <c r="L94" s="202" t="str">
        <f>IFERROR(IF(INDEX('Coverage Indicators - Section D'!S$10:S$41,MATCH('Print View'!$A94,'Coverage Indicators - Section D'!$A$10:$A$41,0))&lt;&gt;0,INDEX('Coverage Indicators - Section D'!S$10:S$41,MATCH('Print View'!$A94,'Coverage Indicators - Section D'!$A$10:$A$41,0)),""),"")</f>
        <v/>
      </c>
      <c r="M94" s="202" t="str">
        <f>IFERROR(IF(INDEX('Coverage Indicators - Section D'!T$10:T$41,MATCH('Print View'!$A94,'Coverage Indicators - Section D'!$A$10:$A$41,0))&lt;&gt;0,INDEX('Coverage Indicators - Section D'!T$10:T$41,MATCH('Print View'!$A94,'Coverage Indicators - Section D'!$A$10:$A$41,0)),""),"")</f>
        <v/>
      </c>
      <c r="N94" s="202" t="str">
        <f>IFERROR(IF(INDEX('Coverage Indicators - Section D'!U$10:U$41,MATCH('Print View'!$A94,'Coverage Indicators - Section D'!$A$10:$A$41,0))&lt;&gt;0,INDEX('Coverage Indicators - Section D'!U$10:U$41,MATCH('Print View'!$A94,'Coverage Indicators - Section D'!$A$10:$A$41,0)),""),"")</f>
        <v/>
      </c>
      <c r="O94" s="202" t="str">
        <f>IFERROR(IF(INDEX('Coverage Indicators - Section D'!V$10:V$41,MATCH('Print View'!$A94,'Coverage Indicators - Section D'!$A$10:$A$41,0))&lt;&gt;0,INDEX('Coverage Indicators - Section D'!V$10:V$41,MATCH('Print View'!$A94,'Coverage Indicators - Section D'!$A$10:$A$41,0)),""),"")</f>
        <v/>
      </c>
      <c r="P94" s="238" t="str">
        <f t="array" ref="P94">IFERROR(IF(INDEX('Coverage Indicators - Section D'!E$45:E$196,MATCH('Print View'!$A94&amp;'Print View'!$Q$77,'Coverage Indicators - Section D'!$B$45:$B$196&amp;'Coverage Indicators - Section D'!$J$45:$J$196,0))&lt;&gt;0,INDEX('Coverage Indicators - Section D'!E$45:E$196,MATCH('Print View'!$A94&amp;'Print View'!$Q$77,'Coverage Indicators - Section D'!$B$45:$B$196&amp;'Coverage Indicators - Section D'!$J$45:$J$196,0)),""),"")</f>
        <v/>
      </c>
      <c r="Q94" s="239" t="str">
        <f t="array" ref="Q94">IFERROR(IF(INDEX('Coverage Indicators - Section D'!F$45:F$196,MATCH('Print View'!$A94&amp;'Print View'!$Q$77,'Coverage Indicators - Section D'!$B$45:$B$196&amp;'Coverage Indicators - Section D'!$J$45:$J$196,0))&lt;&gt;0,INDEX('Coverage Indicators - Section D'!F$45:F$196,MATCH('Print View'!$A94&amp;'Print View'!$Q$77,'Coverage Indicators - Section D'!$B$45:$B$196&amp;'Coverage Indicators - Section D'!$J$45:$J$196,0)),""),"")</f>
        <v/>
      </c>
      <c r="R94" s="253" t="str">
        <f t="array" ref="R94">IFERROR(IF(INDEX('Coverage Indicators - Section D'!G$45:G$196,MATCH('Print View'!$A94&amp;'Print View'!$Q$77,'Coverage Indicators - Section D'!$B$45:$B$196&amp;'Coverage Indicators - Section D'!$J$45:$J$196,0))&lt;&gt;0,INDEX('Coverage Indicators - Section D'!G$45:G$196,MATCH('Print View'!$A94&amp;'Print View'!$Q$77,'Coverage Indicators - Section D'!$B$45:$B$196&amp;'Coverage Indicators - Section D'!$J$45:$J$196,0)),""),"")</f>
        <v/>
      </c>
      <c r="S94" s="174" t="str">
        <f t="array" ref="S94">IFERROR(IF(INDEX('Coverage Indicators - Section D'!H$45:H$196,MATCH('Print View'!$A94&amp;'Print View'!$Q$77,'Coverage Indicators - Section D'!$B$45:$B$196&amp;'Coverage Indicators - Section D'!$J$45:$J$196,0))&lt;&gt;0,INDEX('Coverage Indicators - Section D'!H$45:H$196,MATCH('Print View'!$A94&amp;'Print View'!$Q$77,'Coverage Indicators - Section D'!$B$45:$B$196&amp;'Coverage Indicators - Section D'!$J$45:$J$196,0)),""),"")</f>
        <v/>
      </c>
      <c r="T94" s="244" t="str">
        <f t="array" ref="T94">IFERROR(IF(INDEX('Coverage Indicators - Section D'!E$45:E$196,MATCH('Print View'!$A94&amp;'Print View'!$U$77,'Coverage Indicators - Section D'!$B$45:$B$196&amp;'Coverage Indicators - Section D'!$J$45:$J$196,0))&lt;&gt;0,INDEX('Coverage Indicators - Section D'!E$45:E$196,MATCH('Print View'!$A94&amp;'Print View'!$U$77,'Coverage Indicators - Section D'!$B$45:$B$196&amp;'Coverage Indicators - Section D'!$J$45:$J$196,0)),""),"")</f>
        <v/>
      </c>
      <c r="U94" s="239" t="str">
        <f t="array" ref="U94">IFERROR(IF(INDEX('Coverage Indicators - Section D'!F$45:F$196,MATCH('Print View'!$A94&amp;'Print View'!$U$77,'Coverage Indicators - Section D'!$B$45:$B$196&amp;'Coverage Indicators - Section D'!$J$45:$J$196,0))&lt;&gt;0,INDEX('Coverage Indicators - Section D'!F$45:F$196,MATCH('Print View'!$A94&amp;'Print View'!$U$77,'Coverage Indicators - Section D'!$B$45:$B$196&amp;'Coverage Indicators - Section D'!$J$45:$J$196,0)),""),"")</f>
        <v/>
      </c>
      <c r="V94" s="253" t="str">
        <f t="array" ref="V94">IFERROR(IF(INDEX('Coverage Indicators - Section D'!G$45:G$196,MATCH('Print View'!$A94&amp;'Print View'!$U$77,'Coverage Indicators - Section D'!$B$45:$B$196&amp;'Coverage Indicators - Section D'!$J$45:$J$196,0))&lt;&gt;0,INDEX('Coverage Indicators - Section D'!G$45:G$196,MATCH('Print View'!$A94&amp;'Print View'!$U$77,'Coverage Indicators - Section D'!$B$45:$B$196&amp;'Coverage Indicators - Section D'!$J$45:$J$196,0)),""),"")</f>
        <v/>
      </c>
      <c r="W94" s="174" t="str">
        <f t="array" ref="W94">IFERROR(IF(INDEX('Coverage Indicators - Section D'!H$45:H$196,MATCH('Print View'!$A94&amp;'Print View'!$U$77,'Coverage Indicators - Section D'!$B$45:$B$196&amp;'Coverage Indicators - Section D'!$J$45:$J$196,0))&lt;&gt;0,INDEX('Coverage Indicators - Section D'!H$45:H$196,MATCH('Print View'!$A94&amp;'Print View'!$U$77,'Coverage Indicators - Section D'!$B$45:$B$196&amp;'Coverage Indicators - Section D'!$J$45:$J$196,0)),""),"")</f>
        <v/>
      </c>
      <c r="X94" s="249" t="str">
        <f t="array" ref="X94">IFERROR(IF(INDEX('Coverage Indicators - Section D'!E$45:E$196,MATCH('Print View'!$A94&amp;'Print View'!$Y$77,'Coverage Indicators - Section D'!$B$45:$B$196&amp;'Coverage Indicators - Section D'!$J$45:$J$196,0))&lt;&gt;0,INDEX('Coverage Indicators - Section D'!E$45:E$196,MATCH('Print View'!$A94&amp;'Print View'!$Y$77,'Coverage Indicators - Section D'!$B$45:$B$196&amp;'Coverage Indicators - Section D'!$J$45:$J$196,0)),""),"")</f>
        <v/>
      </c>
      <c r="Y94" s="250" t="str">
        <f t="array" ref="Y94">IFERROR(IF(INDEX('Coverage Indicators - Section D'!F$45:F$196,MATCH('Print View'!$A94&amp;'Print View'!$Y$77,'Coverage Indicators - Section D'!$B$45:$B$196&amp;'Coverage Indicators - Section D'!$J$45:$J$196,0))&lt;&gt;0,INDEX('Coverage Indicators - Section D'!F$45:F$196,MATCH('Print View'!$A94&amp;'Print View'!$Y$77,'Coverage Indicators - Section D'!$B$45:$B$196&amp;'Coverage Indicators - Section D'!$J$45:$J$196,0)),""),"")</f>
        <v/>
      </c>
      <c r="Z94" s="257" t="str">
        <f t="array" ref="Z94">IFERROR(IF(INDEX('Coverage Indicators - Section D'!G$45:G$196,MATCH('Print View'!$A94&amp;'Print View'!$Y$77,'Coverage Indicators - Section D'!$B$45:$B$196&amp;'Coverage Indicators - Section D'!$J$45:$J$196,0))&lt;&gt;0,INDEX('Coverage Indicators - Section D'!G$45:G$196,MATCH('Print View'!$A94&amp;'Print View'!$Y$77,'Coverage Indicators - Section D'!$B$45:$B$196&amp;'Coverage Indicators - Section D'!$J$45:$J$196,0)),""),"")</f>
        <v/>
      </c>
      <c r="AA94" s="185" t="str">
        <f t="array" ref="AA94">IFERROR(IF(INDEX('Coverage Indicators - Section D'!H$45:H$196,MATCH('Print View'!$A94&amp;'Print View'!$Y$77,'Coverage Indicators - Section D'!$B$45:$B$196&amp;'Coverage Indicators - Section D'!$J$45:$J$196,0))&lt;&gt;0,INDEX('Coverage Indicators - Section D'!H$45:H$196,MATCH('Print View'!$A94&amp;'Print View'!$Y$77,'Coverage Indicators - Section D'!$B$45:$B$196&amp;'Coverage Indicators - Section D'!$J$45:$J$196,0)),""),"")</f>
        <v/>
      </c>
      <c r="AB94" s="249" t="str">
        <f t="array" ref="AB94">IFERROR(IF(INDEX('Coverage Indicators - Section D'!E$45:E$196,MATCH('Print View'!$A94&amp;'Print View'!$AC$77,'Coverage Indicators - Section D'!$B$45:$B$196&amp;'Coverage Indicators - Section D'!$J$45:$J$196,0))&lt;&gt;0,INDEX('Coverage Indicators - Section D'!E$45:E$196,MATCH('Print View'!$A94&amp;'Print View'!$AC$77,'Coverage Indicators - Section D'!$B$45:$B$196&amp;'Coverage Indicators - Section D'!$J$45:$J$196,0)),""),"")</f>
        <v/>
      </c>
      <c r="AC94" s="250" t="str">
        <f t="array" ref="AC94">IFERROR(IF(INDEX('Coverage Indicators - Section D'!F$45:F$196,MATCH('Print View'!$A94&amp;'Print View'!$AC$77,'Coverage Indicators - Section D'!$B$45:$B$196&amp;'Coverage Indicators - Section D'!$J$45:$J$196,0))&lt;&gt;0,INDEX('Coverage Indicators - Section D'!F$45:F$196,MATCH('Print View'!$A94&amp;'Print View'!$AC$77,'Coverage Indicators - Section D'!$B$45:$B$196&amp;'Coverage Indicators - Section D'!$J$45:$J$196,0)),""),"")</f>
        <v/>
      </c>
      <c r="AD94" s="257" t="str">
        <f t="array" ref="AD94">IFERROR(IF(INDEX('Coverage Indicators - Section D'!G$45:G$196,MATCH('Print View'!$A94&amp;'Print View'!$AC$77,'Coverage Indicators - Section D'!$B$45:$B$196&amp;'Coverage Indicators - Section D'!$J$45:$J$196,0))&lt;&gt;0,INDEX('Coverage Indicators - Section D'!G$45:G$196,MATCH('Print View'!$A94&amp;'Print View'!$AC$77,'Coverage Indicators - Section D'!$B$45:$B$196&amp;'Coverage Indicators - Section D'!$J$45:$J$196,0)),""),"")</f>
        <v/>
      </c>
      <c r="AE94" s="185" t="str">
        <f t="array" ref="AE94">IFERROR(IF(INDEX('Coverage Indicators - Section D'!H$45:H$196,MATCH('Print View'!$A94&amp;'Print View'!$AC$77,'Coverage Indicators - Section D'!$B$45:$B$196&amp;'Coverage Indicators - Section D'!$J$45:$J$196,0))&lt;&gt;0,INDEX('Coverage Indicators - Section D'!H$45:H$196,MATCH('Print View'!$A94&amp;'Print View'!$AC$77,'Coverage Indicators - Section D'!$B$45:$B$196&amp;'Coverage Indicators - Section D'!$J$45:$J$196,0)),""),"")</f>
        <v/>
      </c>
      <c r="AF94" s="249" t="str">
        <f t="array" ref="AF94">IFERROR(IF(INDEX('Coverage Indicators - Section D'!E$45:E$196,MATCH('Print View'!$A94&amp;'Print View'!$AG$77,'Coverage Indicators - Section D'!$B$45:$B$196&amp;'Coverage Indicators - Section D'!$J$45:$J$196,0))&lt;&gt;0,INDEX('Coverage Indicators - Section D'!E$45:E$196,MATCH('Print View'!$A94&amp;'Print View'!$AG$77,'Coverage Indicators - Section D'!$B$45:$B$196&amp;'Coverage Indicators - Section D'!$J$45:$J$196,0)),""),"")</f>
        <v/>
      </c>
      <c r="AG94" s="250" t="str">
        <f t="array" ref="AG94">IFERROR(IF(INDEX('Coverage Indicators - Section D'!F$45:F$196,MATCH('Print View'!$A94&amp;'Print View'!$AG$77,'Coverage Indicators - Section D'!$B$45:$B$196&amp;'Coverage Indicators - Section D'!$J$45:$J$196,0))&lt;&gt;0,INDEX('Coverage Indicators - Section D'!F$45:F$196,MATCH('Print View'!$A94&amp;'Print View'!$AG$77,'Coverage Indicators - Section D'!$B$45:$B$196&amp;'Coverage Indicators - Section D'!$J$45:$J$196,0)),""),"")</f>
        <v/>
      </c>
      <c r="AH94" s="261" t="str">
        <f t="array" ref="AH94">IFERROR(IF(INDEX('Coverage Indicators - Section D'!G$45:G$196,MATCH('Print View'!$A94&amp;'Print View'!$AG$77,'Coverage Indicators - Section D'!$B$45:$B$196&amp;'Coverage Indicators - Section D'!$J$45:$J$196,0))&lt;&gt;0,INDEX('Coverage Indicators - Section D'!G$45:G$196,MATCH('Print View'!$A94&amp;'Print View'!$AG$77,'Coverage Indicators - Section D'!$B$45:$B$196&amp;'Coverage Indicators - Section D'!$J$45:$J$196,0)),""),"")</f>
        <v/>
      </c>
      <c r="AI94" s="185" t="str">
        <f t="array" ref="AI94">IFERROR(IF(INDEX('Coverage Indicators - Section D'!H$45:H$196,MATCH('Print View'!$A94&amp;'Print View'!$AG$77,'Coverage Indicators - Section D'!$B$45:$B$196&amp;'Coverage Indicators - Section D'!$J$45:$J$196,0))&lt;&gt;0,INDEX('Coverage Indicators - Section D'!H$45:H$196,MATCH('Print View'!$A94&amp;'Print View'!$AG$77,'Coverage Indicators - Section D'!$B$45:$B$196&amp;'Coverage Indicators - Section D'!$J$45:$J$196,0)),""),"")</f>
        <v/>
      </c>
      <c r="AJ94" s="234" t="str">
        <f>IFERROR(IF(INDEX('Coverage Indicators - Section D'!W$10:W$41,MATCH('Print View'!$A94,'Coverage Indicators - Section D'!$A$10:$A$41,0))&lt;&gt;0,INDEX('Coverage Indicators - Section D'!W$10:W$41,MATCH('Print View'!$A94,'Coverage Indicators - Section D'!$A$10:$A$41,0)),""),"")</f>
        <v/>
      </c>
      <c r="AK94" s="292"/>
      <c r="AL94" s="292"/>
      <c r="AM94" s="292"/>
      <c r="AN94" s="292"/>
      <c r="AO94" s="292"/>
      <c r="AP94" s="292"/>
      <c r="AQ94" s="292"/>
      <c r="AR94" s="292"/>
    </row>
    <row r="95" spans="1:44" s="293" customFormat="1" ht="30" x14ac:dyDescent="0.25">
      <c r="A95" s="177">
        <v>16</v>
      </c>
      <c r="B95" s="203" t="str">
        <f>IFERROR(IF(INDEX('Coverage Indicators - Section D'!B$10:B$41,MATCH('Print View'!$A95,'Coverage Indicators - Section D'!$A$10:$A$41,0))&lt;&gt;0,INDEX('Coverage Indicators - Section D'!B$10:B$41,MATCH('Print View'!$A95,'Coverage Indicators - Section D'!$A$10:$A$41,0)),""),"")</f>
        <v/>
      </c>
      <c r="C95" s="203" t="str">
        <f>IFERROR(IF(INDEX('Coverage Indicators - Section D'!C$10:C$41,MATCH('Print View'!$A95,'Coverage Indicators - Section D'!$A$10:$A$41,0))&lt;&gt;0,INDEX('Coverage Indicators - Section D'!C$10:C$41,MATCH('Print View'!$A95,'Coverage Indicators - Section D'!$A$10:$A$41,0)),""),"")</f>
        <v/>
      </c>
      <c r="D95" s="203" t="str">
        <f>IFERROR(IF(INDEX('Coverage Indicators - Section D'!D$10:D$41,MATCH('Print View'!$A95,'Coverage Indicators - Section D'!$A$10:$A$41,0))&lt;&gt;0,INDEX('Coverage Indicators - Section D'!D$10:D$41,MATCH('Print View'!$A95,'Coverage Indicators - Section D'!$A$10:$A$41,0)),""),"")</f>
        <v/>
      </c>
      <c r="E95" s="203" t="str">
        <f>IFERROR(IF(INDEX('Coverage Indicators - Section D'!E$10:E$41,MATCH('Print View'!$A95,'Coverage Indicators - Section D'!$A$10:$A$41,0))&lt;&gt;0,INDEX('Coverage Indicators - Section D'!E$10:E$41,MATCH('Print View'!$A95,'Coverage Indicators - Section D'!$A$10:$A$41,0)),""),"")</f>
        <v/>
      </c>
      <c r="F95" s="203" t="str">
        <f>IFERROR(IF(INDEX('Coverage Indicators - Section D'!F$10:F$41,MATCH('Print View'!$A95,'Coverage Indicators - Section D'!$A$10:$A$41,0))&lt;&gt;0,INDEX('Coverage Indicators - Section D'!F$10:F$41,MATCH('Print View'!$A95,'Coverage Indicators - Section D'!$A$10:$A$41,0)),""),"")</f>
        <v/>
      </c>
      <c r="G95" s="203" t="str">
        <f>IFERROR(IF(INDEX('Coverage Indicators - Section D'!G$10:G$41,MATCH('Print View'!$A95,'Coverage Indicators - Section D'!$A$10:$A$41,0))&lt;&gt;0,INDEX('Coverage Indicators - Section D'!G$10:G$41,MATCH('Print View'!$A95,'Coverage Indicators - Section D'!$A$10:$A$41,0)),""),"")</f>
        <v/>
      </c>
      <c r="H95" s="203" t="str">
        <f>IFERROR(IF(INDEX('Coverage Indicators - Section D'!H$10:H$41,MATCH('Print View'!$A95,'Coverage Indicators - Section D'!$A$10:$A$41,0))&lt;&gt;0,INDEX('Coverage Indicators - Section D'!H$10:H$41,MATCH('Print View'!$A95,'Coverage Indicators - Section D'!$A$10:$A$41,0)),""),"")</f>
        <v/>
      </c>
      <c r="I95" s="203" t="str">
        <f>IFERROR(IF(INDEX('Coverage Indicators - Section D'!P$10:P$41,MATCH('Print View'!$A95,'Coverage Indicators - Section D'!$A$10:$A$41,0))&lt;&gt;0,INDEX('Coverage Indicators - Section D'!P$10:P$41,MATCH('Print View'!$A95,'Coverage Indicators - Section D'!$A$10:$A$41,0)),""),"")</f>
        <v/>
      </c>
      <c r="J95" s="203" t="str">
        <f>IFERROR(IF(INDEX('Coverage Indicators - Section D'!Q$10:Q$41,MATCH('Print View'!$A95,'Coverage Indicators - Section D'!$A$10:$A$41,0))&lt;&gt;0,INDEX('Coverage Indicators - Section D'!Q$10:Q$41,MATCH('Print View'!$A95,'Coverage Indicators - Section D'!$A$10:$A$41,0)),""),"")</f>
        <v/>
      </c>
      <c r="K95" s="203" t="str">
        <f>IFERROR(IF(INDEX('Coverage Indicators - Section D'!R$10:R$41,MATCH('Print View'!$A95,'Coverage Indicators - Section D'!$A$10:$A$41,0))&lt;&gt;0,INDEX('Coverage Indicators - Section D'!R$10:R$41,MATCH('Print View'!$A95,'Coverage Indicators - Section D'!$A$10:$A$41,0)),""),"")</f>
        <v/>
      </c>
      <c r="L95" s="203" t="str">
        <f>IFERROR(IF(INDEX('Coverage Indicators - Section D'!S$10:S$41,MATCH('Print View'!$A95,'Coverage Indicators - Section D'!$A$10:$A$41,0))&lt;&gt;0,INDEX('Coverage Indicators - Section D'!S$10:S$41,MATCH('Print View'!$A95,'Coverage Indicators - Section D'!$A$10:$A$41,0)),""),"")</f>
        <v/>
      </c>
      <c r="M95" s="203" t="str">
        <f>IFERROR(IF(INDEX('Coverage Indicators - Section D'!T$10:T$41,MATCH('Print View'!$A95,'Coverage Indicators - Section D'!$A$10:$A$41,0))&lt;&gt;0,INDEX('Coverage Indicators - Section D'!T$10:T$41,MATCH('Print View'!$A95,'Coverage Indicators - Section D'!$A$10:$A$41,0)),""),"")</f>
        <v/>
      </c>
      <c r="N95" s="203" t="str">
        <f>IFERROR(IF(INDEX('Coverage Indicators - Section D'!U$10:U$41,MATCH('Print View'!$A95,'Coverage Indicators - Section D'!$A$10:$A$41,0))&lt;&gt;0,INDEX('Coverage Indicators - Section D'!U$10:U$41,MATCH('Print View'!$A95,'Coverage Indicators - Section D'!$A$10:$A$41,0)),""),"")</f>
        <v/>
      </c>
      <c r="O95" s="203" t="str">
        <f>IFERROR(IF(INDEX('Coverage Indicators - Section D'!V$10:V$41,MATCH('Print View'!$A95,'Coverage Indicators - Section D'!$A$10:$A$41,0))&lt;&gt;0,INDEX('Coverage Indicators - Section D'!V$10:V$41,MATCH('Print View'!$A95,'Coverage Indicators - Section D'!$A$10:$A$41,0)),""),"")</f>
        <v/>
      </c>
      <c r="P95" s="240" t="str">
        <f t="array" ref="P95">IFERROR(IF(INDEX('Coverage Indicators - Section D'!E$45:E$196,MATCH('Print View'!$A95&amp;'Print View'!$Q$77,'Coverage Indicators - Section D'!$B$45:$B$196&amp;'Coverage Indicators - Section D'!$J$45:$J$196,0))&lt;&gt;0,INDEX('Coverage Indicators - Section D'!E$45:E$196,MATCH('Print View'!$A95&amp;'Print View'!$Q$77,'Coverage Indicators - Section D'!$B$45:$B$196&amp;'Coverage Indicators - Section D'!$J$45:$J$196,0)),""),"")</f>
        <v/>
      </c>
      <c r="Q95" s="241" t="str">
        <f t="array" ref="Q95">IFERROR(IF(INDEX('Coverage Indicators - Section D'!F$45:F$196,MATCH('Print View'!$A95&amp;'Print View'!$Q$77,'Coverage Indicators - Section D'!$B$45:$B$196&amp;'Coverage Indicators - Section D'!$J$45:$J$196,0))&lt;&gt;0,INDEX('Coverage Indicators - Section D'!F$45:F$196,MATCH('Print View'!$A95&amp;'Print View'!$Q$77,'Coverage Indicators - Section D'!$B$45:$B$196&amp;'Coverage Indicators - Section D'!$J$45:$J$196,0)),""),"")</f>
        <v/>
      </c>
      <c r="R95" s="254" t="str">
        <f t="array" ref="R95">IFERROR(IF(INDEX('Coverage Indicators - Section D'!G$45:G$196,MATCH('Print View'!$A95&amp;'Print View'!$Q$77,'Coverage Indicators - Section D'!$B$45:$B$196&amp;'Coverage Indicators - Section D'!$J$45:$J$196,0))&lt;&gt;0,INDEX('Coverage Indicators - Section D'!G$45:G$196,MATCH('Print View'!$A95&amp;'Print View'!$Q$77,'Coverage Indicators - Section D'!$B$45:$B$196&amp;'Coverage Indicators - Section D'!$J$45:$J$196,0)),""),"")</f>
        <v/>
      </c>
      <c r="S95" s="231" t="str">
        <f t="array" ref="S95">IFERROR(IF(INDEX('Coverage Indicators - Section D'!H$45:H$196,MATCH('Print View'!$A95&amp;'Print View'!$Q$77,'Coverage Indicators - Section D'!$B$45:$B$196&amp;'Coverage Indicators - Section D'!$J$45:$J$196,0))&lt;&gt;0,INDEX('Coverage Indicators - Section D'!H$45:H$196,MATCH('Print View'!$A95&amp;'Print View'!$Q$77,'Coverage Indicators - Section D'!$B$45:$B$196&amp;'Coverage Indicators - Section D'!$J$45:$J$196,0)),""),"")</f>
        <v/>
      </c>
      <c r="T95" s="245" t="str">
        <f t="array" ref="T95">IFERROR(IF(INDEX('Coverage Indicators - Section D'!E$45:E$196,MATCH('Print View'!$A95&amp;'Print View'!$U$77,'Coverage Indicators - Section D'!$B$45:$B$196&amp;'Coverage Indicators - Section D'!$J$45:$J$196,0))&lt;&gt;0,INDEX('Coverage Indicators - Section D'!E$45:E$196,MATCH('Print View'!$A95&amp;'Print View'!$U$77,'Coverage Indicators - Section D'!$B$45:$B$196&amp;'Coverage Indicators - Section D'!$J$45:$J$196,0)),""),"")</f>
        <v/>
      </c>
      <c r="U95" s="241" t="str">
        <f t="array" ref="U95">IFERROR(IF(INDEX('Coverage Indicators - Section D'!F$45:F$196,MATCH('Print View'!$A95&amp;'Print View'!$U$77,'Coverage Indicators - Section D'!$B$45:$B$196&amp;'Coverage Indicators - Section D'!$J$45:$J$196,0))&lt;&gt;0,INDEX('Coverage Indicators - Section D'!F$45:F$196,MATCH('Print View'!$A95&amp;'Print View'!$U$77,'Coverage Indicators - Section D'!$B$45:$B$196&amp;'Coverage Indicators - Section D'!$J$45:$J$196,0)),""),"")</f>
        <v/>
      </c>
      <c r="V95" s="254" t="str">
        <f t="array" ref="V95">IFERROR(IF(INDEX('Coverage Indicators - Section D'!G$45:G$196,MATCH('Print View'!$A95&amp;'Print View'!$U$77,'Coverage Indicators - Section D'!$B$45:$B$196&amp;'Coverage Indicators - Section D'!$J$45:$J$196,0))&lt;&gt;0,INDEX('Coverage Indicators - Section D'!G$45:G$196,MATCH('Print View'!$A95&amp;'Print View'!$U$77,'Coverage Indicators - Section D'!$B$45:$B$196&amp;'Coverage Indicators - Section D'!$J$45:$J$196,0)),""),"")</f>
        <v/>
      </c>
      <c r="W95" s="231" t="str">
        <f t="array" ref="W95">IFERROR(IF(INDEX('Coverage Indicators - Section D'!H$45:H$196,MATCH('Print View'!$A95&amp;'Print View'!$U$77,'Coverage Indicators - Section D'!$B$45:$B$196&amp;'Coverage Indicators - Section D'!$J$45:$J$196,0))&lt;&gt;0,INDEX('Coverage Indicators - Section D'!H$45:H$196,MATCH('Print View'!$A95&amp;'Print View'!$U$77,'Coverage Indicators - Section D'!$B$45:$B$196&amp;'Coverage Indicators - Section D'!$J$45:$J$196,0)),""),"")</f>
        <v/>
      </c>
      <c r="X95" s="247" t="str">
        <f t="array" ref="X95">IFERROR(IF(INDEX('Coverage Indicators - Section D'!E$45:E$196,MATCH('Print View'!$A95&amp;'Print View'!$Y$77,'Coverage Indicators - Section D'!$B$45:$B$196&amp;'Coverage Indicators - Section D'!$J$45:$J$196,0))&lt;&gt;0,INDEX('Coverage Indicators - Section D'!E$45:E$196,MATCH('Print View'!$A95&amp;'Print View'!$Y$77,'Coverage Indicators - Section D'!$B$45:$B$196&amp;'Coverage Indicators - Section D'!$J$45:$J$196,0)),""),"")</f>
        <v/>
      </c>
      <c r="Y95" s="248" t="str">
        <f t="array" ref="Y95">IFERROR(IF(INDEX('Coverage Indicators - Section D'!F$45:F$196,MATCH('Print View'!$A95&amp;'Print View'!$Y$77,'Coverage Indicators - Section D'!$B$45:$B$196&amp;'Coverage Indicators - Section D'!$J$45:$J$196,0))&lt;&gt;0,INDEX('Coverage Indicators - Section D'!F$45:F$196,MATCH('Print View'!$A95&amp;'Print View'!$Y$77,'Coverage Indicators - Section D'!$B$45:$B$196&amp;'Coverage Indicators - Section D'!$J$45:$J$196,0)),""),"")</f>
        <v/>
      </c>
      <c r="Z95" s="256" t="str">
        <f t="array" ref="Z95">IFERROR(IF(INDEX('Coverage Indicators - Section D'!G$45:G$196,MATCH('Print View'!$A95&amp;'Print View'!$Y$77,'Coverage Indicators - Section D'!$B$45:$B$196&amp;'Coverage Indicators - Section D'!$J$45:$J$196,0))&lt;&gt;0,INDEX('Coverage Indicators - Section D'!G$45:G$196,MATCH('Print View'!$A95&amp;'Print View'!$Y$77,'Coverage Indicators - Section D'!$B$45:$B$196&amp;'Coverage Indicators - Section D'!$J$45:$J$196,0)),""),"")</f>
        <v/>
      </c>
      <c r="AA95" s="180" t="str">
        <f t="array" ref="AA95">IFERROR(IF(INDEX('Coverage Indicators - Section D'!H$45:H$196,MATCH('Print View'!$A95&amp;'Print View'!$Y$77,'Coverage Indicators - Section D'!$B$45:$B$196&amp;'Coverage Indicators - Section D'!$J$45:$J$196,0))&lt;&gt;0,INDEX('Coverage Indicators - Section D'!H$45:H$196,MATCH('Print View'!$A95&amp;'Print View'!$Y$77,'Coverage Indicators - Section D'!$B$45:$B$196&amp;'Coverage Indicators - Section D'!$J$45:$J$196,0)),""),"")</f>
        <v/>
      </c>
      <c r="AB95" s="247" t="str">
        <f t="array" ref="AB95">IFERROR(IF(INDEX('Coverage Indicators - Section D'!E$45:E$196,MATCH('Print View'!$A95&amp;'Print View'!$AC$77,'Coverage Indicators - Section D'!$B$45:$B$196&amp;'Coverage Indicators - Section D'!$J$45:$J$196,0))&lt;&gt;0,INDEX('Coverage Indicators - Section D'!E$45:E$196,MATCH('Print View'!$A95&amp;'Print View'!$AC$77,'Coverage Indicators - Section D'!$B$45:$B$196&amp;'Coverage Indicators - Section D'!$J$45:$J$196,0)),""),"")</f>
        <v/>
      </c>
      <c r="AC95" s="248" t="str">
        <f t="array" ref="AC95">IFERROR(IF(INDEX('Coverage Indicators - Section D'!F$45:F$196,MATCH('Print View'!$A95&amp;'Print View'!$AC$77,'Coverage Indicators - Section D'!$B$45:$B$196&amp;'Coverage Indicators - Section D'!$J$45:$J$196,0))&lt;&gt;0,INDEX('Coverage Indicators - Section D'!F$45:F$196,MATCH('Print View'!$A95&amp;'Print View'!$AC$77,'Coverage Indicators - Section D'!$B$45:$B$196&amp;'Coverage Indicators - Section D'!$J$45:$J$196,0)),""),"")</f>
        <v/>
      </c>
      <c r="AD95" s="256" t="str">
        <f t="array" ref="AD95">IFERROR(IF(INDEX('Coverage Indicators - Section D'!G$45:G$196,MATCH('Print View'!$A95&amp;'Print View'!$AC$77,'Coverage Indicators - Section D'!$B$45:$B$196&amp;'Coverage Indicators - Section D'!$J$45:$J$196,0))&lt;&gt;0,INDEX('Coverage Indicators - Section D'!G$45:G$196,MATCH('Print View'!$A95&amp;'Print View'!$AC$77,'Coverage Indicators - Section D'!$B$45:$B$196&amp;'Coverage Indicators - Section D'!$J$45:$J$196,0)),""),"")</f>
        <v/>
      </c>
      <c r="AE95" s="180" t="str">
        <f t="array" ref="AE95">IFERROR(IF(INDEX('Coverage Indicators - Section D'!H$45:H$196,MATCH('Print View'!$A95&amp;'Print View'!$AC$77,'Coverage Indicators - Section D'!$B$45:$B$196&amp;'Coverage Indicators - Section D'!$J$45:$J$196,0))&lt;&gt;0,INDEX('Coverage Indicators - Section D'!H$45:H$196,MATCH('Print View'!$A95&amp;'Print View'!$AC$77,'Coverage Indicators - Section D'!$B$45:$B$196&amp;'Coverage Indicators - Section D'!$J$45:$J$196,0)),""),"")</f>
        <v/>
      </c>
      <c r="AF95" s="247" t="str">
        <f t="array" ref="AF95">IFERROR(IF(INDEX('Coverage Indicators - Section D'!E$45:E$196,MATCH('Print View'!$A95&amp;'Print View'!$AG$77,'Coverage Indicators - Section D'!$B$45:$B$196&amp;'Coverage Indicators - Section D'!$J$45:$J$196,0))&lt;&gt;0,INDEX('Coverage Indicators - Section D'!E$45:E$196,MATCH('Print View'!$A95&amp;'Print View'!$AG$77,'Coverage Indicators - Section D'!$B$45:$B$196&amp;'Coverage Indicators - Section D'!$J$45:$J$196,0)),""),"")</f>
        <v/>
      </c>
      <c r="AG95" s="248" t="str">
        <f t="array" ref="AG95">IFERROR(IF(INDEX('Coverage Indicators - Section D'!F$45:F$196,MATCH('Print View'!$A95&amp;'Print View'!$AG$77,'Coverage Indicators - Section D'!$B$45:$B$196&amp;'Coverage Indicators - Section D'!$J$45:$J$196,0))&lt;&gt;0,INDEX('Coverage Indicators - Section D'!F$45:F$196,MATCH('Print View'!$A95&amp;'Print View'!$AG$77,'Coverage Indicators - Section D'!$B$45:$B$196&amp;'Coverage Indicators - Section D'!$J$45:$J$196,0)),""),"")</f>
        <v/>
      </c>
      <c r="AH95" s="260" t="str">
        <f t="array" ref="AH95">IFERROR(IF(INDEX('Coverage Indicators - Section D'!G$45:G$196,MATCH('Print View'!$A95&amp;'Print View'!$AG$77,'Coverage Indicators - Section D'!$B$45:$B$196&amp;'Coverage Indicators - Section D'!$J$45:$J$196,0))&lt;&gt;0,INDEX('Coverage Indicators - Section D'!G$45:G$196,MATCH('Print View'!$A95&amp;'Print View'!$AG$77,'Coverage Indicators - Section D'!$B$45:$B$196&amp;'Coverage Indicators - Section D'!$J$45:$J$196,0)),""),"")</f>
        <v/>
      </c>
      <c r="AI95" s="180" t="str">
        <f t="array" ref="AI95">IFERROR(IF(INDEX('Coverage Indicators - Section D'!H$45:H$196,MATCH('Print View'!$A95&amp;'Print View'!$AG$77,'Coverage Indicators - Section D'!$B$45:$B$196&amp;'Coverage Indicators - Section D'!$J$45:$J$196,0))&lt;&gt;0,INDEX('Coverage Indicators - Section D'!H$45:H$196,MATCH('Print View'!$A95&amp;'Print View'!$AG$77,'Coverage Indicators - Section D'!$B$45:$B$196&amp;'Coverage Indicators - Section D'!$J$45:$J$196,0)),""),"")</f>
        <v/>
      </c>
      <c r="AJ95" s="235" t="str">
        <f>IFERROR(IF(INDEX('Coverage Indicators - Section D'!W$10:W$41,MATCH('Print View'!$A95,'Coverage Indicators - Section D'!$A$10:$A$41,0))&lt;&gt;0,INDEX('Coverage Indicators - Section D'!W$10:W$41,MATCH('Print View'!$A95,'Coverage Indicators - Section D'!$A$10:$A$41,0)),""),"")</f>
        <v/>
      </c>
      <c r="AK95" s="292"/>
      <c r="AL95" s="292"/>
      <c r="AM95" s="292"/>
      <c r="AN95" s="292"/>
      <c r="AO95" s="292"/>
      <c r="AP95" s="292"/>
      <c r="AQ95" s="292"/>
      <c r="AR95" s="292"/>
    </row>
    <row r="96" spans="1:44" s="293" customFormat="1" ht="30" x14ac:dyDescent="0.25">
      <c r="A96" s="212">
        <v>17</v>
      </c>
      <c r="B96" s="202" t="str">
        <f>IFERROR(IF(INDEX('Coverage Indicators - Section D'!B$10:B$41,MATCH('Print View'!$A96,'Coverage Indicators - Section D'!$A$10:$A$41,0))&lt;&gt;0,INDEX('Coverage Indicators - Section D'!B$10:B$41,MATCH('Print View'!$A96,'Coverage Indicators - Section D'!$A$10:$A$41,0)),""),"")</f>
        <v/>
      </c>
      <c r="C96" s="202" t="str">
        <f>IFERROR(IF(INDEX('Coverage Indicators - Section D'!C$10:C$41,MATCH('Print View'!$A96,'Coverage Indicators - Section D'!$A$10:$A$41,0))&lt;&gt;0,INDEX('Coverage Indicators - Section D'!C$10:C$41,MATCH('Print View'!$A96,'Coverage Indicators - Section D'!$A$10:$A$41,0)),""),"")</f>
        <v/>
      </c>
      <c r="D96" s="202" t="str">
        <f>IFERROR(IF(INDEX('Coverage Indicators - Section D'!D$10:D$41,MATCH('Print View'!$A96,'Coverage Indicators - Section D'!$A$10:$A$41,0))&lt;&gt;0,INDEX('Coverage Indicators - Section D'!D$10:D$41,MATCH('Print View'!$A96,'Coverage Indicators - Section D'!$A$10:$A$41,0)),""),"")</f>
        <v/>
      </c>
      <c r="E96" s="202" t="str">
        <f>IFERROR(IF(INDEX('Coverage Indicators - Section D'!E$10:E$41,MATCH('Print View'!$A96,'Coverage Indicators - Section D'!$A$10:$A$41,0))&lt;&gt;0,INDEX('Coverage Indicators - Section D'!E$10:E$41,MATCH('Print View'!$A96,'Coverage Indicators - Section D'!$A$10:$A$41,0)),""),"")</f>
        <v/>
      </c>
      <c r="F96" s="202" t="str">
        <f>IFERROR(IF(INDEX('Coverage Indicators - Section D'!F$10:F$41,MATCH('Print View'!$A96,'Coverage Indicators - Section D'!$A$10:$A$41,0))&lt;&gt;0,INDEX('Coverage Indicators - Section D'!F$10:F$41,MATCH('Print View'!$A96,'Coverage Indicators - Section D'!$A$10:$A$41,0)),""),"")</f>
        <v/>
      </c>
      <c r="G96" s="202" t="str">
        <f>IFERROR(IF(INDEX('Coverage Indicators - Section D'!G$10:G$41,MATCH('Print View'!$A96,'Coverage Indicators - Section D'!$A$10:$A$41,0))&lt;&gt;0,INDEX('Coverage Indicators - Section D'!G$10:G$41,MATCH('Print View'!$A96,'Coverage Indicators - Section D'!$A$10:$A$41,0)),""),"")</f>
        <v/>
      </c>
      <c r="H96" s="202" t="str">
        <f>IFERROR(IF(INDEX('Coverage Indicators - Section D'!H$10:H$41,MATCH('Print View'!$A96,'Coverage Indicators - Section D'!$A$10:$A$41,0))&lt;&gt;0,INDEX('Coverage Indicators - Section D'!H$10:H$41,MATCH('Print View'!$A96,'Coverage Indicators - Section D'!$A$10:$A$41,0)),""),"")</f>
        <v/>
      </c>
      <c r="I96" s="202" t="str">
        <f>IFERROR(IF(INDEX('Coverage Indicators - Section D'!P$10:P$41,MATCH('Print View'!$A96,'Coverage Indicators - Section D'!$A$10:$A$41,0))&lt;&gt;0,INDEX('Coverage Indicators - Section D'!P$10:P$41,MATCH('Print View'!$A96,'Coverage Indicators - Section D'!$A$10:$A$41,0)),""),"")</f>
        <v/>
      </c>
      <c r="J96" s="202" t="str">
        <f>IFERROR(IF(INDEX('Coverage Indicators - Section D'!Q$10:Q$41,MATCH('Print View'!$A96,'Coverage Indicators - Section D'!$A$10:$A$41,0))&lt;&gt;0,INDEX('Coverage Indicators - Section D'!Q$10:Q$41,MATCH('Print View'!$A96,'Coverage Indicators - Section D'!$A$10:$A$41,0)),""),"")</f>
        <v/>
      </c>
      <c r="K96" s="202" t="str">
        <f>IFERROR(IF(INDEX('Coverage Indicators - Section D'!R$10:R$41,MATCH('Print View'!$A96,'Coverage Indicators - Section D'!$A$10:$A$41,0))&lt;&gt;0,INDEX('Coverage Indicators - Section D'!R$10:R$41,MATCH('Print View'!$A96,'Coverage Indicators - Section D'!$A$10:$A$41,0)),""),"")</f>
        <v/>
      </c>
      <c r="L96" s="202" t="str">
        <f>IFERROR(IF(INDEX('Coverage Indicators - Section D'!S$10:S$41,MATCH('Print View'!$A96,'Coverage Indicators - Section D'!$A$10:$A$41,0))&lt;&gt;0,INDEX('Coverage Indicators - Section D'!S$10:S$41,MATCH('Print View'!$A96,'Coverage Indicators - Section D'!$A$10:$A$41,0)),""),"")</f>
        <v/>
      </c>
      <c r="M96" s="202" t="str">
        <f>IFERROR(IF(INDEX('Coverage Indicators - Section D'!T$10:T$41,MATCH('Print View'!$A96,'Coverage Indicators - Section D'!$A$10:$A$41,0))&lt;&gt;0,INDEX('Coverage Indicators - Section D'!T$10:T$41,MATCH('Print View'!$A96,'Coverage Indicators - Section D'!$A$10:$A$41,0)),""),"")</f>
        <v/>
      </c>
      <c r="N96" s="202" t="str">
        <f>IFERROR(IF(INDEX('Coverage Indicators - Section D'!U$10:U$41,MATCH('Print View'!$A96,'Coverage Indicators - Section D'!$A$10:$A$41,0))&lt;&gt;0,INDEX('Coverage Indicators - Section D'!U$10:U$41,MATCH('Print View'!$A96,'Coverage Indicators - Section D'!$A$10:$A$41,0)),""),"")</f>
        <v/>
      </c>
      <c r="O96" s="202" t="str">
        <f>IFERROR(IF(INDEX('Coverage Indicators - Section D'!V$10:V$41,MATCH('Print View'!$A96,'Coverage Indicators - Section D'!$A$10:$A$41,0))&lt;&gt;0,INDEX('Coverage Indicators - Section D'!V$10:V$41,MATCH('Print View'!$A96,'Coverage Indicators - Section D'!$A$10:$A$41,0)),""),"")</f>
        <v/>
      </c>
      <c r="P96" s="238" t="str">
        <f t="array" ref="P96">IFERROR(IF(INDEX('Coverage Indicators - Section D'!E$45:E$196,MATCH('Print View'!$A96&amp;'Print View'!$Q$77,'Coverage Indicators - Section D'!$B$45:$B$196&amp;'Coverage Indicators - Section D'!$J$45:$J$196,0))&lt;&gt;0,INDEX('Coverage Indicators - Section D'!E$45:E$196,MATCH('Print View'!$A96&amp;'Print View'!$Q$77,'Coverage Indicators - Section D'!$B$45:$B$196&amp;'Coverage Indicators - Section D'!$J$45:$J$196,0)),""),"")</f>
        <v/>
      </c>
      <c r="Q96" s="239" t="str">
        <f t="array" ref="Q96">IFERROR(IF(INDEX('Coverage Indicators - Section D'!F$45:F$196,MATCH('Print View'!$A96&amp;'Print View'!$Q$77,'Coverage Indicators - Section D'!$B$45:$B$196&amp;'Coverage Indicators - Section D'!$J$45:$J$196,0))&lt;&gt;0,INDEX('Coverage Indicators - Section D'!F$45:F$196,MATCH('Print View'!$A96&amp;'Print View'!$Q$77,'Coverage Indicators - Section D'!$B$45:$B$196&amp;'Coverage Indicators - Section D'!$J$45:$J$196,0)),""),"")</f>
        <v/>
      </c>
      <c r="R96" s="253" t="str">
        <f t="array" ref="R96">IFERROR(IF(INDEX('Coverage Indicators - Section D'!G$45:G$196,MATCH('Print View'!$A96&amp;'Print View'!$Q$77,'Coverage Indicators - Section D'!$B$45:$B$196&amp;'Coverage Indicators - Section D'!$J$45:$J$196,0))&lt;&gt;0,INDEX('Coverage Indicators - Section D'!G$45:G$196,MATCH('Print View'!$A96&amp;'Print View'!$Q$77,'Coverage Indicators - Section D'!$B$45:$B$196&amp;'Coverage Indicators - Section D'!$J$45:$J$196,0)),""),"")</f>
        <v/>
      </c>
      <c r="S96" s="174" t="str">
        <f t="array" ref="S96">IFERROR(IF(INDEX('Coverage Indicators - Section D'!H$45:H$196,MATCH('Print View'!$A96&amp;'Print View'!$Q$77,'Coverage Indicators - Section D'!$B$45:$B$196&amp;'Coverage Indicators - Section D'!$J$45:$J$196,0))&lt;&gt;0,INDEX('Coverage Indicators - Section D'!H$45:H$196,MATCH('Print View'!$A96&amp;'Print View'!$Q$77,'Coverage Indicators - Section D'!$B$45:$B$196&amp;'Coverage Indicators - Section D'!$J$45:$J$196,0)),""),"")</f>
        <v/>
      </c>
      <c r="T96" s="244" t="str">
        <f t="array" ref="T96">IFERROR(IF(INDEX('Coverage Indicators - Section D'!E$45:E$196,MATCH('Print View'!$A96&amp;'Print View'!$U$77,'Coverage Indicators - Section D'!$B$45:$B$196&amp;'Coverage Indicators - Section D'!$J$45:$J$196,0))&lt;&gt;0,INDEX('Coverage Indicators - Section D'!E$45:E$196,MATCH('Print View'!$A96&amp;'Print View'!$U$77,'Coverage Indicators - Section D'!$B$45:$B$196&amp;'Coverage Indicators - Section D'!$J$45:$J$196,0)),""),"")</f>
        <v/>
      </c>
      <c r="U96" s="239" t="str">
        <f t="array" ref="U96">IFERROR(IF(INDEX('Coverage Indicators - Section D'!F$45:F$196,MATCH('Print View'!$A96&amp;'Print View'!$U$77,'Coverage Indicators - Section D'!$B$45:$B$196&amp;'Coverage Indicators - Section D'!$J$45:$J$196,0))&lt;&gt;0,INDEX('Coverage Indicators - Section D'!F$45:F$196,MATCH('Print View'!$A96&amp;'Print View'!$U$77,'Coverage Indicators - Section D'!$B$45:$B$196&amp;'Coverage Indicators - Section D'!$J$45:$J$196,0)),""),"")</f>
        <v/>
      </c>
      <c r="V96" s="253" t="str">
        <f t="array" ref="V96">IFERROR(IF(INDEX('Coverage Indicators - Section D'!G$45:G$196,MATCH('Print View'!$A96&amp;'Print View'!$U$77,'Coverage Indicators - Section D'!$B$45:$B$196&amp;'Coverage Indicators - Section D'!$J$45:$J$196,0))&lt;&gt;0,INDEX('Coverage Indicators - Section D'!G$45:G$196,MATCH('Print View'!$A96&amp;'Print View'!$U$77,'Coverage Indicators - Section D'!$B$45:$B$196&amp;'Coverage Indicators - Section D'!$J$45:$J$196,0)),""),"")</f>
        <v/>
      </c>
      <c r="W96" s="174" t="str">
        <f t="array" ref="W96">IFERROR(IF(INDEX('Coverage Indicators - Section D'!H$45:H$196,MATCH('Print View'!$A96&amp;'Print View'!$U$77,'Coverage Indicators - Section D'!$B$45:$B$196&amp;'Coverage Indicators - Section D'!$J$45:$J$196,0))&lt;&gt;0,INDEX('Coverage Indicators - Section D'!H$45:H$196,MATCH('Print View'!$A96&amp;'Print View'!$U$77,'Coverage Indicators - Section D'!$B$45:$B$196&amp;'Coverage Indicators - Section D'!$J$45:$J$196,0)),""),"")</f>
        <v/>
      </c>
      <c r="X96" s="249" t="str">
        <f t="array" ref="X96">IFERROR(IF(INDEX('Coverage Indicators - Section D'!E$45:E$196,MATCH('Print View'!$A96&amp;'Print View'!$Y$77,'Coverage Indicators - Section D'!$B$45:$B$196&amp;'Coverage Indicators - Section D'!$J$45:$J$196,0))&lt;&gt;0,INDEX('Coverage Indicators - Section D'!E$45:E$196,MATCH('Print View'!$A96&amp;'Print View'!$Y$77,'Coverage Indicators - Section D'!$B$45:$B$196&amp;'Coverage Indicators - Section D'!$J$45:$J$196,0)),""),"")</f>
        <v/>
      </c>
      <c r="Y96" s="250" t="str">
        <f t="array" ref="Y96">IFERROR(IF(INDEX('Coverage Indicators - Section D'!F$45:F$196,MATCH('Print View'!$A96&amp;'Print View'!$Y$77,'Coverage Indicators - Section D'!$B$45:$B$196&amp;'Coverage Indicators - Section D'!$J$45:$J$196,0))&lt;&gt;0,INDEX('Coverage Indicators - Section D'!F$45:F$196,MATCH('Print View'!$A96&amp;'Print View'!$Y$77,'Coverage Indicators - Section D'!$B$45:$B$196&amp;'Coverage Indicators - Section D'!$J$45:$J$196,0)),""),"")</f>
        <v/>
      </c>
      <c r="Z96" s="257" t="str">
        <f t="array" ref="Z96">IFERROR(IF(INDEX('Coverage Indicators - Section D'!G$45:G$196,MATCH('Print View'!$A96&amp;'Print View'!$Y$77,'Coverage Indicators - Section D'!$B$45:$B$196&amp;'Coverage Indicators - Section D'!$J$45:$J$196,0))&lt;&gt;0,INDEX('Coverage Indicators - Section D'!G$45:G$196,MATCH('Print View'!$A96&amp;'Print View'!$Y$77,'Coverage Indicators - Section D'!$B$45:$B$196&amp;'Coverage Indicators - Section D'!$J$45:$J$196,0)),""),"")</f>
        <v/>
      </c>
      <c r="AA96" s="185" t="str">
        <f t="array" ref="AA96">IFERROR(IF(INDEX('Coverage Indicators - Section D'!H$45:H$196,MATCH('Print View'!$A96&amp;'Print View'!$Y$77,'Coverage Indicators - Section D'!$B$45:$B$196&amp;'Coverage Indicators - Section D'!$J$45:$J$196,0))&lt;&gt;0,INDEX('Coverage Indicators - Section D'!H$45:H$196,MATCH('Print View'!$A96&amp;'Print View'!$Y$77,'Coverage Indicators - Section D'!$B$45:$B$196&amp;'Coverage Indicators - Section D'!$J$45:$J$196,0)),""),"")</f>
        <v/>
      </c>
      <c r="AB96" s="249" t="str">
        <f t="array" ref="AB96">IFERROR(IF(INDEX('Coverage Indicators - Section D'!E$45:E$196,MATCH('Print View'!$A96&amp;'Print View'!$AC$77,'Coverage Indicators - Section D'!$B$45:$B$196&amp;'Coverage Indicators - Section D'!$J$45:$J$196,0))&lt;&gt;0,INDEX('Coverage Indicators - Section D'!E$45:E$196,MATCH('Print View'!$A96&amp;'Print View'!$AC$77,'Coverage Indicators - Section D'!$B$45:$B$196&amp;'Coverage Indicators - Section D'!$J$45:$J$196,0)),""),"")</f>
        <v/>
      </c>
      <c r="AC96" s="250" t="str">
        <f t="array" ref="AC96">IFERROR(IF(INDEX('Coverage Indicators - Section D'!F$45:F$196,MATCH('Print View'!$A96&amp;'Print View'!$AC$77,'Coverage Indicators - Section D'!$B$45:$B$196&amp;'Coverage Indicators - Section D'!$J$45:$J$196,0))&lt;&gt;0,INDEX('Coverage Indicators - Section D'!F$45:F$196,MATCH('Print View'!$A96&amp;'Print View'!$AC$77,'Coverage Indicators - Section D'!$B$45:$B$196&amp;'Coverage Indicators - Section D'!$J$45:$J$196,0)),""),"")</f>
        <v/>
      </c>
      <c r="AD96" s="257" t="str">
        <f t="array" ref="AD96">IFERROR(IF(INDEX('Coverage Indicators - Section D'!G$45:G$196,MATCH('Print View'!$A96&amp;'Print View'!$AC$77,'Coverage Indicators - Section D'!$B$45:$B$196&amp;'Coverage Indicators - Section D'!$J$45:$J$196,0))&lt;&gt;0,INDEX('Coverage Indicators - Section D'!G$45:G$196,MATCH('Print View'!$A96&amp;'Print View'!$AC$77,'Coverage Indicators - Section D'!$B$45:$B$196&amp;'Coverage Indicators - Section D'!$J$45:$J$196,0)),""),"")</f>
        <v/>
      </c>
      <c r="AE96" s="185" t="str">
        <f t="array" ref="AE96">IFERROR(IF(INDEX('Coverage Indicators - Section D'!H$45:H$196,MATCH('Print View'!$A96&amp;'Print View'!$AC$77,'Coverage Indicators - Section D'!$B$45:$B$196&amp;'Coverage Indicators - Section D'!$J$45:$J$196,0))&lt;&gt;0,INDEX('Coverage Indicators - Section D'!H$45:H$196,MATCH('Print View'!$A96&amp;'Print View'!$AC$77,'Coverage Indicators - Section D'!$B$45:$B$196&amp;'Coverage Indicators - Section D'!$J$45:$J$196,0)),""),"")</f>
        <v/>
      </c>
      <c r="AF96" s="249" t="str">
        <f t="array" ref="AF96">IFERROR(IF(INDEX('Coverage Indicators - Section D'!E$45:E$196,MATCH('Print View'!$A96&amp;'Print View'!$AG$77,'Coverage Indicators - Section D'!$B$45:$B$196&amp;'Coverage Indicators - Section D'!$J$45:$J$196,0))&lt;&gt;0,INDEX('Coverage Indicators - Section D'!E$45:E$196,MATCH('Print View'!$A96&amp;'Print View'!$AG$77,'Coverage Indicators - Section D'!$B$45:$B$196&amp;'Coverage Indicators - Section D'!$J$45:$J$196,0)),""),"")</f>
        <v/>
      </c>
      <c r="AG96" s="250" t="str">
        <f t="array" ref="AG96">IFERROR(IF(INDEX('Coverage Indicators - Section D'!F$45:F$196,MATCH('Print View'!$A96&amp;'Print View'!$AG$77,'Coverage Indicators - Section D'!$B$45:$B$196&amp;'Coverage Indicators - Section D'!$J$45:$J$196,0))&lt;&gt;0,INDEX('Coverage Indicators - Section D'!F$45:F$196,MATCH('Print View'!$A96&amp;'Print View'!$AG$77,'Coverage Indicators - Section D'!$B$45:$B$196&amp;'Coverage Indicators - Section D'!$J$45:$J$196,0)),""),"")</f>
        <v/>
      </c>
      <c r="AH96" s="261" t="str">
        <f t="array" ref="AH96">IFERROR(IF(INDEX('Coverage Indicators - Section D'!G$45:G$196,MATCH('Print View'!$A96&amp;'Print View'!$AG$77,'Coverage Indicators - Section D'!$B$45:$B$196&amp;'Coverage Indicators - Section D'!$J$45:$J$196,0))&lt;&gt;0,INDEX('Coverage Indicators - Section D'!G$45:G$196,MATCH('Print View'!$A96&amp;'Print View'!$AG$77,'Coverage Indicators - Section D'!$B$45:$B$196&amp;'Coverage Indicators - Section D'!$J$45:$J$196,0)),""),"")</f>
        <v/>
      </c>
      <c r="AI96" s="185" t="str">
        <f t="array" ref="AI96">IFERROR(IF(INDEX('Coverage Indicators - Section D'!H$45:H$196,MATCH('Print View'!$A96&amp;'Print View'!$AG$77,'Coverage Indicators - Section D'!$B$45:$B$196&amp;'Coverage Indicators - Section D'!$J$45:$J$196,0))&lt;&gt;0,INDEX('Coverage Indicators - Section D'!H$45:H$196,MATCH('Print View'!$A96&amp;'Print View'!$AG$77,'Coverage Indicators - Section D'!$B$45:$B$196&amp;'Coverage Indicators - Section D'!$J$45:$J$196,0)),""),"")</f>
        <v/>
      </c>
      <c r="AJ96" s="234" t="str">
        <f>IFERROR(IF(INDEX('Coverage Indicators - Section D'!W$10:W$41,MATCH('Print View'!$A96,'Coverage Indicators - Section D'!$A$10:$A$41,0))&lt;&gt;0,INDEX('Coverage Indicators - Section D'!W$10:W$41,MATCH('Print View'!$A96,'Coverage Indicators - Section D'!$A$10:$A$41,0)),""),"")</f>
        <v/>
      </c>
      <c r="AK96" s="292"/>
      <c r="AL96" s="292"/>
      <c r="AM96" s="292"/>
      <c r="AN96" s="292"/>
      <c r="AO96" s="292"/>
      <c r="AP96" s="292"/>
      <c r="AQ96" s="292"/>
      <c r="AR96" s="292"/>
    </row>
    <row r="97" spans="1:44" s="293" customFormat="1" ht="30" x14ac:dyDescent="0.25">
      <c r="A97" s="177">
        <v>18</v>
      </c>
      <c r="B97" s="203" t="str">
        <f>IFERROR(IF(INDEX('Coverage Indicators - Section D'!B$10:B$41,MATCH('Print View'!$A97,'Coverage Indicators - Section D'!$A$10:$A$41,0))&lt;&gt;0,INDEX('Coverage Indicators - Section D'!B$10:B$41,MATCH('Print View'!$A97,'Coverage Indicators - Section D'!$A$10:$A$41,0)),""),"")</f>
        <v/>
      </c>
      <c r="C97" s="203" t="str">
        <f>IFERROR(IF(INDEX('Coverage Indicators - Section D'!C$10:C$41,MATCH('Print View'!$A97,'Coverage Indicators - Section D'!$A$10:$A$41,0))&lt;&gt;0,INDEX('Coverage Indicators - Section D'!C$10:C$41,MATCH('Print View'!$A97,'Coverage Indicators - Section D'!$A$10:$A$41,0)),""),"")</f>
        <v/>
      </c>
      <c r="D97" s="203" t="str">
        <f>IFERROR(IF(INDEX('Coverage Indicators - Section D'!D$10:D$41,MATCH('Print View'!$A97,'Coverage Indicators - Section D'!$A$10:$A$41,0))&lt;&gt;0,INDEX('Coverage Indicators - Section D'!D$10:D$41,MATCH('Print View'!$A97,'Coverage Indicators - Section D'!$A$10:$A$41,0)),""),"")</f>
        <v/>
      </c>
      <c r="E97" s="203" t="str">
        <f>IFERROR(IF(INDEX('Coverage Indicators - Section D'!E$10:E$41,MATCH('Print View'!$A97,'Coverage Indicators - Section D'!$A$10:$A$41,0))&lt;&gt;0,INDEX('Coverage Indicators - Section D'!E$10:E$41,MATCH('Print View'!$A97,'Coverage Indicators - Section D'!$A$10:$A$41,0)),""),"")</f>
        <v/>
      </c>
      <c r="F97" s="203" t="str">
        <f>IFERROR(IF(INDEX('Coverage Indicators - Section D'!F$10:F$41,MATCH('Print View'!$A97,'Coverage Indicators - Section D'!$A$10:$A$41,0))&lt;&gt;0,INDEX('Coverage Indicators - Section D'!F$10:F$41,MATCH('Print View'!$A97,'Coverage Indicators - Section D'!$A$10:$A$41,0)),""),"")</f>
        <v/>
      </c>
      <c r="G97" s="203" t="str">
        <f>IFERROR(IF(INDEX('Coverage Indicators - Section D'!G$10:G$41,MATCH('Print View'!$A97,'Coverage Indicators - Section D'!$A$10:$A$41,0))&lt;&gt;0,INDEX('Coverage Indicators - Section D'!G$10:G$41,MATCH('Print View'!$A97,'Coverage Indicators - Section D'!$A$10:$A$41,0)),""),"")</f>
        <v/>
      </c>
      <c r="H97" s="203" t="str">
        <f>IFERROR(IF(INDEX('Coverage Indicators - Section D'!H$10:H$41,MATCH('Print View'!$A97,'Coverage Indicators - Section D'!$A$10:$A$41,0))&lt;&gt;0,INDEX('Coverage Indicators - Section D'!H$10:H$41,MATCH('Print View'!$A97,'Coverage Indicators - Section D'!$A$10:$A$41,0)),""),"")</f>
        <v/>
      </c>
      <c r="I97" s="203" t="str">
        <f>IFERROR(IF(INDEX('Coverage Indicators - Section D'!P$10:P$41,MATCH('Print View'!$A97,'Coverage Indicators - Section D'!$A$10:$A$41,0))&lt;&gt;0,INDEX('Coverage Indicators - Section D'!P$10:P$41,MATCH('Print View'!$A97,'Coverage Indicators - Section D'!$A$10:$A$41,0)),""),"")</f>
        <v/>
      </c>
      <c r="J97" s="203" t="str">
        <f>IFERROR(IF(INDEX('Coverage Indicators - Section D'!Q$10:Q$41,MATCH('Print View'!$A97,'Coverage Indicators - Section D'!$A$10:$A$41,0))&lt;&gt;0,INDEX('Coverage Indicators - Section D'!Q$10:Q$41,MATCH('Print View'!$A97,'Coverage Indicators - Section D'!$A$10:$A$41,0)),""),"")</f>
        <v/>
      </c>
      <c r="K97" s="203" t="str">
        <f>IFERROR(IF(INDEX('Coverage Indicators - Section D'!R$10:R$41,MATCH('Print View'!$A97,'Coverage Indicators - Section D'!$A$10:$A$41,0))&lt;&gt;0,INDEX('Coverage Indicators - Section D'!R$10:R$41,MATCH('Print View'!$A97,'Coverage Indicators - Section D'!$A$10:$A$41,0)),""),"")</f>
        <v/>
      </c>
      <c r="L97" s="203" t="str">
        <f>IFERROR(IF(INDEX('Coverage Indicators - Section D'!S$10:S$41,MATCH('Print View'!$A97,'Coverage Indicators - Section D'!$A$10:$A$41,0))&lt;&gt;0,INDEX('Coverage Indicators - Section D'!S$10:S$41,MATCH('Print View'!$A97,'Coverage Indicators - Section D'!$A$10:$A$41,0)),""),"")</f>
        <v/>
      </c>
      <c r="M97" s="203" t="str">
        <f>IFERROR(IF(INDEX('Coverage Indicators - Section D'!T$10:T$41,MATCH('Print View'!$A97,'Coverage Indicators - Section D'!$A$10:$A$41,0))&lt;&gt;0,INDEX('Coverage Indicators - Section D'!T$10:T$41,MATCH('Print View'!$A97,'Coverage Indicators - Section D'!$A$10:$A$41,0)),""),"")</f>
        <v/>
      </c>
      <c r="N97" s="203" t="str">
        <f>IFERROR(IF(INDEX('Coverage Indicators - Section D'!U$10:U$41,MATCH('Print View'!$A97,'Coverage Indicators - Section D'!$A$10:$A$41,0))&lt;&gt;0,INDEX('Coverage Indicators - Section D'!U$10:U$41,MATCH('Print View'!$A97,'Coverage Indicators - Section D'!$A$10:$A$41,0)),""),"")</f>
        <v/>
      </c>
      <c r="O97" s="203" t="str">
        <f>IFERROR(IF(INDEX('Coverage Indicators - Section D'!V$10:V$41,MATCH('Print View'!$A97,'Coverage Indicators - Section D'!$A$10:$A$41,0))&lt;&gt;0,INDEX('Coverage Indicators - Section D'!V$10:V$41,MATCH('Print View'!$A97,'Coverage Indicators - Section D'!$A$10:$A$41,0)),""),"")</f>
        <v/>
      </c>
      <c r="P97" s="240" t="str">
        <f t="array" ref="P97">IFERROR(IF(INDEX('Coverage Indicators - Section D'!E$45:E$196,MATCH('Print View'!$A97&amp;'Print View'!$Q$77,'Coverage Indicators - Section D'!$B$45:$B$196&amp;'Coverage Indicators - Section D'!$J$45:$J$196,0))&lt;&gt;0,INDEX('Coverage Indicators - Section D'!E$45:E$196,MATCH('Print View'!$A97&amp;'Print View'!$Q$77,'Coverage Indicators - Section D'!$B$45:$B$196&amp;'Coverage Indicators - Section D'!$J$45:$J$196,0)),""),"")</f>
        <v/>
      </c>
      <c r="Q97" s="241" t="str">
        <f t="array" ref="Q97">IFERROR(IF(INDEX('Coverage Indicators - Section D'!F$45:F$196,MATCH('Print View'!$A97&amp;'Print View'!$Q$77,'Coverage Indicators - Section D'!$B$45:$B$196&amp;'Coverage Indicators - Section D'!$J$45:$J$196,0))&lt;&gt;0,INDEX('Coverage Indicators - Section D'!F$45:F$196,MATCH('Print View'!$A97&amp;'Print View'!$Q$77,'Coverage Indicators - Section D'!$B$45:$B$196&amp;'Coverage Indicators - Section D'!$J$45:$J$196,0)),""),"")</f>
        <v/>
      </c>
      <c r="R97" s="254" t="str">
        <f t="array" ref="R97">IFERROR(IF(INDEX('Coverage Indicators - Section D'!G$45:G$196,MATCH('Print View'!$A97&amp;'Print View'!$Q$77,'Coverage Indicators - Section D'!$B$45:$B$196&amp;'Coverage Indicators - Section D'!$J$45:$J$196,0))&lt;&gt;0,INDEX('Coverage Indicators - Section D'!G$45:G$196,MATCH('Print View'!$A97&amp;'Print View'!$Q$77,'Coverage Indicators - Section D'!$B$45:$B$196&amp;'Coverage Indicators - Section D'!$J$45:$J$196,0)),""),"")</f>
        <v/>
      </c>
      <c r="S97" s="231" t="str">
        <f t="array" ref="S97">IFERROR(IF(INDEX('Coverage Indicators - Section D'!H$45:H$196,MATCH('Print View'!$A97&amp;'Print View'!$Q$77,'Coverage Indicators - Section D'!$B$45:$B$196&amp;'Coverage Indicators - Section D'!$J$45:$J$196,0))&lt;&gt;0,INDEX('Coverage Indicators - Section D'!H$45:H$196,MATCH('Print View'!$A97&amp;'Print View'!$Q$77,'Coverage Indicators - Section D'!$B$45:$B$196&amp;'Coverage Indicators - Section D'!$J$45:$J$196,0)),""),"")</f>
        <v/>
      </c>
      <c r="T97" s="245" t="str">
        <f t="array" ref="T97">IFERROR(IF(INDEX('Coverage Indicators - Section D'!E$45:E$196,MATCH('Print View'!$A97&amp;'Print View'!$U$77,'Coverage Indicators - Section D'!$B$45:$B$196&amp;'Coverage Indicators - Section D'!$J$45:$J$196,0))&lt;&gt;0,INDEX('Coverage Indicators - Section D'!E$45:E$196,MATCH('Print View'!$A97&amp;'Print View'!$U$77,'Coverage Indicators - Section D'!$B$45:$B$196&amp;'Coverage Indicators - Section D'!$J$45:$J$196,0)),""),"")</f>
        <v/>
      </c>
      <c r="U97" s="241" t="str">
        <f t="array" ref="U97">IFERROR(IF(INDEX('Coverage Indicators - Section D'!F$45:F$196,MATCH('Print View'!$A97&amp;'Print View'!$U$77,'Coverage Indicators - Section D'!$B$45:$B$196&amp;'Coverage Indicators - Section D'!$J$45:$J$196,0))&lt;&gt;0,INDEX('Coverage Indicators - Section D'!F$45:F$196,MATCH('Print View'!$A97&amp;'Print View'!$U$77,'Coverage Indicators - Section D'!$B$45:$B$196&amp;'Coverage Indicators - Section D'!$J$45:$J$196,0)),""),"")</f>
        <v/>
      </c>
      <c r="V97" s="254" t="str">
        <f t="array" ref="V97">IFERROR(IF(INDEX('Coverage Indicators - Section D'!G$45:G$196,MATCH('Print View'!$A97&amp;'Print View'!$U$77,'Coverage Indicators - Section D'!$B$45:$B$196&amp;'Coverage Indicators - Section D'!$J$45:$J$196,0))&lt;&gt;0,INDEX('Coverage Indicators - Section D'!G$45:G$196,MATCH('Print View'!$A97&amp;'Print View'!$U$77,'Coverage Indicators - Section D'!$B$45:$B$196&amp;'Coverage Indicators - Section D'!$J$45:$J$196,0)),""),"")</f>
        <v/>
      </c>
      <c r="W97" s="231" t="str">
        <f t="array" ref="W97">IFERROR(IF(INDEX('Coverage Indicators - Section D'!H$45:H$196,MATCH('Print View'!$A97&amp;'Print View'!$U$77,'Coverage Indicators - Section D'!$B$45:$B$196&amp;'Coverage Indicators - Section D'!$J$45:$J$196,0))&lt;&gt;0,INDEX('Coverage Indicators - Section D'!H$45:H$196,MATCH('Print View'!$A97&amp;'Print View'!$U$77,'Coverage Indicators - Section D'!$B$45:$B$196&amp;'Coverage Indicators - Section D'!$J$45:$J$196,0)),""),"")</f>
        <v/>
      </c>
      <c r="X97" s="247" t="str">
        <f t="array" ref="X97">IFERROR(IF(INDEX('Coverage Indicators - Section D'!E$45:E$196,MATCH('Print View'!$A97&amp;'Print View'!$Y$77,'Coverage Indicators - Section D'!$B$45:$B$196&amp;'Coverage Indicators - Section D'!$J$45:$J$196,0))&lt;&gt;0,INDEX('Coverage Indicators - Section D'!E$45:E$196,MATCH('Print View'!$A97&amp;'Print View'!$Y$77,'Coverage Indicators - Section D'!$B$45:$B$196&amp;'Coverage Indicators - Section D'!$J$45:$J$196,0)),""),"")</f>
        <v/>
      </c>
      <c r="Y97" s="248" t="str">
        <f t="array" ref="Y97">IFERROR(IF(INDEX('Coverage Indicators - Section D'!F$45:F$196,MATCH('Print View'!$A97&amp;'Print View'!$Y$77,'Coverage Indicators - Section D'!$B$45:$B$196&amp;'Coverage Indicators - Section D'!$J$45:$J$196,0))&lt;&gt;0,INDEX('Coverage Indicators - Section D'!F$45:F$196,MATCH('Print View'!$A97&amp;'Print View'!$Y$77,'Coverage Indicators - Section D'!$B$45:$B$196&amp;'Coverage Indicators - Section D'!$J$45:$J$196,0)),""),"")</f>
        <v/>
      </c>
      <c r="Z97" s="256" t="str">
        <f t="array" ref="Z97">IFERROR(IF(INDEX('Coverage Indicators - Section D'!G$45:G$196,MATCH('Print View'!$A97&amp;'Print View'!$Y$77,'Coverage Indicators - Section D'!$B$45:$B$196&amp;'Coverage Indicators - Section D'!$J$45:$J$196,0))&lt;&gt;0,INDEX('Coverage Indicators - Section D'!G$45:G$196,MATCH('Print View'!$A97&amp;'Print View'!$Y$77,'Coverage Indicators - Section D'!$B$45:$B$196&amp;'Coverage Indicators - Section D'!$J$45:$J$196,0)),""),"")</f>
        <v/>
      </c>
      <c r="AA97" s="180" t="str">
        <f t="array" ref="AA97">IFERROR(IF(INDEX('Coverage Indicators - Section D'!H$45:H$196,MATCH('Print View'!$A97&amp;'Print View'!$Y$77,'Coverage Indicators - Section D'!$B$45:$B$196&amp;'Coverage Indicators - Section D'!$J$45:$J$196,0))&lt;&gt;0,INDEX('Coverage Indicators - Section D'!H$45:H$196,MATCH('Print View'!$A97&amp;'Print View'!$Y$77,'Coverage Indicators - Section D'!$B$45:$B$196&amp;'Coverage Indicators - Section D'!$J$45:$J$196,0)),""),"")</f>
        <v/>
      </c>
      <c r="AB97" s="247" t="str">
        <f t="array" ref="AB97">IFERROR(IF(INDEX('Coverage Indicators - Section D'!E$45:E$196,MATCH('Print View'!$A97&amp;'Print View'!$AC$77,'Coverage Indicators - Section D'!$B$45:$B$196&amp;'Coverage Indicators - Section D'!$J$45:$J$196,0))&lt;&gt;0,INDEX('Coverage Indicators - Section D'!E$45:E$196,MATCH('Print View'!$A97&amp;'Print View'!$AC$77,'Coverage Indicators - Section D'!$B$45:$B$196&amp;'Coverage Indicators - Section D'!$J$45:$J$196,0)),""),"")</f>
        <v/>
      </c>
      <c r="AC97" s="248" t="str">
        <f t="array" ref="AC97">IFERROR(IF(INDEX('Coverage Indicators - Section D'!F$45:F$196,MATCH('Print View'!$A97&amp;'Print View'!$AC$77,'Coverage Indicators - Section D'!$B$45:$B$196&amp;'Coverage Indicators - Section D'!$J$45:$J$196,0))&lt;&gt;0,INDEX('Coverage Indicators - Section D'!F$45:F$196,MATCH('Print View'!$A97&amp;'Print View'!$AC$77,'Coverage Indicators - Section D'!$B$45:$B$196&amp;'Coverage Indicators - Section D'!$J$45:$J$196,0)),""),"")</f>
        <v/>
      </c>
      <c r="AD97" s="256" t="str">
        <f t="array" ref="AD97">IFERROR(IF(INDEX('Coverage Indicators - Section D'!G$45:G$196,MATCH('Print View'!$A97&amp;'Print View'!$AC$77,'Coverage Indicators - Section D'!$B$45:$B$196&amp;'Coverage Indicators - Section D'!$J$45:$J$196,0))&lt;&gt;0,INDEX('Coverage Indicators - Section D'!G$45:G$196,MATCH('Print View'!$A97&amp;'Print View'!$AC$77,'Coverage Indicators - Section D'!$B$45:$B$196&amp;'Coverage Indicators - Section D'!$J$45:$J$196,0)),""),"")</f>
        <v/>
      </c>
      <c r="AE97" s="180" t="str">
        <f t="array" ref="AE97">IFERROR(IF(INDEX('Coverage Indicators - Section D'!H$45:H$196,MATCH('Print View'!$A97&amp;'Print View'!$AC$77,'Coverage Indicators - Section D'!$B$45:$B$196&amp;'Coverage Indicators - Section D'!$J$45:$J$196,0))&lt;&gt;0,INDEX('Coverage Indicators - Section D'!H$45:H$196,MATCH('Print View'!$A97&amp;'Print View'!$AC$77,'Coverage Indicators - Section D'!$B$45:$B$196&amp;'Coverage Indicators - Section D'!$J$45:$J$196,0)),""),"")</f>
        <v/>
      </c>
      <c r="AF97" s="247" t="str">
        <f t="array" ref="AF97">IFERROR(IF(INDEX('Coverage Indicators - Section D'!E$45:E$196,MATCH('Print View'!$A97&amp;'Print View'!$AG$77,'Coverage Indicators - Section D'!$B$45:$B$196&amp;'Coverage Indicators - Section D'!$J$45:$J$196,0))&lt;&gt;0,INDEX('Coverage Indicators - Section D'!E$45:E$196,MATCH('Print View'!$A97&amp;'Print View'!$AG$77,'Coverage Indicators - Section D'!$B$45:$B$196&amp;'Coverage Indicators - Section D'!$J$45:$J$196,0)),""),"")</f>
        <v/>
      </c>
      <c r="AG97" s="248" t="str">
        <f t="array" ref="AG97">IFERROR(IF(INDEX('Coverage Indicators - Section D'!F$45:F$196,MATCH('Print View'!$A97&amp;'Print View'!$AG$77,'Coverage Indicators - Section D'!$B$45:$B$196&amp;'Coverage Indicators - Section D'!$J$45:$J$196,0))&lt;&gt;0,INDEX('Coverage Indicators - Section D'!F$45:F$196,MATCH('Print View'!$A97&amp;'Print View'!$AG$77,'Coverage Indicators - Section D'!$B$45:$B$196&amp;'Coverage Indicators - Section D'!$J$45:$J$196,0)),""),"")</f>
        <v/>
      </c>
      <c r="AH97" s="260" t="str">
        <f t="array" ref="AH97">IFERROR(IF(INDEX('Coverage Indicators - Section D'!G$45:G$196,MATCH('Print View'!$A97&amp;'Print View'!$AG$77,'Coverage Indicators - Section D'!$B$45:$B$196&amp;'Coverage Indicators - Section D'!$J$45:$J$196,0))&lt;&gt;0,INDEX('Coverage Indicators - Section D'!G$45:G$196,MATCH('Print View'!$A97&amp;'Print View'!$AG$77,'Coverage Indicators - Section D'!$B$45:$B$196&amp;'Coverage Indicators - Section D'!$J$45:$J$196,0)),""),"")</f>
        <v/>
      </c>
      <c r="AI97" s="180" t="str">
        <f t="array" ref="AI97">IFERROR(IF(INDEX('Coverage Indicators - Section D'!H$45:H$196,MATCH('Print View'!$A97&amp;'Print View'!$AG$77,'Coverage Indicators - Section D'!$B$45:$B$196&amp;'Coverage Indicators - Section D'!$J$45:$J$196,0))&lt;&gt;0,INDEX('Coverage Indicators - Section D'!H$45:H$196,MATCH('Print View'!$A97&amp;'Print View'!$AG$77,'Coverage Indicators - Section D'!$B$45:$B$196&amp;'Coverage Indicators - Section D'!$J$45:$J$196,0)),""),"")</f>
        <v/>
      </c>
      <c r="AJ97" s="235" t="str">
        <f>IFERROR(IF(INDEX('Coverage Indicators - Section D'!W$10:W$41,MATCH('Print View'!$A97,'Coverage Indicators - Section D'!$A$10:$A$41,0))&lt;&gt;0,INDEX('Coverage Indicators - Section D'!W$10:W$41,MATCH('Print View'!$A97,'Coverage Indicators - Section D'!$A$10:$A$41,0)),""),"")</f>
        <v/>
      </c>
      <c r="AK97" s="292"/>
      <c r="AL97" s="292"/>
      <c r="AM97" s="292"/>
      <c r="AN97" s="292"/>
      <c r="AO97" s="292"/>
      <c r="AP97" s="292"/>
      <c r="AQ97" s="292"/>
      <c r="AR97" s="292"/>
    </row>
    <row r="98" spans="1:44" s="293" customFormat="1" ht="30" x14ac:dyDescent="0.25">
      <c r="A98" s="213">
        <v>19</v>
      </c>
      <c r="B98" s="202" t="str">
        <f>IFERROR(IF(INDEX('Coverage Indicators - Section D'!B$10:B$41,MATCH('Print View'!$A98,'Coverage Indicators - Section D'!$A$10:$A$41,0))&lt;&gt;0,INDEX('Coverage Indicators - Section D'!B$10:B$41,MATCH('Print View'!$A98,'Coverage Indicators - Section D'!$A$10:$A$41,0)),""),"")</f>
        <v/>
      </c>
      <c r="C98" s="202" t="str">
        <f>IFERROR(IF(INDEX('Coverage Indicators - Section D'!C$10:C$41,MATCH('Print View'!$A98,'Coverage Indicators - Section D'!$A$10:$A$41,0))&lt;&gt;0,INDEX('Coverage Indicators - Section D'!C$10:C$41,MATCH('Print View'!$A98,'Coverage Indicators - Section D'!$A$10:$A$41,0)),""),"")</f>
        <v/>
      </c>
      <c r="D98" s="202" t="str">
        <f>IFERROR(IF(INDEX('Coverage Indicators - Section D'!D$10:D$41,MATCH('Print View'!$A98,'Coverage Indicators - Section D'!$A$10:$A$41,0))&lt;&gt;0,INDEX('Coverage Indicators - Section D'!D$10:D$41,MATCH('Print View'!$A98,'Coverage Indicators - Section D'!$A$10:$A$41,0)),""),"")</f>
        <v/>
      </c>
      <c r="E98" s="202" t="str">
        <f>IFERROR(IF(INDEX('Coverage Indicators - Section D'!E$10:E$41,MATCH('Print View'!$A98,'Coverage Indicators - Section D'!$A$10:$A$41,0))&lt;&gt;0,INDEX('Coverage Indicators - Section D'!E$10:E$41,MATCH('Print View'!$A98,'Coverage Indicators - Section D'!$A$10:$A$41,0)),""),"")</f>
        <v/>
      </c>
      <c r="F98" s="202" t="str">
        <f>IFERROR(IF(INDEX('Coverage Indicators - Section D'!F$10:F$41,MATCH('Print View'!$A98,'Coverage Indicators - Section D'!$A$10:$A$41,0))&lt;&gt;0,INDEX('Coverage Indicators - Section D'!F$10:F$41,MATCH('Print View'!$A98,'Coverage Indicators - Section D'!$A$10:$A$41,0)),""),"")</f>
        <v/>
      </c>
      <c r="G98" s="202" t="str">
        <f>IFERROR(IF(INDEX('Coverage Indicators - Section D'!G$10:G$41,MATCH('Print View'!$A98,'Coverage Indicators - Section D'!$A$10:$A$41,0))&lt;&gt;0,INDEX('Coverage Indicators - Section D'!G$10:G$41,MATCH('Print View'!$A98,'Coverage Indicators - Section D'!$A$10:$A$41,0)),""),"")</f>
        <v/>
      </c>
      <c r="H98" s="202" t="str">
        <f>IFERROR(IF(INDEX('Coverage Indicators - Section D'!H$10:H$41,MATCH('Print View'!$A98,'Coverage Indicators - Section D'!$A$10:$A$41,0))&lt;&gt;0,INDEX('Coverage Indicators - Section D'!H$10:H$41,MATCH('Print View'!$A98,'Coverage Indicators - Section D'!$A$10:$A$41,0)),""),"")</f>
        <v/>
      </c>
      <c r="I98" s="202" t="str">
        <f>IFERROR(IF(INDEX('Coverage Indicators - Section D'!P$10:P$41,MATCH('Print View'!$A98,'Coverage Indicators - Section D'!$A$10:$A$41,0))&lt;&gt;0,INDEX('Coverage Indicators - Section D'!P$10:P$41,MATCH('Print View'!$A98,'Coverage Indicators - Section D'!$A$10:$A$41,0)),""),"")</f>
        <v/>
      </c>
      <c r="J98" s="202" t="str">
        <f>IFERROR(IF(INDEX('Coverage Indicators - Section D'!Q$10:Q$41,MATCH('Print View'!$A98,'Coverage Indicators - Section D'!$A$10:$A$41,0))&lt;&gt;0,INDEX('Coverage Indicators - Section D'!Q$10:Q$41,MATCH('Print View'!$A98,'Coverage Indicators - Section D'!$A$10:$A$41,0)),""),"")</f>
        <v/>
      </c>
      <c r="K98" s="202" t="str">
        <f>IFERROR(IF(INDEX('Coverage Indicators - Section D'!R$10:R$41,MATCH('Print View'!$A98,'Coverage Indicators - Section D'!$A$10:$A$41,0))&lt;&gt;0,INDEX('Coverage Indicators - Section D'!R$10:R$41,MATCH('Print View'!$A98,'Coverage Indicators - Section D'!$A$10:$A$41,0)),""),"")</f>
        <v/>
      </c>
      <c r="L98" s="202" t="str">
        <f>IFERROR(IF(INDEX('Coverage Indicators - Section D'!S$10:S$41,MATCH('Print View'!$A98,'Coverage Indicators - Section D'!$A$10:$A$41,0))&lt;&gt;0,INDEX('Coverage Indicators - Section D'!S$10:S$41,MATCH('Print View'!$A98,'Coverage Indicators - Section D'!$A$10:$A$41,0)),""),"")</f>
        <v/>
      </c>
      <c r="M98" s="202" t="str">
        <f>IFERROR(IF(INDEX('Coverage Indicators - Section D'!T$10:T$41,MATCH('Print View'!$A98,'Coverage Indicators - Section D'!$A$10:$A$41,0))&lt;&gt;0,INDEX('Coverage Indicators - Section D'!T$10:T$41,MATCH('Print View'!$A98,'Coverage Indicators - Section D'!$A$10:$A$41,0)),""),"")</f>
        <v/>
      </c>
      <c r="N98" s="202" t="str">
        <f>IFERROR(IF(INDEX('Coverage Indicators - Section D'!U$10:U$41,MATCH('Print View'!$A98,'Coverage Indicators - Section D'!$A$10:$A$41,0))&lt;&gt;0,INDEX('Coverage Indicators - Section D'!U$10:U$41,MATCH('Print View'!$A98,'Coverage Indicators - Section D'!$A$10:$A$41,0)),""),"")</f>
        <v/>
      </c>
      <c r="O98" s="202" t="str">
        <f>IFERROR(IF(INDEX('Coverage Indicators - Section D'!V$10:V$41,MATCH('Print View'!$A98,'Coverage Indicators - Section D'!$A$10:$A$41,0))&lt;&gt;0,INDEX('Coverage Indicators - Section D'!V$10:V$41,MATCH('Print View'!$A98,'Coverage Indicators - Section D'!$A$10:$A$41,0)),""),"")</f>
        <v/>
      </c>
      <c r="P98" s="238" t="str">
        <f t="array" ref="P98">IFERROR(IF(INDEX('Coverage Indicators - Section D'!E$45:E$196,MATCH('Print View'!$A98&amp;'Print View'!$Q$77,'Coverage Indicators - Section D'!$B$45:$B$196&amp;'Coverage Indicators - Section D'!$J$45:$J$196,0))&lt;&gt;0,INDEX('Coverage Indicators - Section D'!E$45:E$196,MATCH('Print View'!$A98&amp;'Print View'!$Q$77,'Coverage Indicators - Section D'!$B$45:$B$196&amp;'Coverage Indicators - Section D'!$J$45:$J$196,0)),""),"")</f>
        <v/>
      </c>
      <c r="Q98" s="239" t="str">
        <f t="array" ref="Q98">IFERROR(IF(INDEX('Coverage Indicators - Section D'!F$45:F$196,MATCH('Print View'!$A98&amp;'Print View'!$Q$77,'Coverage Indicators - Section D'!$B$45:$B$196&amp;'Coverage Indicators - Section D'!$J$45:$J$196,0))&lt;&gt;0,INDEX('Coverage Indicators - Section D'!F$45:F$196,MATCH('Print View'!$A98&amp;'Print View'!$Q$77,'Coverage Indicators - Section D'!$B$45:$B$196&amp;'Coverage Indicators - Section D'!$J$45:$J$196,0)),""),"")</f>
        <v/>
      </c>
      <c r="R98" s="253" t="str">
        <f t="array" ref="R98">IFERROR(IF(INDEX('Coverage Indicators - Section D'!G$45:G$196,MATCH('Print View'!$A98&amp;'Print View'!$Q$77,'Coverage Indicators - Section D'!$B$45:$B$196&amp;'Coverage Indicators - Section D'!$J$45:$J$196,0))&lt;&gt;0,INDEX('Coverage Indicators - Section D'!G$45:G$196,MATCH('Print View'!$A98&amp;'Print View'!$Q$77,'Coverage Indicators - Section D'!$B$45:$B$196&amp;'Coverage Indicators - Section D'!$J$45:$J$196,0)),""),"")</f>
        <v/>
      </c>
      <c r="S98" s="174" t="str">
        <f t="array" ref="S98">IFERROR(IF(INDEX('Coverage Indicators - Section D'!H$45:H$196,MATCH('Print View'!$A98&amp;'Print View'!$Q$77,'Coverage Indicators - Section D'!$B$45:$B$196&amp;'Coverage Indicators - Section D'!$J$45:$J$196,0))&lt;&gt;0,INDEX('Coverage Indicators - Section D'!H$45:H$196,MATCH('Print View'!$A98&amp;'Print View'!$Q$77,'Coverage Indicators - Section D'!$B$45:$B$196&amp;'Coverage Indicators - Section D'!$J$45:$J$196,0)),""),"")</f>
        <v/>
      </c>
      <c r="T98" s="244" t="str">
        <f t="array" ref="T98">IFERROR(IF(INDEX('Coverage Indicators - Section D'!E$45:E$196,MATCH('Print View'!$A98&amp;'Print View'!$U$77,'Coverage Indicators - Section D'!$B$45:$B$196&amp;'Coverage Indicators - Section D'!$J$45:$J$196,0))&lt;&gt;0,INDEX('Coverage Indicators - Section D'!E$45:E$196,MATCH('Print View'!$A98&amp;'Print View'!$U$77,'Coverage Indicators - Section D'!$B$45:$B$196&amp;'Coverage Indicators - Section D'!$J$45:$J$196,0)),""),"")</f>
        <v/>
      </c>
      <c r="U98" s="239" t="str">
        <f t="array" ref="U98">IFERROR(IF(INDEX('Coverage Indicators - Section D'!F$45:F$196,MATCH('Print View'!$A98&amp;'Print View'!$U$77,'Coverage Indicators - Section D'!$B$45:$B$196&amp;'Coverage Indicators - Section D'!$J$45:$J$196,0))&lt;&gt;0,INDEX('Coverage Indicators - Section D'!F$45:F$196,MATCH('Print View'!$A98&amp;'Print View'!$U$77,'Coverage Indicators - Section D'!$B$45:$B$196&amp;'Coverage Indicators - Section D'!$J$45:$J$196,0)),""),"")</f>
        <v/>
      </c>
      <c r="V98" s="253" t="str">
        <f t="array" ref="V98">IFERROR(IF(INDEX('Coverage Indicators - Section D'!G$45:G$196,MATCH('Print View'!$A98&amp;'Print View'!$U$77,'Coverage Indicators - Section D'!$B$45:$B$196&amp;'Coverage Indicators - Section D'!$J$45:$J$196,0))&lt;&gt;0,INDEX('Coverage Indicators - Section D'!G$45:G$196,MATCH('Print View'!$A98&amp;'Print View'!$U$77,'Coverage Indicators - Section D'!$B$45:$B$196&amp;'Coverage Indicators - Section D'!$J$45:$J$196,0)),""),"")</f>
        <v/>
      </c>
      <c r="W98" s="174" t="str">
        <f t="array" ref="W98">IFERROR(IF(INDEX('Coverage Indicators - Section D'!H$45:H$196,MATCH('Print View'!$A98&amp;'Print View'!$U$77,'Coverage Indicators - Section D'!$B$45:$B$196&amp;'Coverage Indicators - Section D'!$J$45:$J$196,0))&lt;&gt;0,INDEX('Coverage Indicators - Section D'!H$45:H$196,MATCH('Print View'!$A98&amp;'Print View'!$U$77,'Coverage Indicators - Section D'!$B$45:$B$196&amp;'Coverage Indicators - Section D'!$J$45:$J$196,0)),""),"")</f>
        <v/>
      </c>
      <c r="X98" s="249" t="str">
        <f t="array" ref="X98">IFERROR(IF(INDEX('Coverage Indicators - Section D'!E$45:E$196,MATCH('Print View'!$A98&amp;'Print View'!$Y$77,'Coverage Indicators - Section D'!$B$45:$B$196&amp;'Coverage Indicators - Section D'!$J$45:$J$196,0))&lt;&gt;0,INDEX('Coverage Indicators - Section D'!E$45:E$196,MATCH('Print View'!$A98&amp;'Print View'!$Y$77,'Coverage Indicators - Section D'!$B$45:$B$196&amp;'Coverage Indicators - Section D'!$J$45:$J$196,0)),""),"")</f>
        <v/>
      </c>
      <c r="Y98" s="250" t="str">
        <f t="array" ref="Y98">IFERROR(IF(INDEX('Coverage Indicators - Section D'!F$45:F$196,MATCH('Print View'!$A98&amp;'Print View'!$Y$77,'Coverage Indicators - Section D'!$B$45:$B$196&amp;'Coverage Indicators - Section D'!$J$45:$J$196,0))&lt;&gt;0,INDEX('Coverage Indicators - Section D'!F$45:F$196,MATCH('Print View'!$A98&amp;'Print View'!$Y$77,'Coverage Indicators - Section D'!$B$45:$B$196&amp;'Coverage Indicators - Section D'!$J$45:$J$196,0)),""),"")</f>
        <v/>
      </c>
      <c r="Z98" s="257" t="str">
        <f t="array" ref="Z98">IFERROR(IF(INDEX('Coverage Indicators - Section D'!G$45:G$196,MATCH('Print View'!$A98&amp;'Print View'!$Y$77,'Coverage Indicators - Section D'!$B$45:$B$196&amp;'Coverage Indicators - Section D'!$J$45:$J$196,0))&lt;&gt;0,INDEX('Coverage Indicators - Section D'!G$45:G$196,MATCH('Print View'!$A98&amp;'Print View'!$Y$77,'Coverage Indicators - Section D'!$B$45:$B$196&amp;'Coverage Indicators - Section D'!$J$45:$J$196,0)),""),"")</f>
        <v/>
      </c>
      <c r="AA98" s="185" t="str">
        <f t="array" ref="AA98">IFERROR(IF(INDEX('Coverage Indicators - Section D'!H$45:H$196,MATCH('Print View'!$A98&amp;'Print View'!$Y$77,'Coverage Indicators - Section D'!$B$45:$B$196&amp;'Coverage Indicators - Section D'!$J$45:$J$196,0))&lt;&gt;0,INDEX('Coverage Indicators - Section D'!H$45:H$196,MATCH('Print View'!$A98&amp;'Print View'!$Y$77,'Coverage Indicators - Section D'!$B$45:$B$196&amp;'Coverage Indicators - Section D'!$J$45:$J$196,0)),""),"")</f>
        <v/>
      </c>
      <c r="AB98" s="249" t="str">
        <f t="array" ref="AB98">IFERROR(IF(INDEX('Coverage Indicators - Section D'!E$45:E$196,MATCH('Print View'!$A98&amp;'Print View'!$AC$77,'Coverage Indicators - Section D'!$B$45:$B$196&amp;'Coverage Indicators - Section D'!$J$45:$J$196,0))&lt;&gt;0,INDEX('Coverage Indicators - Section D'!E$45:E$196,MATCH('Print View'!$A98&amp;'Print View'!$AC$77,'Coverage Indicators - Section D'!$B$45:$B$196&amp;'Coverage Indicators - Section D'!$J$45:$J$196,0)),""),"")</f>
        <v/>
      </c>
      <c r="AC98" s="250" t="str">
        <f t="array" ref="AC98">IFERROR(IF(INDEX('Coverage Indicators - Section D'!F$45:F$196,MATCH('Print View'!$A98&amp;'Print View'!$AC$77,'Coverage Indicators - Section D'!$B$45:$B$196&amp;'Coverage Indicators - Section D'!$J$45:$J$196,0))&lt;&gt;0,INDEX('Coverage Indicators - Section D'!F$45:F$196,MATCH('Print View'!$A98&amp;'Print View'!$AC$77,'Coverage Indicators - Section D'!$B$45:$B$196&amp;'Coverage Indicators - Section D'!$J$45:$J$196,0)),""),"")</f>
        <v/>
      </c>
      <c r="AD98" s="257" t="str">
        <f t="array" ref="AD98">IFERROR(IF(INDEX('Coverage Indicators - Section D'!G$45:G$196,MATCH('Print View'!$A98&amp;'Print View'!$AC$77,'Coverage Indicators - Section D'!$B$45:$B$196&amp;'Coverage Indicators - Section D'!$J$45:$J$196,0))&lt;&gt;0,INDEX('Coverage Indicators - Section D'!G$45:G$196,MATCH('Print View'!$A98&amp;'Print View'!$AC$77,'Coverage Indicators - Section D'!$B$45:$B$196&amp;'Coverage Indicators - Section D'!$J$45:$J$196,0)),""),"")</f>
        <v/>
      </c>
      <c r="AE98" s="185" t="str">
        <f t="array" ref="AE98">IFERROR(IF(INDEX('Coverage Indicators - Section D'!H$45:H$196,MATCH('Print View'!$A98&amp;'Print View'!$AC$77,'Coverage Indicators - Section D'!$B$45:$B$196&amp;'Coverage Indicators - Section D'!$J$45:$J$196,0))&lt;&gt;0,INDEX('Coverage Indicators - Section D'!H$45:H$196,MATCH('Print View'!$A98&amp;'Print View'!$AC$77,'Coverage Indicators - Section D'!$B$45:$B$196&amp;'Coverage Indicators - Section D'!$J$45:$J$196,0)),""),"")</f>
        <v/>
      </c>
      <c r="AF98" s="249" t="str">
        <f t="array" ref="AF98">IFERROR(IF(INDEX('Coverage Indicators - Section D'!E$45:E$196,MATCH('Print View'!$A98&amp;'Print View'!$AG$77,'Coverage Indicators - Section D'!$B$45:$B$196&amp;'Coverage Indicators - Section D'!$J$45:$J$196,0))&lt;&gt;0,INDEX('Coverage Indicators - Section D'!E$45:E$196,MATCH('Print View'!$A98&amp;'Print View'!$AG$77,'Coverage Indicators - Section D'!$B$45:$B$196&amp;'Coverage Indicators - Section D'!$J$45:$J$196,0)),""),"")</f>
        <v/>
      </c>
      <c r="AG98" s="250" t="str">
        <f t="array" ref="AG98">IFERROR(IF(INDEX('Coverage Indicators - Section D'!F$45:F$196,MATCH('Print View'!$A98&amp;'Print View'!$AG$77,'Coverage Indicators - Section D'!$B$45:$B$196&amp;'Coverage Indicators - Section D'!$J$45:$J$196,0))&lt;&gt;0,INDEX('Coverage Indicators - Section D'!F$45:F$196,MATCH('Print View'!$A98&amp;'Print View'!$AG$77,'Coverage Indicators - Section D'!$B$45:$B$196&amp;'Coverage Indicators - Section D'!$J$45:$J$196,0)),""),"")</f>
        <v/>
      </c>
      <c r="AH98" s="261" t="str">
        <f t="array" ref="AH98">IFERROR(IF(INDEX('Coverage Indicators - Section D'!G$45:G$196,MATCH('Print View'!$A98&amp;'Print View'!$AG$77,'Coverage Indicators - Section D'!$B$45:$B$196&amp;'Coverage Indicators - Section D'!$J$45:$J$196,0))&lt;&gt;0,INDEX('Coverage Indicators - Section D'!G$45:G$196,MATCH('Print View'!$A98&amp;'Print View'!$AG$77,'Coverage Indicators - Section D'!$B$45:$B$196&amp;'Coverage Indicators - Section D'!$J$45:$J$196,0)),""),"")</f>
        <v/>
      </c>
      <c r="AI98" s="185" t="str">
        <f t="array" ref="AI98">IFERROR(IF(INDEX('Coverage Indicators - Section D'!H$45:H$196,MATCH('Print View'!$A98&amp;'Print View'!$AG$77,'Coverage Indicators - Section D'!$B$45:$B$196&amp;'Coverage Indicators - Section D'!$J$45:$J$196,0))&lt;&gt;0,INDEX('Coverage Indicators - Section D'!H$45:H$196,MATCH('Print View'!$A98&amp;'Print View'!$AG$77,'Coverage Indicators - Section D'!$B$45:$B$196&amp;'Coverage Indicators - Section D'!$J$45:$J$196,0)),""),"")</f>
        <v/>
      </c>
      <c r="AJ98" s="234" t="str">
        <f>IFERROR(IF(INDEX('Coverage Indicators - Section D'!W$10:W$41,MATCH('Print View'!$A98,'Coverage Indicators - Section D'!$A$10:$A$41,0))&lt;&gt;0,INDEX('Coverage Indicators - Section D'!W$10:W$41,MATCH('Print View'!$A98,'Coverage Indicators - Section D'!$A$10:$A$41,0)),""),"")</f>
        <v/>
      </c>
      <c r="AK98" s="292"/>
      <c r="AL98" s="292"/>
      <c r="AM98" s="292"/>
      <c r="AN98" s="292"/>
      <c r="AO98" s="292"/>
      <c r="AP98" s="292"/>
      <c r="AQ98" s="292"/>
      <c r="AR98" s="292"/>
    </row>
    <row r="99" spans="1:44" s="293" customFormat="1" ht="30" x14ac:dyDescent="0.25">
      <c r="A99" s="177">
        <v>20</v>
      </c>
      <c r="B99" s="203" t="str">
        <f>IFERROR(IF(INDEX('Coverage Indicators - Section D'!B$10:B$41,MATCH('Print View'!$A99,'Coverage Indicators - Section D'!$A$10:$A$41,0))&lt;&gt;0,INDEX('Coverage Indicators - Section D'!B$10:B$41,MATCH('Print View'!$A99,'Coverage Indicators - Section D'!$A$10:$A$41,0)),""),"")</f>
        <v/>
      </c>
      <c r="C99" s="203" t="str">
        <f>IFERROR(IF(INDEX('Coverage Indicators - Section D'!C$10:C$41,MATCH('Print View'!$A99,'Coverage Indicators - Section D'!$A$10:$A$41,0))&lt;&gt;0,INDEX('Coverage Indicators - Section D'!C$10:C$41,MATCH('Print View'!$A99,'Coverage Indicators - Section D'!$A$10:$A$41,0)),""),"")</f>
        <v/>
      </c>
      <c r="D99" s="203" t="str">
        <f>IFERROR(IF(INDEX('Coverage Indicators - Section D'!D$10:D$41,MATCH('Print View'!$A99,'Coverage Indicators - Section D'!$A$10:$A$41,0))&lt;&gt;0,INDEX('Coverage Indicators - Section D'!D$10:D$41,MATCH('Print View'!$A99,'Coverage Indicators - Section D'!$A$10:$A$41,0)),""),"")</f>
        <v/>
      </c>
      <c r="E99" s="203" t="str">
        <f>IFERROR(IF(INDEX('Coverage Indicators - Section D'!E$10:E$41,MATCH('Print View'!$A99,'Coverage Indicators - Section D'!$A$10:$A$41,0))&lt;&gt;0,INDEX('Coverage Indicators - Section D'!E$10:E$41,MATCH('Print View'!$A99,'Coverage Indicators - Section D'!$A$10:$A$41,0)),""),"")</f>
        <v/>
      </c>
      <c r="F99" s="203" t="str">
        <f>IFERROR(IF(INDEX('Coverage Indicators - Section D'!F$10:F$41,MATCH('Print View'!$A99,'Coverage Indicators - Section D'!$A$10:$A$41,0))&lt;&gt;0,INDEX('Coverage Indicators - Section D'!F$10:F$41,MATCH('Print View'!$A99,'Coverage Indicators - Section D'!$A$10:$A$41,0)),""),"")</f>
        <v/>
      </c>
      <c r="G99" s="203" t="str">
        <f>IFERROR(IF(INDEX('Coverage Indicators - Section D'!G$10:G$41,MATCH('Print View'!$A99,'Coverage Indicators - Section D'!$A$10:$A$41,0))&lt;&gt;0,INDEX('Coverage Indicators - Section D'!G$10:G$41,MATCH('Print View'!$A99,'Coverage Indicators - Section D'!$A$10:$A$41,0)),""),"")</f>
        <v/>
      </c>
      <c r="H99" s="203" t="str">
        <f>IFERROR(IF(INDEX('Coverage Indicators - Section D'!H$10:H$41,MATCH('Print View'!$A99,'Coverage Indicators - Section D'!$A$10:$A$41,0))&lt;&gt;0,INDEX('Coverage Indicators - Section D'!H$10:H$41,MATCH('Print View'!$A99,'Coverage Indicators - Section D'!$A$10:$A$41,0)),""),"")</f>
        <v/>
      </c>
      <c r="I99" s="203" t="str">
        <f>IFERROR(IF(INDEX('Coverage Indicators - Section D'!P$10:P$41,MATCH('Print View'!$A99,'Coverage Indicators - Section D'!$A$10:$A$41,0))&lt;&gt;0,INDEX('Coverage Indicators - Section D'!P$10:P$41,MATCH('Print View'!$A99,'Coverage Indicators - Section D'!$A$10:$A$41,0)),""),"")</f>
        <v/>
      </c>
      <c r="J99" s="203" t="str">
        <f>IFERROR(IF(INDEX('Coverage Indicators - Section D'!Q$10:Q$41,MATCH('Print View'!$A99,'Coverage Indicators - Section D'!$A$10:$A$41,0))&lt;&gt;0,INDEX('Coverage Indicators - Section D'!Q$10:Q$41,MATCH('Print View'!$A99,'Coverage Indicators - Section D'!$A$10:$A$41,0)),""),"")</f>
        <v/>
      </c>
      <c r="K99" s="203" t="str">
        <f>IFERROR(IF(INDEX('Coverage Indicators - Section D'!R$10:R$41,MATCH('Print View'!$A99,'Coverage Indicators - Section D'!$A$10:$A$41,0))&lt;&gt;0,INDEX('Coverage Indicators - Section D'!R$10:R$41,MATCH('Print View'!$A99,'Coverage Indicators - Section D'!$A$10:$A$41,0)),""),"")</f>
        <v/>
      </c>
      <c r="L99" s="203" t="str">
        <f>IFERROR(IF(INDEX('Coverage Indicators - Section D'!S$10:S$41,MATCH('Print View'!$A99,'Coverage Indicators - Section D'!$A$10:$A$41,0))&lt;&gt;0,INDEX('Coverage Indicators - Section D'!S$10:S$41,MATCH('Print View'!$A99,'Coverage Indicators - Section D'!$A$10:$A$41,0)),""),"")</f>
        <v/>
      </c>
      <c r="M99" s="203" t="str">
        <f>IFERROR(IF(INDEX('Coverage Indicators - Section D'!T$10:T$41,MATCH('Print View'!$A99,'Coverage Indicators - Section D'!$A$10:$A$41,0))&lt;&gt;0,INDEX('Coverage Indicators - Section D'!T$10:T$41,MATCH('Print View'!$A99,'Coverage Indicators - Section D'!$A$10:$A$41,0)),""),"")</f>
        <v/>
      </c>
      <c r="N99" s="203" t="str">
        <f>IFERROR(IF(INDEX('Coverage Indicators - Section D'!U$10:U$41,MATCH('Print View'!$A99,'Coverage Indicators - Section D'!$A$10:$A$41,0))&lt;&gt;0,INDEX('Coverage Indicators - Section D'!U$10:U$41,MATCH('Print View'!$A99,'Coverage Indicators - Section D'!$A$10:$A$41,0)),""),"")</f>
        <v/>
      </c>
      <c r="O99" s="203" t="str">
        <f>IFERROR(IF(INDEX('Coverage Indicators - Section D'!V$10:V$41,MATCH('Print View'!$A99,'Coverage Indicators - Section D'!$A$10:$A$41,0))&lt;&gt;0,INDEX('Coverage Indicators - Section D'!V$10:V$41,MATCH('Print View'!$A99,'Coverage Indicators - Section D'!$A$10:$A$41,0)),""),"")</f>
        <v/>
      </c>
      <c r="P99" s="240" t="str">
        <f t="array" ref="P99">IFERROR(IF(INDEX('Coverage Indicators - Section D'!E$45:E$196,MATCH('Print View'!$A99&amp;'Print View'!$Q$77,'Coverage Indicators - Section D'!$B$45:$B$196&amp;'Coverage Indicators - Section D'!$J$45:$J$196,0))&lt;&gt;0,INDEX('Coverage Indicators - Section D'!E$45:E$196,MATCH('Print View'!$A99&amp;'Print View'!$Q$77,'Coverage Indicators - Section D'!$B$45:$B$196&amp;'Coverage Indicators - Section D'!$J$45:$J$196,0)),""),"")</f>
        <v/>
      </c>
      <c r="Q99" s="241" t="str">
        <f t="array" ref="Q99">IFERROR(IF(INDEX('Coverage Indicators - Section D'!F$45:F$196,MATCH('Print View'!$A99&amp;'Print View'!$Q$77,'Coverage Indicators - Section D'!$B$45:$B$196&amp;'Coverage Indicators - Section D'!$J$45:$J$196,0))&lt;&gt;0,INDEX('Coverage Indicators - Section D'!F$45:F$196,MATCH('Print View'!$A99&amp;'Print View'!$Q$77,'Coverage Indicators - Section D'!$B$45:$B$196&amp;'Coverage Indicators - Section D'!$J$45:$J$196,0)),""),"")</f>
        <v/>
      </c>
      <c r="R99" s="254" t="str">
        <f t="array" ref="R99">IFERROR(IF(INDEX('Coverage Indicators - Section D'!G$45:G$196,MATCH('Print View'!$A99&amp;'Print View'!$Q$77,'Coverage Indicators - Section D'!$B$45:$B$196&amp;'Coverage Indicators - Section D'!$J$45:$J$196,0))&lt;&gt;0,INDEX('Coverage Indicators - Section D'!G$45:G$196,MATCH('Print View'!$A99&amp;'Print View'!$Q$77,'Coverage Indicators - Section D'!$B$45:$B$196&amp;'Coverage Indicators - Section D'!$J$45:$J$196,0)),""),"")</f>
        <v/>
      </c>
      <c r="S99" s="231" t="str">
        <f t="array" ref="S99">IFERROR(IF(INDEX('Coverage Indicators - Section D'!H$45:H$196,MATCH('Print View'!$A99&amp;'Print View'!$Q$77,'Coverage Indicators - Section D'!$B$45:$B$196&amp;'Coverage Indicators - Section D'!$J$45:$J$196,0))&lt;&gt;0,INDEX('Coverage Indicators - Section D'!H$45:H$196,MATCH('Print View'!$A99&amp;'Print View'!$Q$77,'Coverage Indicators - Section D'!$B$45:$B$196&amp;'Coverage Indicators - Section D'!$J$45:$J$196,0)),""),"")</f>
        <v/>
      </c>
      <c r="T99" s="245" t="str">
        <f t="array" ref="T99">IFERROR(IF(INDEX('Coverage Indicators - Section D'!E$45:E$196,MATCH('Print View'!$A99&amp;'Print View'!$U$77,'Coverage Indicators - Section D'!$B$45:$B$196&amp;'Coverage Indicators - Section D'!$J$45:$J$196,0))&lt;&gt;0,INDEX('Coverage Indicators - Section D'!E$45:E$196,MATCH('Print View'!$A99&amp;'Print View'!$U$77,'Coverage Indicators - Section D'!$B$45:$B$196&amp;'Coverage Indicators - Section D'!$J$45:$J$196,0)),""),"")</f>
        <v/>
      </c>
      <c r="U99" s="241" t="str">
        <f t="array" ref="U99">IFERROR(IF(INDEX('Coverage Indicators - Section D'!F$45:F$196,MATCH('Print View'!$A99&amp;'Print View'!$U$77,'Coverage Indicators - Section D'!$B$45:$B$196&amp;'Coverage Indicators - Section D'!$J$45:$J$196,0))&lt;&gt;0,INDEX('Coverage Indicators - Section D'!F$45:F$196,MATCH('Print View'!$A99&amp;'Print View'!$U$77,'Coverage Indicators - Section D'!$B$45:$B$196&amp;'Coverage Indicators - Section D'!$J$45:$J$196,0)),""),"")</f>
        <v/>
      </c>
      <c r="V99" s="254" t="str">
        <f t="array" ref="V99">IFERROR(IF(INDEX('Coverage Indicators - Section D'!G$45:G$196,MATCH('Print View'!$A99&amp;'Print View'!$U$77,'Coverage Indicators - Section D'!$B$45:$B$196&amp;'Coverage Indicators - Section D'!$J$45:$J$196,0))&lt;&gt;0,INDEX('Coverage Indicators - Section D'!G$45:G$196,MATCH('Print View'!$A99&amp;'Print View'!$U$77,'Coverage Indicators - Section D'!$B$45:$B$196&amp;'Coverage Indicators - Section D'!$J$45:$J$196,0)),""),"")</f>
        <v/>
      </c>
      <c r="W99" s="231" t="str">
        <f t="array" ref="W99">IFERROR(IF(INDEX('Coverage Indicators - Section D'!H$45:H$196,MATCH('Print View'!$A99&amp;'Print View'!$U$77,'Coverage Indicators - Section D'!$B$45:$B$196&amp;'Coverage Indicators - Section D'!$J$45:$J$196,0))&lt;&gt;0,INDEX('Coverage Indicators - Section D'!H$45:H$196,MATCH('Print View'!$A99&amp;'Print View'!$U$77,'Coverage Indicators - Section D'!$B$45:$B$196&amp;'Coverage Indicators - Section D'!$J$45:$J$196,0)),""),"")</f>
        <v/>
      </c>
      <c r="X99" s="247" t="str">
        <f t="array" ref="X99">IFERROR(IF(INDEX('Coverage Indicators - Section D'!E$45:E$196,MATCH('Print View'!$A99&amp;'Print View'!$Y$77,'Coverage Indicators - Section D'!$B$45:$B$196&amp;'Coverage Indicators - Section D'!$J$45:$J$196,0))&lt;&gt;0,INDEX('Coverage Indicators - Section D'!E$45:E$196,MATCH('Print View'!$A99&amp;'Print View'!$Y$77,'Coverage Indicators - Section D'!$B$45:$B$196&amp;'Coverage Indicators - Section D'!$J$45:$J$196,0)),""),"")</f>
        <v/>
      </c>
      <c r="Y99" s="248" t="str">
        <f t="array" ref="Y99">IFERROR(IF(INDEX('Coverage Indicators - Section D'!F$45:F$196,MATCH('Print View'!$A99&amp;'Print View'!$Y$77,'Coverage Indicators - Section D'!$B$45:$B$196&amp;'Coverage Indicators - Section D'!$J$45:$J$196,0))&lt;&gt;0,INDEX('Coverage Indicators - Section D'!F$45:F$196,MATCH('Print View'!$A99&amp;'Print View'!$Y$77,'Coverage Indicators - Section D'!$B$45:$B$196&amp;'Coverage Indicators - Section D'!$J$45:$J$196,0)),""),"")</f>
        <v/>
      </c>
      <c r="Z99" s="256" t="str">
        <f t="array" ref="Z99">IFERROR(IF(INDEX('Coverage Indicators - Section D'!G$45:G$196,MATCH('Print View'!$A99&amp;'Print View'!$Y$77,'Coverage Indicators - Section D'!$B$45:$B$196&amp;'Coverage Indicators - Section D'!$J$45:$J$196,0))&lt;&gt;0,INDEX('Coverage Indicators - Section D'!G$45:G$196,MATCH('Print View'!$A99&amp;'Print View'!$Y$77,'Coverage Indicators - Section D'!$B$45:$B$196&amp;'Coverage Indicators - Section D'!$J$45:$J$196,0)),""),"")</f>
        <v/>
      </c>
      <c r="AA99" s="180" t="str">
        <f t="array" ref="AA99">IFERROR(IF(INDEX('Coverage Indicators - Section D'!H$45:H$196,MATCH('Print View'!$A99&amp;'Print View'!$Y$77,'Coverage Indicators - Section D'!$B$45:$B$196&amp;'Coverage Indicators - Section D'!$J$45:$J$196,0))&lt;&gt;0,INDEX('Coverage Indicators - Section D'!H$45:H$196,MATCH('Print View'!$A99&amp;'Print View'!$Y$77,'Coverage Indicators - Section D'!$B$45:$B$196&amp;'Coverage Indicators - Section D'!$J$45:$J$196,0)),""),"")</f>
        <v/>
      </c>
      <c r="AB99" s="247" t="str">
        <f t="array" ref="AB99">IFERROR(IF(INDEX('Coverage Indicators - Section D'!E$45:E$196,MATCH('Print View'!$A99&amp;'Print View'!$AC$77,'Coverage Indicators - Section D'!$B$45:$B$196&amp;'Coverage Indicators - Section D'!$J$45:$J$196,0))&lt;&gt;0,INDEX('Coverage Indicators - Section D'!E$45:E$196,MATCH('Print View'!$A99&amp;'Print View'!$AC$77,'Coverage Indicators - Section D'!$B$45:$B$196&amp;'Coverage Indicators - Section D'!$J$45:$J$196,0)),""),"")</f>
        <v/>
      </c>
      <c r="AC99" s="248" t="str">
        <f t="array" ref="AC99">IFERROR(IF(INDEX('Coverage Indicators - Section D'!F$45:F$196,MATCH('Print View'!$A99&amp;'Print View'!$AC$77,'Coverage Indicators - Section D'!$B$45:$B$196&amp;'Coverage Indicators - Section D'!$J$45:$J$196,0))&lt;&gt;0,INDEX('Coverage Indicators - Section D'!F$45:F$196,MATCH('Print View'!$A99&amp;'Print View'!$AC$77,'Coverage Indicators - Section D'!$B$45:$B$196&amp;'Coverage Indicators - Section D'!$J$45:$J$196,0)),""),"")</f>
        <v/>
      </c>
      <c r="AD99" s="256" t="str">
        <f t="array" ref="AD99">IFERROR(IF(INDEX('Coverage Indicators - Section D'!G$45:G$196,MATCH('Print View'!$A99&amp;'Print View'!$AC$77,'Coverage Indicators - Section D'!$B$45:$B$196&amp;'Coverage Indicators - Section D'!$J$45:$J$196,0))&lt;&gt;0,INDEX('Coverage Indicators - Section D'!G$45:G$196,MATCH('Print View'!$A99&amp;'Print View'!$AC$77,'Coverage Indicators - Section D'!$B$45:$B$196&amp;'Coverage Indicators - Section D'!$J$45:$J$196,0)),""),"")</f>
        <v/>
      </c>
      <c r="AE99" s="180" t="str">
        <f t="array" ref="AE99">IFERROR(IF(INDEX('Coverage Indicators - Section D'!H$45:H$196,MATCH('Print View'!$A99&amp;'Print View'!$AC$77,'Coverage Indicators - Section D'!$B$45:$B$196&amp;'Coverage Indicators - Section D'!$J$45:$J$196,0))&lt;&gt;0,INDEX('Coverage Indicators - Section D'!H$45:H$196,MATCH('Print View'!$A99&amp;'Print View'!$AC$77,'Coverage Indicators - Section D'!$B$45:$B$196&amp;'Coverage Indicators - Section D'!$J$45:$J$196,0)),""),"")</f>
        <v/>
      </c>
      <c r="AF99" s="247" t="str">
        <f t="array" ref="AF99">IFERROR(IF(INDEX('Coverage Indicators - Section D'!E$45:E$196,MATCH('Print View'!$A99&amp;'Print View'!$AG$77,'Coverage Indicators - Section D'!$B$45:$B$196&amp;'Coverage Indicators - Section D'!$J$45:$J$196,0))&lt;&gt;0,INDEX('Coverage Indicators - Section D'!E$45:E$196,MATCH('Print View'!$A99&amp;'Print View'!$AG$77,'Coverage Indicators - Section D'!$B$45:$B$196&amp;'Coverage Indicators - Section D'!$J$45:$J$196,0)),""),"")</f>
        <v/>
      </c>
      <c r="AG99" s="248" t="str">
        <f t="array" ref="AG99">IFERROR(IF(INDEX('Coverage Indicators - Section D'!F$45:F$196,MATCH('Print View'!$A99&amp;'Print View'!$AG$77,'Coverage Indicators - Section D'!$B$45:$B$196&amp;'Coverage Indicators - Section D'!$J$45:$J$196,0))&lt;&gt;0,INDEX('Coverage Indicators - Section D'!F$45:F$196,MATCH('Print View'!$A99&amp;'Print View'!$AG$77,'Coverage Indicators - Section D'!$B$45:$B$196&amp;'Coverage Indicators - Section D'!$J$45:$J$196,0)),""),"")</f>
        <v/>
      </c>
      <c r="AH99" s="260" t="str">
        <f t="array" ref="AH99">IFERROR(IF(INDEX('Coverage Indicators - Section D'!G$45:G$196,MATCH('Print View'!$A99&amp;'Print View'!$AG$77,'Coverage Indicators - Section D'!$B$45:$B$196&amp;'Coverage Indicators - Section D'!$J$45:$J$196,0))&lt;&gt;0,INDEX('Coverage Indicators - Section D'!G$45:G$196,MATCH('Print View'!$A99&amp;'Print View'!$AG$77,'Coverage Indicators - Section D'!$B$45:$B$196&amp;'Coverage Indicators - Section D'!$J$45:$J$196,0)),""),"")</f>
        <v/>
      </c>
      <c r="AI99" s="180" t="str">
        <f t="array" ref="AI99">IFERROR(IF(INDEX('Coverage Indicators - Section D'!H$45:H$196,MATCH('Print View'!$A99&amp;'Print View'!$AG$77,'Coverage Indicators - Section D'!$B$45:$B$196&amp;'Coverage Indicators - Section D'!$J$45:$J$196,0))&lt;&gt;0,INDEX('Coverage Indicators - Section D'!H$45:H$196,MATCH('Print View'!$A99&amp;'Print View'!$AG$77,'Coverage Indicators - Section D'!$B$45:$B$196&amp;'Coverage Indicators - Section D'!$J$45:$J$196,0)),""),"")</f>
        <v/>
      </c>
      <c r="AJ99" s="235" t="str">
        <f>IFERROR(IF(INDEX('Coverage Indicators - Section D'!W$10:W$41,MATCH('Print View'!$A99,'Coverage Indicators - Section D'!$A$10:$A$41,0))&lt;&gt;0,INDEX('Coverage Indicators - Section D'!W$10:W$41,MATCH('Print View'!$A99,'Coverage Indicators - Section D'!$A$10:$A$41,0)),""),"")</f>
        <v/>
      </c>
      <c r="AK99" s="292"/>
      <c r="AL99" s="292"/>
      <c r="AM99" s="292"/>
      <c r="AN99" s="292"/>
      <c r="AO99" s="292"/>
      <c r="AP99" s="292"/>
      <c r="AQ99" s="292"/>
      <c r="AR99" s="292"/>
    </row>
    <row r="100" spans="1:44" s="293" customFormat="1" ht="30" x14ac:dyDescent="0.25">
      <c r="A100" s="212">
        <v>21</v>
      </c>
      <c r="B100" s="202" t="str">
        <f>IFERROR(IF(INDEX('Coverage Indicators - Section D'!B$10:B$41,MATCH('Print View'!$A100,'Coverage Indicators - Section D'!$A$10:$A$41,0))&lt;&gt;0,INDEX('Coverage Indicators - Section D'!B$10:B$41,MATCH('Print View'!$A100,'Coverage Indicators - Section D'!$A$10:$A$41,0)),""),"")</f>
        <v/>
      </c>
      <c r="C100" s="202" t="str">
        <f>IFERROR(IF(INDEX('Coverage Indicators - Section D'!C$10:C$41,MATCH('Print View'!$A100,'Coverage Indicators - Section D'!$A$10:$A$41,0))&lt;&gt;0,INDEX('Coverage Indicators - Section D'!C$10:C$41,MATCH('Print View'!$A100,'Coverage Indicators - Section D'!$A$10:$A$41,0)),""),"")</f>
        <v/>
      </c>
      <c r="D100" s="202" t="str">
        <f>IFERROR(IF(INDEX('Coverage Indicators - Section D'!D$10:D$41,MATCH('Print View'!$A100,'Coverage Indicators - Section D'!$A$10:$A$41,0))&lt;&gt;0,INDEX('Coverage Indicators - Section D'!D$10:D$41,MATCH('Print View'!$A100,'Coverage Indicators - Section D'!$A$10:$A$41,0)),""),"")</f>
        <v/>
      </c>
      <c r="E100" s="202" t="str">
        <f>IFERROR(IF(INDEX('Coverage Indicators - Section D'!E$10:E$41,MATCH('Print View'!$A100,'Coverage Indicators - Section D'!$A$10:$A$41,0))&lt;&gt;0,INDEX('Coverage Indicators - Section D'!E$10:E$41,MATCH('Print View'!$A100,'Coverage Indicators - Section D'!$A$10:$A$41,0)),""),"")</f>
        <v/>
      </c>
      <c r="F100" s="202" t="str">
        <f>IFERROR(IF(INDEX('Coverage Indicators - Section D'!F$10:F$41,MATCH('Print View'!$A100,'Coverage Indicators - Section D'!$A$10:$A$41,0))&lt;&gt;0,INDEX('Coverage Indicators - Section D'!F$10:F$41,MATCH('Print View'!$A100,'Coverage Indicators - Section D'!$A$10:$A$41,0)),""),"")</f>
        <v/>
      </c>
      <c r="G100" s="202" t="str">
        <f>IFERROR(IF(INDEX('Coverage Indicators - Section D'!G$10:G$41,MATCH('Print View'!$A100,'Coverage Indicators - Section D'!$A$10:$A$41,0))&lt;&gt;0,INDEX('Coverage Indicators - Section D'!G$10:G$41,MATCH('Print View'!$A100,'Coverage Indicators - Section D'!$A$10:$A$41,0)),""),"")</f>
        <v/>
      </c>
      <c r="H100" s="202" t="str">
        <f>IFERROR(IF(INDEX('Coverage Indicators - Section D'!H$10:H$41,MATCH('Print View'!$A100,'Coverage Indicators - Section D'!$A$10:$A$41,0))&lt;&gt;0,INDEX('Coverage Indicators - Section D'!H$10:H$41,MATCH('Print View'!$A100,'Coverage Indicators - Section D'!$A$10:$A$41,0)),""),"")</f>
        <v/>
      </c>
      <c r="I100" s="202" t="str">
        <f>IFERROR(IF(INDEX('Coverage Indicators - Section D'!P$10:P$41,MATCH('Print View'!$A100,'Coverage Indicators - Section D'!$A$10:$A$41,0))&lt;&gt;0,INDEX('Coverage Indicators - Section D'!P$10:P$41,MATCH('Print View'!$A100,'Coverage Indicators - Section D'!$A$10:$A$41,0)),""),"")</f>
        <v/>
      </c>
      <c r="J100" s="202" t="str">
        <f>IFERROR(IF(INDEX('Coverage Indicators - Section D'!Q$10:Q$41,MATCH('Print View'!$A100,'Coverage Indicators - Section D'!$A$10:$A$41,0))&lt;&gt;0,INDEX('Coverage Indicators - Section D'!Q$10:Q$41,MATCH('Print View'!$A100,'Coverage Indicators - Section D'!$A$10:$A$41,0)),""),"")</f>
        <v/>
      </c>
      <c r="K100" s="202" t="str">
        <f>IFERROR(IF(INDEX('Coverage Indicators - Section D'!R$10:R$41,MATCH('Print View'!$A100,'Coverage Indicators - Section D'!$A$10:$A$41,0))&lt;&gt;0,INDEX('Coverage Indicators - Section D'!R$10:R$41,MATCH('Print View'!$A100,'Coverage Indicators - Section D'!$A$10:$A$41,0)),""),"")</f>
        <v/>
      </c>
      <c r="L100" s="202" t="str">
        <f>IFERROR(IF(INDEX('Coverage Indicators - Section D'!S$10:S$41,MATCH('Print View'!$A100,'Coverage Indicators - Section D'!$A$10:$A$41,0))&lt;&gt;0,INDEX('Coverage Indicators - Section D'!S$10:S$41,MATCH('Print View'!$A100,'Coverage Indicators - Section D'!$A$10:$A$41,0)),""),"")</f>
        <v/>
      </c>
      <c r="M100" s="202" t="str">
        <f>IFERROR(IF(INDEX('Coverage Indicators - Section D'!T$10:T$41,MATCH('Print View'!$A100,'Coverage Indicators - Section D'!$A$10:$A$41,0))&lt;&gt;0,INDEX('Coverage Indicators - Section D'!T$10:T$41,MATCH('Print View'!$A100,'Coverage Indicators - Section D'!$A$10:$A$41,0)),""),"")</f>
        <v/>
      </c>
      <c r="N100" s="202" t="str">
        <f>IFERROR(IF(INDEX('Coverage Indicators - Section D'!U$10:U$41,MATCH('Print View'!$A100,'Coverage Indicators - Section D'!$A$10:$A$41,0))&lt;&gt;0,INDEX('Coverage Indicators - Section D'!U$10:U$41,MATCH('Print View'!$A100,'Coverage Indicators - Section D'!$A$10:$A$41,0)),""),"")</f>
        <v/>
      </c>
      <c r="O100" s="202" t="str">
        <f>IFERROR(IF(INDEX('Coverage Indicators - Section D'!V$10:V$41,MATCH('Print View'!$A100,'Coverage Indicators - Section D'!$A$10:$A$41,0))&lt;&gt;0,INDEX('Coverage Indicators - Section D'!V$10:V$41,MATCH('Print View'!$A100,'Coverage Indicators - Section D'!$A$10:$A$41,0)),""),"")</f>
        <v/>
      </c>
      <c r="P100" s="238" t="str">
        <f t="array" ref="P100">IFERROR(IF(INDEX('Coverage Indicators - Section D'!E$45:E$196,MATCH('Print View'!$A100&amp;'Print View'!$Q$77,'Coverage Indicators - Section D'!$B$45:$B$196&amp;'Coverage Indicators - Section D'!$J$45:$J$196,0))&lt;&gt;0,INDEX('Coverage Indicators - Section D'!E$45:E$196,MATCH('Print View'!$A100&amp;'Print View'!$Q$77,'Coverage Indicators - Section D'!$B$45:$B$196&amp;'Coverage Indicators - Section D'!$J$45:$J$196,0)),""),"")</f>
        <v/>
      </c>
      <c r="Q100" s="239" t="str">
        <f t="array" ref="Q100">IFERROR(IF(INDEX('Coverage Indicators - Section D'!F$45:F$196,MATCH('Print View'!$A100&amp;'Print View'!$Q$77,'Coverage Indicators - Section D'!$B$45:$B$196&amp;'Coverage Indicators - Section D'!$J$45:$J$196,0))&lt;&gt;0,INDEX('Coverage Indicators - Section D'!F$45:F$196,MATCH('Print View'!$A100&amp;'Print View'!$Q$77,'Coverage Indicators - Section D'!$B$45:$B$196&amp;'Coverage Indicators - Section D'!$J$45:$J$196,0)),""),"")</f>
        <v/>
      </c>
      <c r="R100" s="253" t="str">
        <f t="array" ref="R100">IFERROR(IF(INDEX('Coverage Indicators - Section D'!G$45:G$196,MATCH('Print View'!$A100&amp;'Print View'!$Q$77,'Coverage Indicators - Section D'!$B$45:$B$196&amp;'Coverage Indicators - Section D'!$J$45:$J$196,0))&lt;&gt;0,INDEX('Coverage Indicators - Section D'!G$45:G$196,MATCH('Print View'!$A100&amp;'Print View'!$Q$77,'Coverage Indicators - Section D'!$B$45:$B$196&amp;'Coverage Indicators - Section D'!$J$45:$J$196,0)),""),"")</f>
        <v/>
      </c>
      <c r="S100" s="174" t="str">
        <f t="array" ref="S100">IFERROR(IF(INDEX('Coverage Indicators - Section D'!H$45:H$196,MATCH('Print View'!$A100&amp;'Print View'!$Q$77,'Coverage Indicators - Section D'!$B$45:$B$196&amp;'Coverage Indicators - Section D'!$J$45:$J$196,0))&lt;&gt;0,INDEX('Coverage Indicators - Section D'!H$45:H$196,MATCH('Print View'!$A100&amp;'Print View'!$Q$77,'Coverage Indicators - Section D'!$B$45:$B$196&amp;'Coverage Indicators - Section D'!$J$45:$J$196,0)),""),"")</f>
        <v/>
      </c>
      <c r="T100" s="244" t="str">
        <f t="array" ref="T100">IFERROR(IF(INDEX('Coverage Indicators - Section D'!E$45:E$196,MATCH('Print View'!$A100&amp;'Print View'!$U$77,'Coverage Indicators - Section D'!$B$45:$B$196&amp;'Coverage Indicators - Section D'!$J$45:$J$196,0))&lt;&gt;0,INDEX('Coverage Indicators - Section D'!E$45:E$196,MATCH('Print View'!$A100&amp;'Print View'!$U$77,'Coverage Indicators - Section D'!$B$45:$B$196&amp;'Coverage Indicators - Section D'!$J$45:$J$196,0)),""),"")</f>
        <v/>
      </c>
      <c r="U100" s="239" t="str">
        <f t="array" ref="U100">IFERROR(IF(INDEX('Coverage Indicators - Section D'!F$45:F$196,MATCH('Print View'!$A100&amp;'Print View'!$U$77,'Coverage Indicators - Section D'!$B$45:$B$196&amp;'Coverage Indicators - Section D'!$J$45:$J$196,0))&lt;&gt;0,INDEX('Coverage Indicators - Section D'!F$45:F$196,MATCH('Print View'!$A100&amp;'Print View'!$U$77,'Coverage Indicators - Section D'!$B$45:$B$196&amp;'Coverage Indicators - Section D'!$J$45:$J$196,0)),""),"")</f>
        <v/>
      </c>
      <c r="V100" s="253" t="str">
        <f t="array" ref="V100">IFERROR(IF(INDEX('Coverage Indicators - Section D'!G$45:G$196,MATCH('Print View'!$A100&amp;'Print View'!$U$77,'Coverage Indicators - Section D'!$B$45:$B$196&amp;'Coverage Indicators - Section D'!$J$45:$J$196,0))&lt;&gt;0,INDEX('Coverage Indicators - Section D'!G$45:G$196,MATCH('Print View'!$A100&amp;'Print View'!$U$77,'Coverage Indicators - Section D'!$B$45:$B$196&amp;'Coverage Indicators - Section D'!$J$45:$J$196,0)),""),"")</f>
        <v/>
      </c>
      <c r="W100" s="174" t="str">
        <f t="array" ref="W100">IFERROR(IF(INDEX('Coverage Indicators - Section D'!H$45:H$196,MATCH('Print View'!$A100&amp;'Print View'!$U$77,'Coverage Indicators - Section D'!$B$45:$B$196&amp;'Coverage Indicators - Section D'!$J$45:$J$196,0))&lt;&gt;0,INDEX('Coverage Indicators - Section D'!H$45:H$196,MATCH('Print View'!$A100&amp;'Print View'!$U$77,'Coverage Indicators - Section D'!$B$45:$B$196&amp;'Coverage Indicators - Section D'!$J$45:$J$196,0)),""),"")</f>
        <v/>
      </c>
      <c r="X100" s="249" t="str">
        <f t="array" ref="X100">IFERROR(IF(INDEX('Coverage Indicators - Section D'!E$45:E$196,MATCH('Print View'!$A100&amp;'Print View'!$Y$77,'Coverage Indicators - Section D'!$B$45:$B$196&amp;'Coverage Indicators - Section D'!$J$45:$J$196,0))&lt;&gt;0,INDEX('Coverage Indicators - Section D'!E$45:E$196,MATCH('Print View'!$A100&amp;'Print View'!$Y$77,'Coverage Indicators - Section D'!$B$45:$B$196&amp;'Coverage Indicators - Section D'!$J$45:$J$196,0)),""),"")</f>
        <v/>
      </c>
      <c r="Y100" s="250" t="str">
        <f t="array" ref="Y100">IFERROR(IF(INDEX('Coverage Indicators - Section D'!F$45:F$196,MATCH('Print View'!$A100&amp;'Print View'!$Y$77,'Coverage Indicators - Section D'!$B$45:$B$196&amp;'Coverage Indicators - Section D'!$J$45:$J$196,0))&lt;&gt;0,INDEX('Coverage Indicators - Section D'!F$45:F$196,MATCH('Print View'!$A100&amp;'Print View'!$Y$77,'Coverage Indicators - Section D'!$B$45:$B$196&amp;'Coverage Indicators - Section D'!$J$45:$J$196,0)),""),"")</f>
        <v/>
      </c>
      <c r="Z100" s="257" t="str">
        <f t="array" ref="Z100">IFERROR(IF(INDEX('Coverage Indicators - Section D'!G$45:G$196,MATCH('Print View'!$A100&amp;'Print View'!$Y$77,'Coverage Indicators - Section D'!$B$45:$B$196&amp;'Coverage Indicators - Section D'!$J$45:$J$196,0))&lt;&gt;0,INDEX('Coverage Indicators - Section D'!G$45:G$196,MATCH('Print View'!$A100&amp;'Print View'!$Y$77,'Coverage Indicators - Section D'!$B$45:$B$196&amp;'Coverage Indicators - Section D'!$J$45:$J$196,0)),""),"")</f>
        <v/>
      </c>
      <c r="AA100" s="185" t="str">
        <f t="array" ref="AA100">IFERROR(IF(INDEX('Coverage Indicators - Section D'!H$45:H$196,MATCH('Print View'!$A100&amp;'Print View'!$Y$77,'Coverage Indicators - Section D'!$B$45:$B$196&amp;'Coverage Indicators - Section D'!$J$45:$J$196,0))&lt;&gt;0,INDEX('Coverage Indicators - Section D'!H$45:H$196,MATCH('Print View'!$A100&amp;'Print View'!$Y$77,'Coverage Indicators - Section D'!$B$45:$B$196&amp;'Coverage Indicators - Section D'!$J$45:$J$196,0)),""),"")</f>
        <v/>
      </c>
      <c r="AB100" s="249" t="str">
        <f t="array" ref="AB100">IFERROR(IF(INDEX('Coverage Indicators - Section D'!E$45:E$196,MATCH('Print View'!$A100&amp;'Print View'!$AC$77,'Coverage Indicators - Section D'!$B$45:$B$196&amp;'Coverage Indicators - Section D'!$J$45:$J$196,0))&lt;&gt;0,INDEX('Coverage Indicators - Section D'!E$45:E$196,MATCH('Print View'!$A100&amp;'Print View'!$AC$77,'Coverage Indicators - Section D'!$B$45:$B$196&amp;'Coverage Indicators - Section D'!$J$45:$J$196,0)),""),"")</f>
        <v/>
      </c>
      <c r="AC100" s="250" t="str">
        <f t="array" ref="AC100">IFERROR(IF(INDEX('Coverage Indicators - Section D'!F$45:F$196,MATCH('Print View'!$A100&amp;'Print View'!$AC$77,'Coverage Indicators - Section D'!$B$45:$B$196&amp;'Coverage Indicators - Section D'!$J$45:$J$196,0))&lt;&gt;0,INDEX('Coverage Indicators - Section D'!F$45:F$196,MATCH('Print View'!$A100&amp;'Print View'!$AC$77,'Coverage Indicators - Section D'!$B$45:$B$196&amp;'Coverage Indicators - Section D'!$J$45:$J$196,0)),""),"")</f>
        <v/>
      </c>
      <c r="AD100" s="257" t="str">
        <f t="array" ref="AD100">IFERROR(IF(INDEX('Coverage Indicators - Section D'!G$45:G$196,MATCH('Print View'!$A100&amp;'Print View'!$AC$77,'Coverage Indicators - Section D'!$B$45:$B$196&amp;'Coverage Indicators - Section D'!$J$45:$J$196,0))&lt;&gt;0,INDEX('Coverage Indicators - Section D'!G$45:G$196,MATCH('Print View'!$A100&amp;'Print View'!$AC$77,'Coverage Indicators - Section D'!$B$45:$B$196&amp;'Coverage Indicators - Section D'!$J$45:$J$196,0)),""),"")</f>
        <v/>
      </c>
      <c r="AE100" s="185" t="str">
        <f t="array" ref="AE100">IFERROR(IF(INDEX('Coverage Indicators - Section D'!H$45:H$196,MATCH('Print View'!$A100&amp;'Print View'!$AC$77,'Coverage Indicators - Section D'!$B$45:$B$196&amp;'Coverage Indicators - Section D'!$J$45:$J$196,0))&lt;&gt;0,INDEX('Coverage Indicators - Section D'!H$45:H$196,MATCH('Print View'!$A100&amp;'Print View'!$AC$77,'Coverage Indicators - Section D'!$B$45:$B$196&amp;'Coverage Indicators - Section D'!$J$45:$J$196,0)),""),"")</f>
        <v/>
      </c>
      <c r="AF100" s="249" t="str">
        <f t="array" ref="AF100">IFERROR(IF(INDEX('Coverage Indicators - Section D'!E$45:E$196,MATCH('Print View'!$A100&amp;'Print View'!$AG$77,'Coverage Indicators - Section D'!$B$45:$B$196&amp;'Coverage Indicators - Section D'!$J$45:$J$196,0))&lt;&gt;0,INDEX('Coverage Indicators - Section D'!E$45:E$196,MATCH('Print View'!$A100&amp;'Print View'!$AG$77,'Coverage Indicators - Section D'!$B$45:$B$196&amp;'Coverage Indicators - Section D'!$J$45:$J$196,0)),""),"")</f>
        <v/>
      </c>
      <c r="AG100" s="250" t="str">
        <f t="array" ref="AG100">IFERROR(IF(INDEX('Coverage Indicators - Section D'!F$45:F$196,MATCH('Print View'!$A100&amp;'Print View'!$AG$77,'Coverage Indicators - Section D'!$B$45:$B$196&amp;'Coverage Indicators - Section D'!$J$45:$J$196,0))&lt;&gt;0,INDEX('Coverage Indicators - Section D'!F$45:F$196,MATCH('Print View'!$A100&amp;'Print View'!$AG$77,'Coverage Indicators - Section D'!$B$45:$B$196&amp;'Coverage Indicators - Section D'!$J$45:$J$196,0)),""),"")</f>
        <v/>
      </c>
      <c r="AH100" s="261" t="str">
        <f t="array" ref="AH100">IFERROR(IF(INDEX('Coverage Indicators - Section D'!G$45:G$196,MATCH('Print View'!$A100&amp;'Print View'!$AG$77,'Coverage Indicators - Section D'!$B$45:$B$196&amp;'Coverage Indicators - Section D'!$J$45:$J$196,0))&lt;&gt;0,INDEX('Coverage Indicators - Section D'!G$45:G$196,MATCH('Print View'!$A100&amp;'Print View'!$AG$77,'Coverage Indicators - Section D'!$B$45:$B$196&amp;'Coverage Indicators - Section D'!$J$45:$J$196,0)),""),"")</f>
        <v/>
      </c>
      <c r="AI100" s="185" t="str">
        <f t="array" ref="AI100">IFERROR(IF(INDEX('Coverage Indicators - Section D'!H$45:H$196,MATCH('Print View'!$A100&amp;'Print View'!$AG$77,'Coverage Indicators - Section D'!$B$45:$B$196&amp;'Coverage Indicators - Section D'!$J$45:$J$196,0))&lt;&gt;0,INDEX('Coverage Indicators - Section D'!H$45:H$196,MATCH('Print View'!$A100&amp;'Print View'!$AG$77,'Coverage Indicators - Section D'!$B$45:$B$196&amp;'Coverage Indicators - Section D'!$J$45:$J$196,0)),""),"")</f>
        <v/>
      </c>
      <c r="AJ100" s="234" t="str">
        <f>IFERROR(IF(INDEX('Coverage Indicators - Section D'!W$10:W$41,MATCH('Print View'!$A100,'Coverage Indicators - Section D'!$A$10:$A$41,0))&lt;&gt;0,INDEX('Coverage Indicators - Section D'!W$10:W$41,MATCH('Print View'!$A100,'Coverage Indicators - Section D'!$A$10:$A$41,0)),""),"")</f>
        <v/>
      </c>
      <c r="AK100" s="292"/>
      <c r="AL100" s="292"/>
      <c r="AM100" s="292"/>
      <c r="AN100" s="292"/>
      <c r="AO100" s="292"/>
      <c r="AP100" s="292"/>
      <c r="AQ100" s="292"/>
      <c r="AR100" s="292"/>
    </row>
    <row r="101" spans="1:44" s="293" customFormat="1" ht="30" x14ac:dyDescent="0.25">
      <c r="A101" s="177">
        <v>22</v>
      </c>
      <c r="B101" s="203" t="str">
        <f>IFERROR(IF(INDEX('Coverage Indicators - Section D'!B$10:B$41,MATCH('Print View'!$A101,'Coverage Indicators - Section D'!$A$10:$A$41,0))&lt;&gt;0,INDEX('Coverage Indicators - Section D'!B$10:B$41,MATCH('Print View'!$A101,'Coverage Indicators - Section D'!$A$10:$A$41,0)),""),"")</f>
        <v/>
      </c>
      <c r="C101" s="203" t="str">
        <f>IFERROR(IF(INDEX('Coverage Indicators - Section D'!C$10:C$41,MATCH('Print View'!$A101,'Coverage Indicators - Section D'!$A$10:$A$41,0))&lt;&gt;0,INDEX('Coverage Indicators - Section D'!C$10:C$41,MATCH('Print View'!$A101,'Coverage Indicators - Section D'!$A$10:$A$41,0)),""),"")</f>
        <v/>
      </c>
      <c r="D101" s="203" t="str">
        <f>IFERROR(IF(INDEX('Coverage Indicators - Section D'!D$10:D$41,MATCH('Print View'!$A101,'Coverage Indicators - Section D'!$A$10:$A$41,0))&lt;&gt;0,INDEX('Coverage Indicators - Section D'!D$10:D$41,MATCH('Print View'!$A101,'Coverage Indicators - Section D'!$A$10:$A$41,0)),""),"")</f>
        <v/>
      </c>
      <c r="E101" s="203" t="str">
        <f>IFERROR(IF(INDEX('Coverage Indicators - Section D'!E$10:E$41,MATCH('Print View'!$A101,'Coverage Indicators - Section D'!$A$10:$A$41,0))&lt;&gt;0,INDEX('Coverage Indicators - Section D'!E$10:E$41,MATCH('Print View'!$A101,'Coverage Indicators - Section D'!$A$10:$A$41,0)),""),"")</f>
        <v/>
      </c>
      <c r="F101" s="203" t="str">
        <f>IFERROR(IF(INDEX('Coverage Indicators - Section D'!F$10:F$41,MATCH('Print View'!$A101,'Coverage Indicators - Section D'!$A$10:$A$41,0))&lt;&gt;0,INDEX('Coverage Indicators - Section D'!F$10:F$41,MATCH('Print View'!$A101,'Coverage Indicators - Section D'!$A$10:$A$41,0)),""),"")</f>
        <v/>
      </c>
      <c r="G101" s="203" t="str">
        <f>IFERROR(IF(INDEX('Coverage Indicators - Section D'!G$10:G$41,MATCH('Print View'!$A101,'Coverage Indicators - Section D'!$A$10:$A$41,0))&lt;&gt;0,INDEX('Coverage Indicators - Section D'!G$10:G$41,MATCH('Print View'!$A101,'Coverage Indicators - Section D'!$A$10:$A$41,0)),""),"")</f>
        <v/>
      </c>
      <c r="H101" s="203" t="str">
        <f>IFERROR(IF(INDEX('Coverage Indicators - Section D'!H$10:H$41,MATCH('Print View'!$A101,'Coverage Indicators - Section D'!$A$10:$A$41,0))&lt;&gt;0,INDEX('Coverage Indicators - Section D'!H$10:H$41,MATCH('Print View'!$A101,'Coverage Indicators - Section D'!$A$10:$A$41,0)),""),"")</f>
        <v/>
      </c>
      <c r="I101" s="203" t="str">
        <f>IFERROR(IF(INDEX('Coverage Indicators - Section D'!P$10:P$41,MATCH('Print View'!$A101,'Coverage Indicators - Section D'!$A$10:$A$41,0))&lt;&gt;0,INDEX('Coverage Indicators - Section D'!P$10:P$41,MATCH('Print View'!$A101,'Coverage Indicators - Section D'!$A$10:$A$41,0)),""),"")</f>
        <v/>
      </c>
      <c r="J101" s="203" t="str">
        <f>IFERROR(IF(INDEX('Coverage Indicators - Section D'!Q$10:Q$41,MATCH('Print View'!$A101,'Coverage Indicators - Section D'!$A$10:$A$41,0))&lt;&gt;0,INDEX('Coverage Indicators - Section D'!Q$10:Q$41,MATCH('Print View'!$A101,'Coverage Indicators - Section D'!$A$10:$A$41,0)),""),"")</f>
        <v/>
      </c>
      <c r="K101" s="203" t="str">
        <f>IFERROR(IF(INDEX('Coverage Indicators - Section D'!R$10:R$41,MATCH('Print View'!$A101,'Coverage Indicators - Section D'!$A$10:$A$41,0))&lt;&gt;0,INDEX('Coverage Indicators - Section D'!R$10:R$41,MATCH('Print View'!$A101,'Coverage Indicators - Section D'!$A$10:$A$41,0)),""),"")</f>
        <v/>
      </c>
      <c r="L101" s="203" t="str">
        <f>IFERROR(IF(INDEX('Coverage Indicators - Section D'!S$10:S$41,MATCH('Print View'!$A101,'Coverage Indicators - Section D'!$A$10:$A$41,0))&lt;&gt;0,INDEX('Coverage Indicators - Section D'!S$10:S$41,MATCH('Print View'!$A101,'Coverage Indicators - Section D'!$A$10:$A$41,0)),""),"")</f>
        <v/>
      </c>
      <c r="M101" s="203" t="str">
        <f>IFERROR(IF(INDEX('Coverage Indicators - Section D'!T$10:T$41,MATCH('Print View'!$A101,'Coverage Indicators - Section D'!$A$10:$A$41,0))&lt;&gt;0,INDEX('Coverage Indicators - Section D'!T$10:T$41,MATCH('Print View'!$A101,'Coverage Indicators - Section D'!$A$10:$A$41,0)),""),"")</f>
        <v/>
      </c>
      <c r="N101" s="203" t="str">
        <f>IFERROR(IF(INDEX('Coverage Indicators - Section D'!U$10:U$41,MATCH('Print View'!$A101,'Coverage Indicators - Section D'!$A$10:$A$41,0))&lt;&gt;0,INDEX('Coverage Indicators - Section D'!U$10:U$41,MATCH('Print View'!$A101,'Coverage Indicators - Section D'!$A$10:$A$41,0)),""),"")</f>
        <v/>
      </c>
      <c r="O101" s="203" t="str">
        <f>IFERROR(IF(INDEX('Coverage Indicators - Section D'!V$10:V$41,MATCH('Print View'!$A101,'Coverage Indicators - Section D'!$A$10:$A$41,0))&lt;&gt;0,INDEX('Coverage Indicators - Section D'!V$10:V$41,MATCH('Print View'!$A101,'Coverage Indicators - Section D'!$A$10:$A$41,0)),""),"")</f>
        <v/>
      </c>
      <c r="P101" s="240" t="str">
        <f t="array" ref="P101">IFERROR(IF(INDEX('Coverage Indicators - Section D'!E$45:E$196,MATCH('Print View'!$A101&amp;'Print View'!$Q$77,'Coverage Indicators - Section D'!$B$45:$B$196&amp;'Coverage Indicators - Section D'!$J$45:$J$196,0))&lt;&gt;0,INDEX('Coverage Indicators - Section D'!E$45:E$196,MATCH('Print View'!$A101&amp;'Print View'!$Q$77,'Coverage Indicators - Section D'!$B$45:$B$196&amp;'Coverage Indicators - Section D'!$J$45:$J$196,0)),""),"")</f>
        <v/>
      </c>
      <c r="Q101" s="241" t="str">
        <f t="array" ref="Q101">IFERROR(IF(INDEX('Coverage Indicators - Section D'!F$45:F$196,MATCH('Print View'!$A101&amp;'Print View'!$Q$77,'Coverage Indicators - Section D'!$B$45:$B$196&amp;'Coverage Indicators - Section D'!$J$45:$J$196,0))&lt;&gt;0,INDEX('Coverage Indicators - Section D'!F$45:F$196,MATCH('Print View'!$A101&amp;'Print View'!$Q$77,'Coverage Indicators - Section D'!$B$45:$B$196&amp;'Coverage Indicators - Section D'!$J$45:$J$196,0)),""),"")</f>
        <v/>
      </c>
      <c r="R101" s="254" t="str">
        <f t="array" ref="R101">IFERROR(IF(INDEX('Coverage Indicators - Section D'!G$45:G$196,MATCH('Print View'!$A101&amp;'Print View'!$Q$77,'Coverage Indicators - Section D'!$B$45:$B$196&amp;'Coverage Indicators - Section D'!$J$45:$J$196,0))&lt;&gt;0,INDEX('Coverage Indicators - Section D'!G$45:G$196,MATCH('Print View'!$A101&amp;'Print View'!$Q$77,'Coverage Indicators - Section D'!$B$45:$B$196&amp;'Coverage Indicators - Section D'!$J$45:$J$196,0)),""),"")</f>
        <v/>
      </c>
      <c r="S101" s="231" t="str">
        <f t="array" ref="S101">IFERROR(IF(INDEX('Coverage Indicators - Section D'!H$45:H$196,MATCH('Print View'!$A101&amp;'Print View'!$Q$77,'Coverage Indicators - Section D'!$B$45:$B$196&amp;'Coverage Indicators - Section D'!$J$45:$J$196,0))&lt;&gt;0,INDEX('Coverage Indicators - Section D'!H$45:H$196,MATCH('Print View'!$A101&amp;'Print View'!$Q$77,'Coverage Indicators - Section D'!$B$45:$B$196&amp;'Coverage Indicators - Section D'!$J$45:$J$196,0)),""),"")</f>
        <v/>
      </c>
      <c r="T101" s="245" t="str">
        <f t="array" ref="T101">IFERROR(IF(INDEX('Coverage Indicators - Section D'!E$45:E$196,MATCH('Print View'!$A101&amp;'Print View'!$U$77,'Coverage Indicators - Section D'!$B$45:$B$196&amp;'Coverage Indicators - Section D'!$J$45:$J$196,0))&lt;&gt;0,INDEX('Coverage Indicators - Section D'!E$45:E$196,MATCH('Print View'!$A101&amp;'Print View'!$U$77,'Coverage Indicators - Section D'!$B$45:$B$196&amp;'Coverage Indicators - Section D'!$J$45:$J$196,0)),""),"")</f>
        <v/>
      </c>
      <c r="U101" s="241" t="str">
        <f t="array" ref="U101">IFERROR(IF(INDEX('Coverage Indicators - Section D'!F$45:F$196,MATCH('Print View'!$A101&amp;'Print View'!$U$77,'Coverage Indicators - Section D'!$B$45:$B$196&amp;'Coverage Indicators - Section D'!$J$45:$J$196,0))&lt;&gt;0,INDEX('Coverage Indicators - Section D'!F$45:F$196,MATCH('Print View'!$A101&amp;'Print View'!$U$77,'Coverage Indicators - Section D'!$B$45:$B$196&amp;'Coverage Indicators - Section D'!$J$45:$J$196,0)),""),"")</f>
        <v/>
      </c>
      <c r="V101" s="254" t="str">
        <f t="array" ref="V101">IFERROR(IF(INDEX('Coverage Indicators - Section D'!G$45:G$196,MATCH('Print View'!$A101&amp;'Print View'!$U$77,'Coverage Indicators - Section D'!$B$45:$B$196&amp;'Coverage Indicators - Section D'!$J$45:$J$196,0))&lt;&gt;0,INDEX('Coverage Indicators - Section D'!G$45:G$196,MATCH('Print View'!$A101&amp;'Print View'!$U$77,'Coverage Indicators - Section D'!$B$45:$B$196&amp;'Coverage Indicators - Section D'!$J$45:$J$196,0)),""),"")</f>
        <v/>
      </c>
      <c r="W101" s="231" t="str">
        <f t="array" ref="W101">IFERROR(IF(INDEX('Coverage Indicators - Section D'!H$45:H$196,MATCH('Print View'!$A101&amp;'Print View'!$U$77,'Coverage Indicators - Section D'!$B$45:$B$196&amp;'Coverage Indicators - Section D'!$J$45:$J$196,0))&lt;&gt;0,INDEX('Coverage Indicators - Section D'!H$45:H$196,MATCH('Print View'!$A101&amp;'Print View'!$U$77,'Coverage Indicators - Section D'!$B$45:$B$196&amp;'Coverage Indicators - Section D'!$J$45:$J$196,0)),""),"")</f>
        <v/>
      </c>
      <c r="X101" s="247" t="str">
        <f t="array" ref="X101">IFERROR(IF(INDEX('Coverage Indicators - Section D'!E$45:E$196,MATCH('Print View'!$A101&amp;'Print View'!$Y$77,'Coverage Indicators - Section D'!$B$45:$B$196&amp;'Coverage Indicators - Section D'!$J$45:$J$196,0))&lt;&gt;0,INDEX('Coverage Indicators - Section D'!E$45:E$196,MATCH('Print View'!$A101&amp;'Print View'!$Y$77,'Coverage Indicators - Section D'!$B$45:$B$196&amp;'Coverage Indicators - Section D'!$J$45:$J$196,0)),""),"")</f>
        <v/>
      </c>
      <c r="Y101" s="248" t="str">
        <f t="array" ref="Y101">IFERROR(IF(INDEX('Coverage Indicators - Section D'!F$45:F$196,MATCH('Print View'!$A101&amp;'Print View'!$Y$77,'Coverage Indicators - Section D'!$B$45:$B$196&amp;'Coverage Indicators - Section D'!$J$45:$J$196,0))&lt;&gt;0,INDEX('Coverage Indicators - Section D'!F$45:F$196,MATCH('Print View'!$A101&amp;'Print View'!$Y$77,'Coverage Indicators - Section D'!$B$45:$B$196&amp;'Coverage Indicators - Section D'!$J$45:$J$196,0)),""),"")</f>
        <v/>
      </c>
      <c r="Z101" s="256" t="str">
        <f t="array" ref="Z101">IFERROR(IF(INDEX('Coverage Indicators - Section D'!G$45:G$196,MATCH('Print View'!$A101&amp;'Print View'!$Y$77,'Coverage Indicators - Section D'!$B$45:$B$196&amp;'Coverage Indicators - Section D'!$J$45:$J$196,0))&lt;&gt;0,INDEX('Coverage Indicators - Section D'!G$45:G$196,MATCH('Print View'!$A101&amp;'Print View'!$Y$77,'Coverage Indicators - Section D'!$B$45:$B$196&amp;'Coverage Indicators - Section D'!$J$45:$J$196,0)),""),"")</f>
        <v/>
      </c>
      <c r="AA101" s="180" t="str">
        <f t="array" ref="AA101">IFERROR(IF(INDEX('Coverage Indicators - Section D'!H$45:H$196,MATCH('Print View'!$A101&amp;'Print View'!$Y$77,'Coverage Indicators - Section D'!$B$45:$B$196&amp;'Coverage Indicators - Section D'!$J$45:$J$196,0))&lt;&gt;0,INDEX('Coverage Indicators - Section D'!H$45:H$196,MATCH('Print View'!$A101&amp;'Print View'!$Y$77,'Coverage Indicators - Section D'!$B$45:$B$196&amp;'Coverage Indicators - Section D'!$J$45:$J$196,0)),""),"")</f>
        <v/>
      </c>
      <c r="AB101" s="247" t="str">
        <f t="array" ref="AB101">IFERROR(IF(INDEX('Coverage Indicators - Section D'!E$45:E$196,MATCH('Print View'!$A101&amp;'Print View'!$AC$77,'Coverage Indicators - Section D'!$B$45:$B$196&amp;'Coverage Indicators - Section D'!$J$45:$J$196,0))&lt;&gt;0,INDEX('Coverage Indicators - Section D'!E$45:E$196,MATCH('Print View'!$A101&amp;'Print View'!$AC$77,'Coverage Indicators - Section D'!$B$45:$B$196&amp;'Coverage Indicators - Section D'!$J$45:$J$196,0)),""),"")</f>
        <v/>
      </c>
      <c r="AC101" s="248" t="str">
        <f t="array" ref="AC101">IFERROR(IF(INDEX('Coverage Indicators - Section D'!F$45:F$196,MATCH('Print View'!$A101&amp;'Print View'!$AC$77,'Coverage Indicators - Section D'!$B$45:$B$196&amp;'Coverage Indicators - Section D'!$J$45:$J$196,0))&lt;&gt;0,INDEX('Coverage Indicators - Section D'!F$45:F$196,MATCH('Print View'!$A101&amp;'Print View'!$AC$77,'Coverage Indicators - Section D'!$B$45:$B$196&amp;'Coverage Indicators - Section D'!$J$45:$J$196,0)),""),"")</f>
        <v/>
      </c>
      <c r="AD101" s="256" t="str">
        <f t="array" ref="AD101">IFERROR(IF(INDEX('Coverage Indicators - Section D'!G$45:G$196,MATCH('Print View'!$A101&amp;'Print View'!$AC$77,'Coverage Indicators - Section D'!$B$45:$B$196&amp;'Coverage Indicators - Section D'!$J$45:$J$196,0))&lt;&gt;0,INDEX('Coverage Indicators - Section D'!G$45:G$196,MATCH('Print View'!$A101&amp;'Print View'!$AC$77,'Coverage Indicators - Section D'!$B$45:$B$196&amp;'Coverage Indicators - Section D'!$J$45:$J$196,0)),""),"")</f>
        <v/>
      </c>
      <c r="AE101" s="180" t="str">
        <f t="array" ref="AE101">IFERROR(IF(INDEX('Coverage Indicators - Section D'!H$45:H$196,MATCH('Print View'!$A101&amp;'Print View'!$AC$77,'Coverage Indicators - Section D'!$B$45:$B$196&amp;'Coverage Indicators - Section D'!$J$45:$J$196,0))&lt;&gt;0,INDEX('Coverage Indicators - Section D'!H$45:H$196,MATCH('Print View'!$A101&amp;'Print View'!$AC$77,'Coverage Indicators - Section D'!$B$45:$B$196&amp;'Coverage Indicators - Section D'!$J$45:$J$196,0)),""),"")</f>
        <v/>
      </c>
      <c r="AF101" s="247" t="str">
        <f t="array" ref="AF101">IFERROR(IF(INDEX('Coverage Indicators - Section D'!E$45:E$196,MATCH('Print View'!$A101&amp;'Print View'!$AG$77,'Coverage Indicators - Section D'!$B$45:$B$196&amp;'Coverage Indicators - Section D'!$J$45:$J$196,0))&lt;&gt;0,INDEX('Coverage Indicators - Section D'!E$45:E$196,MATCH('Print View'!$A101&amp;'Print View'!$AG$77,'Coverage Indicators - Section D'!$B$45:$B$196&amp;'Coverage Indicators - Section D'!$J$45:$J$196,0)),""),"")</f>
        <v/>
      </c>
      <c r="AG101" s="248" t="str">
        <f t="array" ref="AG101">IFERROR(IF(INDEX('Coverage Indicators - Section D'!F$45:F$196,MATCH('Print View'!$A101&amp;'Print View'!$AG$77,'Coverage Indicators - Section D'!$B$45:$B$196&amp;'Coverage Indicators - Section D'!$J$45:$J$196,0))&lt;&gt;0,INDEX('Coverage Indicators - Section D'!F$45:F$196,MATCH('Print View'!$A101&amp;'Print View'!$AG$77,'Coverage Indicators - Section D'!$B$45:$B$196&amp;'Coverage Indicators - Section D'!$J$45:$J$196,0)),""),"")</f>
        <v/>
      </c>
      <c r="AH101" s="260" t="str">
        <f t="array" ref="AH101">IFERROR(IF(INDEX('Coverage Indicators - Section D'!G$45:G$196,MATCH('Print View'!$A101&amp;'Print View'!$AG$77,'Coverage Indicators - Section D'!$B$45:$B$196&amp;'Coverage Indicators - Section D'!$J$45:$J$196,0))&lt;&gt;0,INDEX('Coverage Indicators - Section D'!G$45:G$196,MATCH('Print View'!$A101&amp;'Print View'!$AG$77,'Coverage Indicators - Section D'!$B$45:$B$196&amp;'Coverage Indicators - Section D'!$J$45:$J$196,0)),""),"")</f>
        <v/>
      </c>
      <c r="AI101" s="180" t="str">
        <f t="array" ref="AI101">IFERROR(IF(INDEX('Coverage Indicators - Section D'!H$45:H$196,MATCH('Print View'!$A101&amp;'Print View'!$AG$77,'Coverage Indicators - Section D'!$B$45:$B$196&amp;'Coverage Indicators - Section D'!$J$45:$J$196,0))&lt;&gt;0,INDEX('Coverage Indicators - Section D'!H$45:H$196,MATCH('Print View'!$A101&amp;'Print View'!$AG$77,'Coverage Indicators - Section D'!$B$45:$B$196&amp;'Coverage Indicators - Section D'!$J$45:$J$196,0)),""),"")</f>
        <v/>
      </c>
      <c r="AJ101" s="235" t="str">
        <f>IFERROR(IF(INDEX('Coverage Indicators - Section D'!W$10:W$41,MATCH('Print View'!$A101,'Coverage Indicators - Section D'!$A$10:$A$41,0))&lt;&gt;0,INDEX('Coverage Indicators - Section D'!W$10:W$41,MATCH('Print View'!$A101,'Coverage Indicators - Section D'!$A$10:$A$41,0)),""),"")</f>
        <v/>
      </c>
      <c r="AK101" s="292"/>
      <c r="AL101" s="292"/>
      <c r="AM101" s="292"/>
      <c r="AN101" s="292"/>
      <c r="AO101" s="292"/>
      <c r="AP101" s="292"/>
      <c r="AQ101" s="292"/>
      <c r="AR101" s="292"/>
    </row>
    <row r="102" spans="1:44" s="293" customFormat="1" ht="30" x14ac:dyDescent="0.25">
      <c r="A102" s="213">
        <v>23</v>
      </c>
      <c r="B102" s="202" t="str">
        <f>IFERROR(IF(INDEX('Coverage Indicators - Section D'!B$10:B$41,MATCH('Print View'!$A102,'Coverage Indicators - Section D'!$A$10:$A$41,0))&lt;&gt;0,INDEX('Coverage Indicators - Section D'!B$10:B$41,MATCH('Print View'!$A102,'Coverage Indicators - Section D'!$A$10:$A$41,0)),""),"")</f>
        <v/>
      </c>
      <c r="C102" s="202" t="str">
        <f>IFERROR(IF(INDEX('Coverage Indicators - Section D'!C$10:C$41,MATCH('Print View'!$A102,'Coverage Indicators - Section D'!$A$10:$A$41,0))&lt;&gt;0,INDEX('Coverage Indicators - Section D'!C$10:C$41,MATCH('Print View'!$A102,'Coverage Indicators - Section D'!$A$10:$A$41,0)),""),"")</f>
        <v/>
      </c>
      <c r="D102" s="202" t="str">
        <f>IFERROR(IF(INDEX('Coverage Indicators - Section D'!D$10:D$41,MATCH('Print View'!$A102,'Coverage Indicators - Section D'!$A$10:$A$41,0))&lt;&gt;0,INDEX('Coverage Indicators - Section D'!D$10:D$41,MATCH('Print View'!$A102,'Coverage Indicators - Section D'!$A$10:$A$41,0)),""),"")</f>
        <v/>
      </c>
      <c r="E102" s="202" t="str">
        <f>IFERROR(IF(INDEX('Coverage Indicators - Section D'!E$10:E$41,MATCH('Print View'!$A102,'Coverage Indicators - Section D'!$A$10:$A$41,0))&lt;&gt;0,INDEX('Coverage Indicators - Section D'!E$10:E$41,MATCH('Print View'!$A102,'Coverage Indicators - Section D'!$A$10:$A$41,0)),""),"")</f>
        <v/>
      </c>
      <c r="F102" s="202" t="str">
        <f>IFERROR(IF(INDEX('Coverage Indicators - Section D'!F$10:F$41,MATCH('Print View'!$A102,'Coverage Indicators - Section D'!$A$10:$A$41,0))&lt;&gt;0,INDEX('Coverage Indicators - Section D'!F$10:F$41,MATCH('Print View'!$A102,'Coverage Indicators - Section D'!$A$10:$A$41,0)),""),"")</f>
        <v/>
      </c>
      <c r="G102" s="202" t="str">
        <f>IFERROR(IF(INDEX('Coverage Indicators - Section D'!G$10:G$41,MATCH('Print View'!$A102,'Coverage Indicators - Section D'!$A$10:$A$41,0))&lt;&gt;0,INDEX('Coverage Indicators - Section D'!G$10:G$41,MATCH('Print View'!$A102,'Coverage Indicators - Section D'!$A$10:$A$41,0)),""),"")</f>
        <v/>
      </c>
      <c r="H102" s="202" t="str">
        <f>IFERROR(IF(INDEX('Coverage Indicators - Section D'!H$10:H$41,MATCH('Print View'!$A102,'Coverage Indicators - Section D'!$A$10:$A$41,0))&lt;&gt;0,INDEX('Coverage Indicators - Section D'!H$10:H$41,MATCH('Print View'!$A102,'Coverage Indicators - Section D'!$A$10:$A$41,0)),""),"")</f>
        <v/>
      </c>
      <c r="I102" s="202" t="str">
        <f>IFERROR(IF(INDEX('Coverage Indicators - Section D'!P$10:P$41,MATCH('Print View'!$A102,'Coverage Indicators - Section D'!$A$10:$A$41,0))&lt;&gt;0,INDEX('Coverage Indicators - Section D'!P$10:P$41,MATCH('Print View'!$A102,'Coverage Indicators - Section D'!$A$10:$A$41,0)),""),"")</f>
        <v/>
      </c>
      <c r="J102" s="202" t="str">
        <f>IFERROR(IF(INDEX('Coverage Indicators - Section D'!Q$10:Q$41,MATCH('Print View'!$A102,'Coverage Indicators - Section D'!$A$10:$A$41,0))&lt;&gt;0,INDEX('Coverage Indicators - Section D'!Q$10:Q$41,MATCH('Print View'!$A102,'Coverage Indicators - Section D'!$A$10:$A$41,0)),""),"")</f>
        <v/>
      </c>
      <c r="K102" s="202" t="str">
        <f>IFERROR(IF(INDEX('Coverage Indicators - Section D'!R$10:R$41,MATCH('Print View'!$A102,'Coverage Indicators - Section D'!$A$10:$A$41,0))&lt;&gt;0,INDEX('Coverage Indicators - Section D'!R$10:R$41,MATCH('Print View'!$A102,'Coverage Indicators - Section D'!$A$10:$A$41,0)),""),"")</f>
        <v/>
      </c>
      <c r="L102" s="202" t="str">
        <f>IFERROR(IF(INDEX('Coverage Indicators - Section D'!S$10:S$41,MATCH('Print View'!$A102,'Coverage Indicators - Section D'!$A$10:$A$41,0))&lt;&gt;0,INDEX('Coverage Indicators - Section D'!S$10:S$41,MATCH('Print View'!$A102,'Coverage Indicators - Section D'!$A$10:$A$41,0)),""),"")</f>
        <v/>
      </c>
      <c r="M102" s="202" t="str">
        <f>IFERROR(IF(INDEX('Coverage Indicators - Section D'!T$10:T$41,MATCH('Print View'!$A102,'Coverage Indicators - Section D'!$A$10:$A$41,0))&lt;&gt;0,INDEX('Coverage Indicators - Section D'!T$10:T$41,MATCH('Print View'!$A102,'Coverage Indicators - Section D'!$A$10:$A$41,0)),""),"")</f>
        <v/>
      </c>
      <c r="N102" s="202" t="str">
        <f>IFERROR(IF(INDEX('Coverage Indicators - Section D'!U$10:U$41,MATCH('Print View'!$A102,'Coverage Indicators - Section D'!$A$10:$A$41,0))&lt;&gt;0,INDEX('Coverage Indicators - Section D'!U$10:U$41,MATCH('Print View'!$A102,'Coverage Indicators - Section D'!$A$10:$A$41,0)),""),"")</f>
        <v/>
      </c>
      <c r="O102" s="202" t="str">
        <f>IFERROR(IF(INDEX('Coverage Indicators - Section D'!V$10:V$41,MATCH('Print View'!$A102,'Coverage Indicators - Section D'!$A$10:$A$41,0))&lt;&gt;0,INDEX('Coverage Indicators - Section D'!V$10:V$41,MATCH('Print View'!$A102,'Coverage Indicators - Section D'!$A$10:$A$41,0)),""),"")</f>
        <v/>
      </c>
      <c r="P102" s="238" t="str">
        <f t="array" ref="P102">IFERROR(IF(INDEX('Coverage Indicators - Section D'!E$45:E$196,MATCH('Print View'!$A102&amp;'Print View'!$Q$77,'Coverage Indicators - Section D'!$B$45:$B$196&amp;'Coverage Indicators - Section D'!$J$45:$J$196,0))&lt;&gt;0,INDEX('Coverage Indicators - Section D'!E$45:E$196,MATCH('Print View'!$A102&amp;'Print View'!$Q$77,'Coverage Indicators - Section D'!$B$45:$B$196&amp;'Coverage Indicators - Section D'!$J$45:$J$196,0)),""),"")</f>
        <v/>
      </c>
      <c r="Q102" s="239" t="str">
        <f t="array" ref="Q102">IFERROR(IF(INDEX('Coverage Indicators - Section D'!F$45:F$196,MATCH('Print View'!$A102&amp;'Print View'!$Q$77,'Coverage Indicators - Section D'!$B$45:$B$196&amp;'Coverage Indicators - Section D'!$J$45:$J$196,0))&lt;&gt;0,INDEX('Coverage Indicators - Section D'!F$45:F$196,MATCH('Print View'!$A102&amp;'Print View'!$Q$77,'Coverage Indicators - Section D'!$B$45:$B$196&amp;'Coverage Indicators - Section D'!$J$45:$J$196,0)),""),"")</f>
        <v/>
      </c>
      <c r="R102" s="253" t="str">
        <f t="array" ref="R102">IFERROR(IF(INDEX('Coverage Indicators - Section D'!G$45:G$196,MATCH('Print View'!$A102&amp;'Print View'!$Q$77,'Coverage Indicators - Section D'!$B$45:$B$196&amp;'Coverage Indicators - Section D'!$J$45:$J$196,0))&lt;&gt;0,INDEX('Coverage Indicators - Section D'!G$45:G$196,MATCH('Print View'!$A102&amp;'Print View'!$Q$77,'Coverage Indicators - Section D'!$B$45:$B$196&amp;'Coverage Indicators - Section D'!$J$45:$J$196,0)),""),"")</f>
        <v/>
      </c>
      <c r="S102" s="174" t="str">
        <f t="array" ref="S102">IFERROR(IF(INDEX('Coverage Indicators - Section D'!H$45:H$196,MATCH('Print View'!$A102&amp;'Print View'!$Q$77,'Coverage Indicators - Section D'!$B$45:$B$196&amp;'Coverage Indicators - Section D'!$J$45:$J$196,0))&lt;&gt;0,INDEX('Coverage Indicators - Section D'!H$45:H$196,MATCH('Print View'!$A102&amp;'Print View'!$Q$77,'Coverage Indicators - Section D'!$B$45:$B$196&amp;'Coverage Indicators - Section D'!$J$45:$J$196,0)),""),"")</f>
        <v/>
      </c>
      <c r="T102" s="244" t="str">
        <f t="array" ref="T102">IFERROR(IF(INDEX('Coverage Indicators - Section D'!E$45:E$196,MATCH('Print View'!$A102&amp;'Print View'!$U$77,'Coverage Indicators - Section D'!$B$45:$B$196&amp;'Coverage Indicators - Section D'!$J$45:$J$196,0))&lt;&gt;0,INDEX('Coverage Indicators - Section D'!E$45:E$196,MATCH('Print View'!$A102&amp;'Print View'!$U$77,'Coverage Indicators - Section D'!$B$45:$B$196&amp;'Coverage Indicators - Section D'!$J$45:$J$196,0)),""),"")</f>
        <v/>
      </c>
      <c r="U102" s="239" t="str">
        <f t="array" ref="U102">IFERROR(IF(INDEX('Coverage Indicators - Section D'!F$45:F$196,MATCH('Print View'!$A102&amp;'Print View'!$U$77,'Coverage Indicators - Section D'!$B$45:$B$196&amp;'Coverage Indicators - Section D'!$J$45:$J$196,0))&lt;&gt;0,INDEX('Coverage Indicators - Section D'!F$45:F$196,MATCH('Print View'!$A102&amp;'Print View'!$U$77,'Coverage Indicators - Section D'!$B$45:$B$196&amp;'Coverage Indicators - Section D'!$J$45:$J$196,0)),""),"")</f>
        <v/>
      </c>
      <c r="V102" s="253" t="str">
        <f t="array" ref="V102">IFERROR(IF(INDEX('Coverage Indicators - Section D'!G$45:G$196,MATCH('Print View'!$A102&amp;'Print View'!$U$77,'Coverage Indicators - Section D'!$B$45:$B$196&amp;'Coverage Indicators - Section D'!$J$45:$J$196,0))&lt;&gt;0,INDEX('Coverage Indicators - Section D'!G$45:G$196,MATCH('Print View'!$A102&amp;'Print View'!$U$77,'Coverage Indicators - Section D'!$B$45:$B$196&amp;'Coverage Indicators - Section D'!$J$45:$J$196,0)),""),"")</f>
        <v/>
      </c>
      <c r="W102" s="174" t="str">
        <f t="array" ref="W102">IFERROR(IF(INDEX('Coverage Indicators - Section D'!H$45:H$196,MATCH('Print View'!$A102&amp;'Print View'!$U$77,'Coverage Indicators - Section D'!$B$45:$B$196&amp;'Coverage Indicators - Section D'!$J$45:$J$196,0))&lt;&gt;0,INDEX('Coverage Indicators - Section D'!H$45:H$196,MATCH('Print View'!$A102&amp;'Print View'!$U$77,'Coverage Indicators - Section D'!$B$45:$B$196&amp;'Coverage Indicators - Section D'!$J$45:$J$196,0)),""),"")</f>
        <v/>
      </c>
      <c r="X102" s="249" t="str">
        <f t="array" ref="X102">IFERROR(IF(INDEX('Coverage Indicators - Section D'!E$45:E$196,MATCH('Print View'!$A102&amp;'Print View'!$Y$77,'Coverage Indicators - Section D'!$B$45:$B$196&amp;'Coverage Indicators - Section D'!$J$45:$J$196,0))&lt;&gt;0,INDEX('Coverage Indicators - Section D'!E$45:E$196,MATCH('Print View'!$A102&amp;'Print View'!$Y$77,'Coverage Indicators - Section D'!$B$45:$B$196&amp;'Coverage Indicators - Section D'!$J$45:$J$196,0)),""),"")</f>
        <v/>
      </c>
      <c r="Y102" s="250" t="str">
        <f t="array" ref="Y102">IFERROR(IF(INDEX('Coverage Indicators - Section D'!F$45:F$196,MATCH('Print View'!$A102&amp;'Print View'!$Y$77,'Coverage Indicators - Section D'!$B$45:$B$196&amp;'Coverage Indicators - Section D'!$J$45:$J$196,0))&lt;&gt;0,INDEX('Coverage Indicators - Section D'!F$45:F$196,MATCH('Print View'!$A102&amp;'Print View'!$Y$77,'Coverage Indicators - Section D'!$B$45:$B$196&amp;'Coverage Indicators - Section D'!$J$45:$J$196,0)),""),"")</f>
        <v/>
      </c>
      <c r="Z102" s="257" t="str">
        <f t="array" ref="Z102">IFERROR(IF(INDEX('Coverage Indicators - Section D'!G$45:G$196,MATCH('Print View'!$A102&amp;'Print View'!$Y$77,'Coverage Indicators - Section D'!$B$45:$B$196&amp;'Coverage Indicators - Section D'!$J$45:$J$196,0))&lt;&gt;0,INDEX('Coverage Indicators - Section D'!G$45:G$196,MATCH('Print View'!$A102&amp;'Print View'!$Y$77,'Coverage Indicators - Section D'!$B$45:$B$196&amp;'Coverage Indicators - Section D'!$J$45:$J$196,0)),""),"")</f>
        <v/>
      </c>
      <c r="AA102" s="185" t="str">
        <f t="array" ref="AA102">IFERROR(IF(INDEX('Coverage Indicators - Section D'!H$45:H$196,MATCH('Print View'!$A102&amp;'Print View'!$Y$77,'Coverage Indicators - Section D'!$B$45:$B$196&amp;'Coverage Indicators - Section D'!$J$45:$J$196,0))&lt;&gt;0,INDEX('Coverage Indicators - Section D'!H$45:H$196,MATCH('Print View'!$A102&amp;'Print View'!$Y$77,'Coverage Indicators - Section D'!$B$45:$B$196&amp;'Coverage Indicators - Section D'!$J$45:$J$196,0)),""),"")</f>
        <v/>
      </c>
      <c r="AB102" s="249" t="str">
        <f t="array" ref="AB102">IFERROR(IF(INDEX('Coverage Indicators - Section D'!E$45:E$196,MATCH('Print View'!$A102&amp;'Print View'!$AC$77,'Coverage Indicators - Section D'!$B$45:$B$196&amp;'Coverage Indicators - Section D'!$J$45:$J$196,0))&lt;&gt;0,INDEX('Coverage Indicators - Section D'!E$45:E$196,MATCH('Print View'!$A102&amp;'Print View'!$AC$77,'Coverage Indicators - Section D'!$B$45:$B$196&amp;'Coverage Indicators - Section D'!$J$45:$J$196,0)),""),"")</f>
        <v/>
      </c>
      <c r="AC102" s="250" t="str">
        <f t="array" ref="AC102">IFERROR(IF(INDEX('Coverage Indicators - Section D'!F$45:F$196,MATCH('Print View'!$A102&amp;'Print View'!$AC$77,'Coverage Indicators - Section D'!$B$45:$B$196&amp;'Coverage Indicators - Section D'!$J$45:$J$196,0))&lt;&gt;0,INDEX('Coverage Indicators - Section D'!F$45:F$196,MATCH('Print View'!$A102&amp;'Print View'!$AC$77,'Coverage Indicators - Section D'!$B$45:$B$196&amp;'Coverage Indicators - Section D'!$J$45:$J$196,0)),""),"")</f>
        <v/>
      </c>
      <c r="AD102" s="257" t="str">
        <f t="array" ref="AD102">IFERROR(IF(INDEX('Coverage Indicators - Section D'!G$45:G$196,MATCH('Print View'!$A102&amp;'Print View'!$AC$77,'Coverage Indicators - Section D'!$B$45:$B$196&amp;'Coverage Indicators - Section D'!$J$45:$J$196,0))&lt;&gt;0,INDEX('Coverage Indicators - Section D'!G$45:G$196,MATCH('Print View'!$A102&amp;'Print View'!$AC$77,'Coverage Indicators - Section D'!$B$45:$B$196&amp;'Coverage Indicators - Section D'!$J$45:$J$196,0)),""),"")</f>
        <v/>
      </c>
      <c r="AE102" s="185" t="str">
        <f t="array" ref="AE102">IFERROR(IF(INDEX('Coverage Indicators - Section D'!H$45:H$196,MATCH('Print View'!$A102&amp;'Print View'!$AC$77,'Coverage Indicators - Section D'!$B$45:$B$196&amp;'Coverage Indicators - Section D'!$J$45:$J$196,0))&lt;&gt;0,INDEX('Coverage Indicators - Section D'!H$45:H$196,MATCH('Print View'!$A102&amp;'Print View'!$AC$77,'Coverage Indicators - Section D'!$B$45:$B$196&amp;'Coverage Indicators - Section D'!$J$45:$J$196,0)),""),"")</f>
        <v/>
      </c>
      <c r="AF102" s="249" t="str">
        <f t="array" ref="AF102">IFERROR(IF(INDEX('Coverage Indicators - Section D'!E$45:E$196,MATCH('Print View'!$A102&amp;'Print View'!$AG$77,'Coverage Indicators - Section D'!$B$45:$B$196&amp;'Coverage Indicators - Section D'!$J$45:$J$196,0))&lt;&gt;0,INDEX('Coverage Indicators - Section D'!E$45:E$196,MATCH('Print View'!$A102&amp;'Print View'!$AG$77,'Coverage Indicators - Section D'!$B$45:$B$196&amp;'Coverage Indicators - Section D'!$J$45:$J$196,0)),""),"")</f>
        <v/>
      </c>
      <c r="AG102" s="250" t="str">
        <f t="array" ref="AG102">IFERROR(IF(INDEX('Coverage Indicators - Section D'!F$45:F$196,MATCH('Print View'!$A102&amp;'Print View'!$AG$77,'Coverage Indicators - Section D'!$B$45:$B$196&amp;'Coverage Indicators - Section D'!$J$45:$J$196,0))&lt;&gt;0,INDEX('Coverage Indicators - Section D'!F$45:F$196,MATCH('Print View'!$A102&amp;'Print View'!$AG$77,'Coverage Indicators - Section D'!$B$45:$B$196&amp;'Coverage Indicators - Section D'!$J$45:$J$196,0)),""),"")</f>
        <v/>
      </c>
      <c r="AH102" s="261" t="str">
        <f t="array" ref="AH102">IFERROR(IF(INDEX('Coverage Indicators - Section D'!G$45:G$196,MATCH('Print View'!$A102&amp;'Print View'!$AG$77,'Coverage Indicators - Section D'!$B$45:$B$196&amp;'Coverage Indicators - Section D'!$J$45:$J$196,0))&lt;&gt;0,INDEX('Coverage Indicators - Section D'!G$45:G$196,MATCH('Print View'!$A102&amp;'Print View'!$AG$77,'Coverage Indicators - Section D'!$B$45:$B$196&amp;'Coverage Indicators - Section D'!$J$45:$J$196,0)),""),"")</f>
        <v/>
      </c>
      <c r="AI102" s="185" t="str">
        <f t="array" ref="AI102">IFERROR(IF(INDEX('Coverage Indicators - Section D'!H$45:H$196,MATCH('Print View'!$A102&amp;'Print View'!$AG$77,'Coverage Indicators - Section D'!$B$45:$B$196&amp;'Coverage Indicators - Section D'!$J$45:$J$196,0))&lt;&gt;0,INDEX('Coverage Indicators - Section D'!H$45:H$196,MATCH('Print View'!$A102&amp;'Print View'!$AG$77,'Coverage Indicators - Section D'!$B$45:$B$196&amp;'Coverage Indicators - Section D'!$J$45:$J$196,0)),""),"")</f>
        <v/>
      </c>
      <c r="AJ102" s="234" t="str">
        <f>IFERROR(IF(INDEX('Coverage Indicators - Section D'!W$10:W$41,MATCH('Print View'!$A102,'Coverage Indicators - Section D'!$A$10:$A$41,0))&lt;&gt;0,INDEX('Coverage Indicators - Section D'!W$10:W$41,MATCH('Print View'!$A102,'Coverage Indicators - Section D'!$A$10:$A$41,0)),""),"")</f>
        <v/>
      </c>
      <c r="AK102" s="292"/>
      <c r="AL102" s="292"/>
      <c r="AM102" s="292"/>
      <c r="AN102" s="292"/>
      <c r="AO102" s="292"/>
      <c r="AP102" s="292"/>
      <c r="AQ102" s="292"/>
      <c r="AR102" s="292"/>
    </row>
    <row r="103" spans="1:44" s="293" customFormat="1" ht="30" x14ac:dyDescent="0.25">
      <c r="A103" s="177">
        <v>24</v>
      </c>
      <c r="B103" s="203" t="str">
        <f>IFERROR(IF(INDEX('Coverage Indicators - Section D'!B$10:B$41,MATCH('Print View'!$A103,'Coverage Indicators - Section D'!$A$10:$A$41,0))&lt;&gt;0,INDEX('Coverage Indicators - Section D'!B$10:B$41,MATCH('Print View'!$A103,'Coverage Indicators - Section D'!$A$10:$A$41,0)),""),"")</f>
        <v/>
      </c>
      <c r="C103" s="203" t="str">
        <f>IFERROR(IF(INDEX('Coverage Indicators - Section D'!C$10:C$41,MATCH('Print View'!$A103,'Coverage Indicators - Section D'!$A$10:$A$41,0))&lt;&gt;0,INDEX('Coverage Indicators - Section D'!C$10:C$41,MATCH('Print View'!$A103,'Coverage Indicators - Section D'!$A$10:$A$41,0)),""),"")</f>
        <v/>
      </c>
      <c r="D103" s="203" t="str">
        <f>IFERROR(IF(INDEX('Coverage Indicators - Section D'!D$10:D$41,MATCH('Print View'!$A103,'Coverage Indicators - Section D'!$A$10:$A$41,0))&lt;&gt;0,INDEX('Coverage Indicators - Section D'!D$10:D$41,MATCH('Print View'!$A103,'Coverage Indicators - Section D'!$A$10:$A$41,0)),""),"")</f>
        <v/>
      </c>
      <c r="E103" s="203" t="str">
        <f>IFERROR(IF(INDEX('Coverage Indicators - Section D'!E$10:E$41,MATCH('Print View'!$A103,'Coverage Indicators - Section D'!$A$10:$A$41,0))&lt;&gt;0,INDEX('Coverage Indicators - Section D'!E$10:E$41,MATCH('Print View'!$A103,'Coverage Indicators - Section D'!$A$10:$A$41,0)),""),"")</f>
        <v/>
      </c>
      <c r="F103" s="203" t="str">
        <f>IFERROR(IF(INDEX('Coverage Indicators - Section D'!F$10:F$41,MATCH('Print View'!$A103,'Coverage Indicators - Section D'!$A$10:$A$41,0))&lt;&gt;0,INDEX('Coverage Indicators - Section D'!F$10:F$41,MATCH('Print View'!$A103,'Coverage Indicators - Section D'!$A$10:$A$41,0)),""),"")</f>
        <v/>
      </c>
      <c r="G103" s="203" t="str">
        <f>IFERROR(IF(INDEX('Coverage Indicators - Section D'!G$10:G$41,MATCH('Print View'!$A103,'Coverage Indicators - Section D'!$A$10:$A$41,0))&lt;&gt;0,INDEX('Coverage Indicators - Section D'!G$10:G$41,MATCH('Print View'!$A103,'Coverage Indicators - Section D'!$A$10:$A$41,0)),""),"")</f>
        <v/>
      </c>
      <c r="H103" s="203" t="str">
        <f>IFERROR(IF(INDEX('Coverage Indicators - Section D'!H$10:H$41,MATCH('Print View'!$A103,'Coverage Indicators - Section D'!$A$10:$A$41,0))&lt;&gt;0,INDEX('Coverage Indicators - Section D'!H$10:H$41,MATCH('Print View'!$A103,'Coverage Indicators - Section D'!$A$10:$A$41,0)),""),"")</f>
        <v/>
      </c>
      <c r="I103" s="203" t="str">
        <f>IFERROR(IF(INDEX('Coverage Indicators - Section D'!P$10:P$41,MATCH('Print View'!$A103,'Coverage Indicators - Section D'!$A$10:$A$41,0))&lt;&gt;0,INDEX('Coverage Indicators - Section D'!P$10:P$41,MATCH('Print View'!$A103,'Coverage Indicators - Section D'!$A$10:$A$41,0)),""),"")</f>
        <v/>
      </c>
      <c r="J103" s="203" t="str">
        <f>IFERROR(IF(INDEX('Coverage Indicators - Section D'!Q$10:Q$41,MATCH('Print View'!$A103,'Coverage Indicators - Section D'!$A$10:$A$41,0))&lt;&gt;0,INDEX('Coverage Indicators - Section D'!Q$10:Q$41,MATCH('Print View'!$A103,'Coverage Indicators - Section D'!$A$10:$A$41,0)),""),"")</f>
        <v/>
      </c>
      <c r="K103" s="203" t="str">
        <f>IFERROR(IF(INDEX('Coverage Indicators - Section D'!R$10:R$41,MATCH('Print View'!$A103,'Coverage Indicators - Section D'!$A$10:$A$41,0))&lt;&gt;0,INDEX('Coverage Indicators - Section D'!R$10:R$41,MATCH('Print View'!$A103,'Coverage Indicators - Section D'!$A$10:$A$41,0)),""),"")</f>
        <v/>
      </c>
      <c r="L103" s="203" t="str">
        <f>IFERROR(IF(INDEX('Coverage Indicators - Section D'!S$10:S$41,MATCH('Print View'!$A103,'Coverage Indicators - Section D'!$A$10:$A$41,0))&lt;&gt;0,INDEX('Coverage Indicators - Section D'!S$10:S$41,MATCH('Print View'!$A103,'Coverage Indicators - Section D'!$A$10:$A$41,0)),""),"")</f>
        <v/>
      </c>
      <c r="M103" s="203" t="str">
        <f>IFERROR(IF(INDEX('Coverage Indicators - Section D'!T$10:T$41,MATCH('Print View'!$A103,'Coverage Indicators - Section D'!$A$10:$A$41,0))&lt;&gt;0,INDEX('Coverage Indicators - Section D'!T$10:T$41,MATCH('Print View'!$A103,'Coverage Indicators - Section D'!$A$10:$A$41,0)),""),"")</f>
        <v/>
      </c>
      <c r="N103" s="203" t="str">
        <f>IFERROR(IF(INDEX('Coverage Indicators - Section D'!U$10:U$41,MATCH('Print View'!$A103,'Coverage Indicators - Section D'!$A$10:$A$41,0))&lt;&gt;0,INDEX('Coverage Indicators - Section D'!U$10:U$41,MATCH('Print View'!$A103,'Coverage Indicators - Section D'!$A$10:$A$41,0)),""),"")</f>
        <v/>
      </c>
      <c r="O103" s="203" t="str">
        <f>IFERROR(IF(INDEX('Coverage Indicators - Section D'!V$10:V$41,MATCH('Print View'!$A103,'Coverage Indicators - Section D'!$A$10:$A$41,0))&lt;&gt;0,INDEX('Coverage Indicators - Section D'!V$10:V$41,MATCH('Print View'!$A103,'Coverage Indicators - Section D'!$A$10:$A$41,0)),""),"")</f>
        <v/>
      </c>
      <c r="P103" s="240" t="str">
        <f t="array" ref="P103">IFERROR(IF(INDEX('Coverage Indicators - Section D'!E$45:E$196,MATCH('Print View'!$A103&amp;'Print View'!$Q$77,'Coverage Indicators - Section D'!$B$45:$B$196&amp;'Coverage Indicators - Section D'!$J$45:$J$196,0))&lt;&gt;0,INDEX('Coverage Indicators - Section D'!E$45:E$196,MATCH('Print View'!$A103&amp;'Print View'!$Q$77,'Coverage Indicators - Section D'!$B$45:$B$196&amp;'Coverage Indicators - Section D'!$J$45:$J$196,0)),""),"")</f>
        <v/>
      </c>
      <c r="Q103" s="241" t="str">
        <f t="array" ref="Q103">IFERROR(IF(INDEX('Coverage Indicators - Section D'!F$45:F$196,MATCH('Print View'!$A103&amp;'Print View'!$Q$77,'Coverage Indicators - Section D'!$B$45:$B$196&amp;'Coverage Indicators - Section D'!$J$45:$J$196,0))&lt;&gt;0,INDEX('Coverage Indicators - Section D'!F$45:F$196,MATCH('Print View'!$A103&amp;'Print View'!$Q$77,'Coverage Indicators - Section D'!$B$45:$B$196&amp;'Coverage Indicators - Section D'!$J$45:$J$196,0)),""),"")</f>
        <v/>
      </c>
      <c r="R103" s="254" t="str">
        <f t="array" ref="R103">IFERROR(IF(INDEX('Coverage Indicators - Section D'!G$45:G$196,MATCH('Print View'!$A103&amp;'Print View'!$Q$77,'Coverage Indicators - Section D'!$B$45:$B$196&amp;'Coverage Indicators - Section D'!$J$45:$J$196,0))&lt;&gt;0,INDEX('Coverage Indicators - Section D'!G$45:G$196,MATCH('Print View'!$A103&amp;'Print View'!$Q$77,'Coverage Indicators - Section D'!$B$45:$B$196&amp;'Coverage Indicators - Section D'!$J$45:$J$196,0)),""),"")</f>
        <v/>
      </c>
      <c r="S103" s="231" t="str">
        <f t="array" ref="S103">IFERROR(IF(INDEX('Coverage Indicators - Section D'!H$45:H$196,MATCH('Print View'!$A103&amp;'Print View'!$Q$77,'Coverage Indicators - Section D'!$B$45:$B$196&amp;'Coverage Indicators - Section D'!$J$45:$J$196,0))&lt;&gt;0,INDEX('Coverage Indicators - Section D'!H$45:H$196,MATCH('Print View'!$A103&amp;'Print View'!$Q$77,'Coverage Indicators - Section D'!$B$45:$B$196&amp;'Coverage Indicators - Section D'!$J$45:$J$196,0)),""),"")</f>
        <v/>
      </c>
      <c r="T103" s="245" t="str">
        <f t="array" ref="T103">IFERROR(IF(INDEX('Coverage Indicators - Section D'!E$45:E$196,MATCH('Print View'!$A103&amp;'Print View'!$U$77,'Coverage Indicators - Section D'!$B$45:$B$196&amp;'Coverage Indicators - Section D'!$J$45:$J$196,0))&lt;&gt;0,INDEX('Coverage Indicators - Section D'!E$45:E$196,MATCH('Print View'!$A103&amp;'Print View'!$U$77,'Coverage Indicators - Section D'!$B$45:$B$196&amp;'Coverage Indicators - Section D'!$J$45:$J$196,0)),""),"")</f>
        <v/>
      </c>
      <c r="U103" s="241" t="str">
        <f t="array" ref="U103">IFERROR(IF(INDEX('Coverage Indicators - Section D'!F$45:F$196,MATCH('Print View'!$A103&amp;'Print View'!$U$77,'Coverage Indicators - Section D'!$B$45:$B$196&amp;'Coverage Indicators - Section D'!$J$45:$J$196,0))&lt;&gt;0,INDEX('Coverage Indicators - Section D'!F$45:F$196,MATCH('Print View'!$A103&amp;'Print View'!$U$77,'Coverage Indicators - Section D'!$B$45:$B$196&amp;'Coverage Indicators - Section D'!$J$45:$J$196,0)),""),"")</f>
        <v/>
      </c>
      <c r="V103" s="254" t="str">
        <f t="array" ref="V103">IFERROR(IF(INDEX('Coverage Indicators - Section D'!G$45:G$196,MATCH('Print View'!$A103&amp;'Print View'!$U$77,'Coverage Indicators - Section D'!$B$45:$B$196&amp;'Coverage Indicators - Section D'!$J$45:$J$196,0))&lt;&gt;0,INDEX('Coverage Indicators - Section D'!G$45:G$196,MATCH('Print View'!$A103&amp;'Print View'!$U$77,'Coverage Indicators - Section D'!$B$45:$B$196&amp;'Coverage Indicators - Section D'!$J$45:$J$196,0)),""),"")</f>
        <v/>
      </c>
      <c r="W103" s="231" t="str">
        <f t="array" ref="W103">IFERROR(IF(INDEX('Coverage Indicators - Section D'!H$45:H$196,MATCH('Print View'!$A103&amp;'Print View'!$U$77,'Coverage Indicators - Section D'!$B$45:$B$196&amp;'Coverage Indicators - Section D'!$J$45:$J$196,0))&lt;&gt;0,INDEX('Coverage Indicators - Section D'!H$45:H$196,MATCH('Print View'!$A103&amp;'Print View'!$U$77,'Coverage Indicators - Section D'!$B$45:$B$196&amp;'Coverage Indicators - Section D'!$J$45:$J$196,0)),""),"")</f>
        <v/>
      </c>
      <c r="X103" s="247" t="str">
        <f t="array" ref="X103">IFERROR(IF(INDEX('Coverage Indicators - Section D'!E$45:E$196,MATCH('Print View'!$A103&amp;'Print View'!$Y$77,'Coverage Indicators - Section D'!$B$45:$B$196&amp;'Coverage Indicators - Section D'!$J$45:$J$196,0))&lt;&gt;0,INDEX('Coverage Indicators - Section D'!E$45:E$196,MATCH('Print View'!$A103&amp;'Print View'!$Y$77,'Coverage Indicators - Section D'!$B$45:$B$196&amp;'Coverage Indicators - Section D'!$J$45:$J$196,0)),""),"")</f>
        <v/>
      </c>
      <c r="Y103" s="248" t="str">
        <f t="array" ref="Y103">IFERROR(IF(INDEX('Coverage Indicators - Section D'!F$45:F$196,MATCH('Print View'!$A103&amp;'Print View'!$Y$77,'Coverage Indicators - Section D'!$B$45:$B$196&amp;'Coverage Indicators - Section D'!$J$45:$J$196,0))&lt;&gt;0,INDEX('Coverage Indicators - Section D'!F$45:F$196,MATCH('Print View'!$A103&amp;'Print View'!$Y$77,'Coverage Indicators - Section D'!$B$45:$B$196&amp;'Coverage Indicators - Section D'!$J$45:$J$196,0)),""),"")</f>
        <v/>
      </c>
      <c r="Z103" s="256" t="str">
        <f t="array" ref="Z103">IFERROR(IF(INDEX('Coverage Indicators - Section D'!G$45:G$196,MATCH('Print View'!$A103&amp;'Print View'!$Y$77,'Coverage Indicators - Section D'!$B$45:$B$196&amp;'Coverage Indicators - Section D'!$J$45:$J$196,0))&lt;&gt;0,INDEX('Coverage Indicators - Section D'!G$45:G$196,MATCH('Print View'!$A103&amp;'Print View'!$Y$77,'Coverage Indicators - Section D'!$B$45:$B$196&amp;'Coverage Indicators - Section D'!$J$45:$J$196,0)),""),"")</f>
        <v/>
      </c>
      <c r="AA103" s="180" t="str">
        <f t="array" ref="AA103">IFERROR(IF(INDEX('Coverage Indicators - Section D'!H$45:H$196,MATCH('Print View'!$A103&amp;'Print View'!$Y$77,'Coverage Indicators - Section D'!$B$45:$B$196&amp;'Coverage Indicators - Section D'!$J$45:$J$196,0))&lt;&gt;0,INDEX('Coverage Indicators - Section D'!H$45:H$196,MATCH('Print View'!$A103&amp;'Print View'!$Y$77,'Coverage Indicators - Section D'!$B$45:$B$196&amp;'Coverage Indicators - Section D'!$J$45:$J$196,0)),""),"")</f>
        <v/>
      </c>
      <c r="AB103" s="247" t="str">
        <f t="array" ref="AB103">IFERROR(IF(INDEX('Coverage Indicators - Section D'!E$45:E$196,MATCH('Print View'!$A103&amp;'Print View'!$AC$77,'Coverage Indicators - Section D'!$B$45:$B$196&amp;'Coverage Indicators - Section D'!$J$45:$J$196,0))&lt;&gt;0,INDEX('Coverage Indicators - Section D'!E$45:E$196,MATCH('Print View'!$A103&amp;'Print View'!$AC$77,'Coverage Indicators - Section D'!$B$45:$B$196&amp;'Coverage Indicators - Section D'!$J$45:$J$196,0)),""),"")</f>
        <v/>
      </c>
      <c r="AC103" s="248" t="str">
        <f t="array" ref="AC103">IFERROR(IF(INDEX('Coverage Indicators - Section D'!F$45:F$196,MATCH('Print View'!$A103&amp;'Print View'!$AC$77,'Coverage Indicators - Section D'!$B$45:$B$196&amp;'Coverage Indicators - Section D'!$J$45:$J$196,0))&lt;&gt;0,INDEX('Coverage Indicators - Section D'!F$45:F$196,MATCH('Print View'!$A103&amp;'Print View'!$AC$77,'Coverage Indicators - Section D'!$B$45:$B$196&amp;'Coverage Indicators - Section D'!$J$45:$J$196,0)),""),"")</f>
        <v/>
      </c>
      <c r="AD103" s="256" t="str">
        <f t="array" ref="AD103">IFERROR(IF(INDEX('Coverage Indicators - Section D'!G$45:G$196,MATCH('Print View'!$A103&amp;'Print View'!$AC$77,'Coverage Indicators - Section D'!$B$45:$B$196&amp;'Coverage Indicators - Section D'!$J$45:$J$196,0))&lt;&gt;0,INDEX('Coverage Indicators - Section D'!G$45:G$196,MATCH('Print View'!$A103&amp;'Print View'!$AC$77,'Coverage Indicators - Section D'!$B$45:$B$196&amp;'Coverage Indicators - Section D'!$J$45:$J$196,0)),""),"")</f>
        <v/>
      </c>
      <c r="AE103" s="180" t="str">
        <f t="array" ref="AE103">IFERROR(IF(INDEX('Coverage Indicators - Section D'!H$45:H$196,MATCH('Print View'!$A103&amp;'Print View'!$AC$77,'Coverage Indicators - Section D'!$B$45:$B$196&amp;'Coverage Indicators - Section D'!$J$45:$J$196,0))&lt;&gt;0,INDEX('Coverage Indicators - Section D'!H$45:H$196,MATCH('Print View'!$A103&amp;'Print View'!$AC$77,'Coverage Indicators - Section D'!$B$45:$B$196&amp;'Coverage Indicators - Section D'!$J$45:$J$196,0)),""),"")</f>
        <v/>
      </c>
      <c r="AF103" s="247" t="str">
        <f t="array" ref="AF103">IFERROR(IF(INDEX('Coverage Indicators - Section D'!E$45:E$196,MATCH('Print View'!$A103&amp;'Print View'!$AG$77,'Coverage Indicators - Section D'!$B$45:$B$196&amp;'Coverage Indicators - Section D'!$J$45:$J$196,0))&lt;&gt;0,INDEX('Coverage Indicators - Section D'!E$45:E$196,MATCH('Print View'!$A103&amp;'Print View'!$AG$77,'Coverage Indicators - Section D'!$B$45:$B$196&amp;'Coverage Indicators - Section D'!$J$45:$J$196,0)),""),"")</f>
        <v/>
      </c>
      <c r="AG103" s="248" t="str">
        <f t="array" ref="AG103">IFERROR(IF(INDEX('Coverage Indicators - Section D'!F$45:F$196,MATCH('Print View'!$A103&amp;'Print View'!$AG$77,'Coverage Indicators - Section D'!$B$45:$B$196&amp;'Coverage Indicators - Section D'!$J$45:$J$196,0))&lt;&gt;0,INDEX('Coverage Indicators - Section D'!F$45:F$196,MATCH('Print View'!$A103&amp;'Print View'!$AG$77,'Coverage Indicators - Section D'!$B$45:$B$196&amp;'Coverage Indicators - Section D'!$J$45:$J$196,0)),""),"")</f>
        <v/>
      </c>
      <c r="AH103" s="260" t="str">
        <f t="array" ref="AH103">IFERROR(IF(INDEX('Coverage Indicators - Section D'!G$45:G$196,MATCH('Print View'!$A103&amp;'Print View'!$AG$77,'Coverage Indicators - Section D'!$B$45:$B$196&amp;'Coverage Indicators - Section D'!$J$45:$J$196,0))&lt;&gt;0,INDEX('Coverage Indicators - Section D'!G$45:G$196,MATCH('Print View'!$A103&amp;'Print View'!$AG$77,'Coverage Indicators - Section D'!$B$45:$B$196&amp;'Coverage Indicators - Section D'!$J$45:$J$196,0)),""),"")</f>
        <v/>
      </c>
      <c r="AI103" s="180" t="str">
        <f t="array" ref="AI103">IFERROR(IF(INDEX('Coverage Indicators - Section D'!H$45:H$196,MATCH('Print View'!$A103&amp;'Print View'!$AG$77,'Coverage Indicators - Section D'!$B$45:$B$196&amp;'Coverage Indicators - Section D'!$J$45:$J$196,0))&lt;&gt;0,INDEX('Coverage Indicators - Section D'!H$45:H$196,MATCH('Print View'!$A103&amp;'Print View'!$AG$77,'Coverage Indicators - Section D'!$B$45:$B$196&amp;'Coverage Indicators - Section D'!$J$45:$J$196,0)),""),"")</f>
        <v/>
      </c>
      <c r="AJ103" s="235" t="str">
        <f>IFERROR(IF(INDEX('Coverage Indicators - Section D'!W$10:W$41,MATCH('Print View'!$A103,'Coverage Indicators - Section D'!$A$10:$A$41,0))&lt;&gt;0,INDEX('Coverage Indicators - Section D'!W$10:W$41,MATCH('Print View'!$A103,'Coverage Indicators - Section D'!$A$10:$A$41,0)),""),"")</f>
        <v/>
      </c>
      <c r="AK103" s="292"/>
      <c r="AL103" s="292"/>
      <c r="AM103" s="292"/>
      <c r="AN103" s="292"/>
      <c r="AO103" s="292"/>
      <c r="AP103" s="292"/>
      <c r="AQ103" s="292"/>
      <c r="AR103" s="292"/>
    </row>
    <row r="104" spans="1:44" s="293" customFormat="1" ht="30" x14ac:dyDescent="0.25">
      <c r="A104" s="212">
        <v>25</v>
      </c>
      <c r="B104" s="202" t="str">
        <f>IFERROR(IF(INDEX('Coverage Indicators - Section D'!B$10:B$41,MATCH('Print View'!$A104,'Coverage Indicators - Section D'!$A$10:$A$41,0))&lt;&gt;0,INDEX('Coverage Indicators - Section D'!B$10:B$41,MATCH('Print View'!$A104,'Coverage Indicators - Section D'!$A$10:$A$41,0)),""),"")</f>
        <v/>
      </c>
      <c r="C104" s="202" t="str">
        <f>IFERROR(IF(INDEX('Coverage Indicators - Section D'!C$10:C$41,MATCH('Print View'!$A104,'Coverage Indicators - Section D'!$A$10:$A$41,0))&lt;&gt;0,INDEX('Coverage Indicators - Section D'!C$10:C$41,MATCH('Print View'!$A104,'Coverage Indicators - Section D'!$A$10:$A$41,0)),""),"")</f>
        <v/>
      </c>
      <c r="D104" s="202" t="str">
        <f>IFERROR(IF(INDEX('Coverage Indicators - Section D'!D$10:D$41,MATCH('Print View'!$A104,'Coverage Indicators - Section D'!$A$10:$A$41,0))&lt;&gt;0,INDEX('Coverage Indicators - Section D'!D$10:D$41,MATCH('Print View'!$A104,'Coverage Indicators - Section D'!$A$10:$A$41,0)),""),"")</f>
        <v/>
      </c>
      <c r="E104" s="202" t="str">
        <f>IFERROR(IF(INDEX('Coverage Indicators - Section D'!E$10:E$41,MATCH('Print View'!$A104,'Coverage Indicators - Section D'!$A$10:$A$41,0))&lt;&gt;0,INDEX('Coverage Indicators - Section D'!E$10:E$41,MATCH('Print View'!$A104,'Coverage Indicators - Section D'!$A$10:$A$41,0)),""),"")</f>
        <v/>
      </c>
      <c r="F104" s="202" t="str">
        <f>IFERROR(IF(INDEX('Coverage Indicators - Section D'!F$10:F$41,MATCH('Print View'!$A104,'Coverage Indicators - Section D'!$A$10:$A$41,0))&lt;&gt;0,INDEX('Coverage Indicators - Section D'!F$10:F$41,MATCH('Print View'!$A104,'Coverage Indicators - Section D'!$A$10:$A$41,0)),""),"")</f>
        <v/>
      </c>
      <c r="G104" s="202" t="str">
        <f>IFERROR(IF(INDEX('Coverage Indicators - Section D'!G$10:G$41,MATCH('Print View'!$A104,'Coverage Indicators - Section D'!$A$10:$A$41,0))&lt;&gt;0,INDEX('Coverage Indicators - Section D'!G$10:G$41,MATCH('Print View'!$A104,'Coverage Indicators - Section D'!$A$10:$A$41,0)),""),"")</f>
        <v/>
      </c>
      <c r="H104" s="202" t="str">
        <f>IFERROR(IF(INDEX('Coverage Indicators - Section D'!H$10:H$41,MATCH('Print View'!$A104,'Coverage Indicators - Section D'!$A$10:$A$41,0))&lt;&gt;0,INDEX('Coverage Indicators - Section D'!H$10:H$41,MATCH('Print View'!$A104,'Coverage Indicators - Section D'!$A$10:$A$41,0)),""),"")</f>
        <v/>
      </c>
      <c r="I104" s="202" t="str">
        <f>IFERROR(IF(INDEX('Coverage Indicators - Section D'!P$10:P$41,MATCH('Print View'!$A104,'Coverage Indicators - Section D'!$A$10:$A$41,0))&lt;&gt;0,INDEX('Coverage Indicators - Section D'!P$10:P$41,MATCH('Print View'!$A104,'Coverage Indicators - Section D'!$A$10:$A$41,0)),""),"")</f>
        <v/>
      </c>
      <c r="J104" s="202" t="str">
        <f>IFERROR(IF(INDEX('Coverage Indicators - Section D'!Q$10:Q$41,MATCH('Print View'!$A104,'Coverage Indicators - Section D'!$A$10:$A$41,0))&lt;&gt;0,INDEX('Coverage Indicators - Section D'!Q$10:Q$41,MATCH('Print View'!$A104,'Coverage Indicators - Section D'!$A$10:$A$41,0)),""),"")</f>
        <v/>
      </c>
      <c r="K104" s="202" t="str">
        <f>IFERROR(IF(INDEX('Coverage Indicators - Section D'!R$10:R$41,MATCH('Print View'!$A104,'Coverage Indicators - Section D'!$A$10:$A$41,0))&lt;&gt;0,INDEX('Coverage Indicators - Section D'!R$10:R$41,MATCH('Print View'!$A104,'Coverage Indicators - Section D'!$A$10:$A$41,0)),""),"")</f>
        <v/>
      </c>
      <c r="L104" s="202" t="str">
        <f>IFERROR(IF(INDEX('Coverage Indicators - Section D'!S$10:S$41,MATCH('Print View'!$A104,'Coverage Indicators - Section D'!$A$10:$A$41,0))&lt;&gt;0,INDEX('Coverage Indicators - Section D'!S$10:S$41,MATCH('Print View'!$A104,'Coverage Indicators - Section D'!$A$10:$A$41,0)),""),"")</f>
        <v/>
      </c>
      <c r="M104" s="202" t="str">
        <f>IFERROR(IF(INDEX('Coverage Indicators - Section D'!T$10:T$41,MATCH('Print View'!$A104,'Coverage Indicators - Section D'!$A$10:$A$41,0))&lt;&gt;0,INDEX('Coverage Indicators - Section D'!T$10:T$41,MATCH('Print View'!$A104,'Coverage Indicators - Section D'!$A$10:$A$41,0)),""),"")</f>
        <v/>
      </c>
      <c r="N104" s="202" t="str">
        <f>IFERROR(IF(INDEX('Coverage Indicators - Section D'!U$10:U$41,MATCH('Print View'!$A104,'Coverage Indicators - Section D'!$A$10:$A$41,0))&lt;&gt;0,INDEX('Coverage Indicators - Section D'!U$10:U$41,MATCH('Print View'!$A104,'Coverage Indicators - Section D'!$A$10:$A$41,0)),""),"")</f>
        <v/>
      </c>
      <c r="O104" s="202" t="str">
        <f>IFERROR(IF(INDEX('Coverage Indicators - Section D'!V$10:V$41,MATCH('Print View'!$A104,'Coverage Indicators - Section D'!$A$10:$A$41,0))&lt;&gt;0,INDEX('Coverage Indicators - Section D'!V$10:V$41,MATCH('Print View'!$A104,'Coverage Indicators - Section D'!$A$10:$A$41,0)),""),"")</f>
        <v/>
      </c>
      <c r="P104" s="238" t="str">
        <f t="array" ref="P104">IFERROR(IF(INDEX('Coverage Indicators - Section D'!E$45:E$196,MATCH('Print View'!$A104&amp;'Print View'!$Q$77,'Coverage Indicators - Section D'!$B$45:$B$196&amp;'Coverage Indicators - Section D'!$J$45:$J$196,0))&lt;&gt;0,INDEX('Coverage Indicators - Section D'!E$45:E$196,MATCH('Print View'!$A104&amp;'Print View'!$Q$77,'Coverage Indicators - Section D'!$B$45:$B$196&amp;'Coverage Indicators - Section D'!$J$45:$J$196,0)),""),"")</f>
        <v/>
      </c>
      <c r="Q104" s="239" t="str">
        <f t="array" ref="Q104">IFERROR(IF(INDEX('Coverage Indicators - Section D'!F$45:F$196,MATCH('Print View'!$A104&amp;'Print View'!$Q$77,'Coverage Indicators - Section D'!$B$45:$B$196&amp;'Coverage Indicators - Section D'!$J$45:$J$196,0))&lt;&gt;0,INDEX('Coverage Indicators - Section D'!F$45:F$196,MATCH('Print View'!$A104&amp;'Print View'!$Q$77,'Coverage Indicators - Section D'!$B$45:$B$196&amp;'Coverage Indicators - Section D'!$J$45:$J$196,0)),""),"")</f>
        <v/>
      </c>
      <c r="R104" s="253" t="str">
        <f t="array" ref="R104">IFERROR(IF(INDEX('Coverage Indicators - Section D'!G$45:G$196,MATCH('Print View'!$A104&amp;'Print View'!$Q$77,'Coverage Indicators - Section D'!$B$45:$B$196&amp;'Coverage Indicators - Section D'!$J$45:$J$196,0))&lt;&gt;0,INDEX('Coverage Indicators - Section D'!G$45:G$196,MATCH('Print View'!$A104&amp;'Print View'!$Q$77,'Coverage Indicators - Section D'!$B$45:$B$196&amp;'Coverage Indicators - Section D'!$J$45:$J$196,0)),""),"")</f>
        <v/>
      </c>
      <c r="S104" s="174" t="str">
        <f t="array" ref="S104">IFERROR(IF(INDEX('Coverage Indicators - Section D'!H$45:H$196,MATCH('Print View'!$A104&amp;'Print View'!$Q$77,'Coverage Indicators - Section D'!$B$45:$B$196&amp;'Coverage Indicators - Section D'!$J$45:$J$196,0))&lt;&gt;0,INDEX('Coverage Indicators - Section D'!H$45:H$196,MATCH('Print View'!$A104&amp;'Print View'!$Q$77,'Coverage Indicators - Section D'!$B$45:$B$196&amp;'Coverage Indicators - Section D'!$J$45:$J$196,0)),""),"")</f>
        <v/>
      </c>
      <c r="T104" s="244" t="str">
        <f t="array" ref="T104">IFERROR(IF(INDEX('Coverage Indicators - Section D'!E$45:E$196,MATCH('Print View'!$A104&amp;'Print View'!$U$77,'Coverage Indicators - Section D'!$B$45:$B$196&amp;'Coverage Indicators - Section D'!$J$45:$J$196,0))&lt;&gt;0,INDEX('Coverage Indicators - Section D'!E$45:E$196,MATCH('Print View'!$A104&amp;'Print View'!$U$77,'Coverage Indicators - Section D'!$B$45:$B$196&amp;'Coverage Indicators - Section D'!$J$45:$J$196,0)),""),"")</f>
        <v/>
      </c>
      <c r="U104" s="239" t="str">
        <f t="array" ref="U104">IFERROR(IF(INDEX('Coverage Indicators - Section D'!F$45:F$196,MATCH('Print View'!$A104&amp;'Print View'!$U$77,'Coverage Indicators - Section D'!$B$45:$B$196&amp;'Coverage Indicators - Section D'!$J$45:$J$196,0))&lt;&gt;0,INDEX('Coverage Indicators - Section D'!F$45:F$196,MATCH('Print View'!$A104&amp;'Print View'!$U$77,'Coverage Indicators - Section D'!$B$45:$B$196&amp;'Coverage Indicators - Section D'!$J$45:$J$196,0)),""),"")</f>
        <v/>
      </c>
      <c r="V104" s="253" t="str">
        <f t="array" ref="V104">IFERROR(IF(INDEX('Coverage Indicators - Section D'!G$45:G$196,MATCH('Print View'!$A104&amp;'Print View'!$U$77,'Coverage Indicators - Section D'!$B$45:$B$196&amp;'Coverage Indicators - Section D'!$J$45:$J$196,0))&lt;&gt;0,INDEX('Coverage Indicators - Section D'!G$45:G$196,MATCH('Print View'!$A104&amp;'Print View'!$U$77,'Coverage Indicators - Section D'!$B$45:$B$196&amp;'Coverage Indicators - Section D'!$J$45:$J$196,0)),""),"")</f>
        <v/>
      </c>
      <c r="W104" s="174" t="str">
        <f t="array" ref="W104">IFERROR(IF(INDEX('Coverage Indicators - Section D'!H$45:H$196,MATCH('Print View'!$A104&amp;'Print View'!$U$77,'Coverage Indicators - Section D'!$B$45:$B$196&amp;'Coverage Indicators - Section D'!$J$45:$J$196,0))&lt;&gt;0,INDEX('Coverage Indicators - Section D'!H$45:H$196,MATCH('Print View'!$A104&amp;'Print View'!$U$77,'Coverage Indicators - Section D'!$B$45:$B$196&amp;'Coverage Indicators - Section D'!$J$45:$J$196,0)),""),"")</f>
        <v/>
      </c>
      <c r="X104" s="249" t="str">
        <f t="array" ref="X104">IFERROR(IF(INDEX('Coverage Indicators - Section D'!E$45:E$196,MATCH('Print View'!$A104&amp;'Print View'!$Y$77,'Coverage Indicators - Section D'!$B$45:$B$196&amp;'Coverage Indicators - Section D'!$J$45:$J$196,0))&lt;&gt;0,INDEX('Coverage Indicators - Section D'!E$45:E$196,MATCH('Print View'!$A104&amp;'Print View'!$Y$77,'Coverage Indicators - Section D'!$B$45:$B$196&amp;'Coverage Indicators - Section D'!$J$45:$J$196,0)),""),"")</f>
        <v/>
      </c>
      <c r="Y104" s="250" t="str">
        <f t="array" ref="Y104">IFERROR(IF(INDEX('Coverage Indicators - Section D'!F$45:F$196,MATCH('Print View'!$A104&amp;'Print View'!$Y$77,'Coverage Indicators - Section D'!$B$45:$B$196&amp;'Coverage Indicators - Section D'!$J$45:$J$196,0))&lt;&gt;0,INDEX('Coverage Indicators - Section D'!F$45:F$196,MATCH('Print View'!$A104&amp;'Print View'!$Y$77,'Coverage Indicators - Section D'!$B$45:$B$196&amp;'Coverage Indicators - Section D'!$J$45:$J$196,0)),""),"")</f>
        <v/>
      </c>
      <c r="Z104" s="257" t="str">
        <f t="array" ref="Z104">IFERROR(IF(INDEX('Coverage Indicators - Section D'!G$45:G$196,MATCH('Print View'!$A104&amp;'Print View'!$Y$77,'Coverage Indicators - Section D'!$B$45:$B$196&amp;'Coverage Indicators - Section D'!$J$45:$J$196,0))&lt;&gt;0,INDEX('Coverage Indicators - Section D'!G$45:G$196,MATCH('Print View'!$A104&amp;'Print View'!$Y$77,'Coverage Indicators - Section D'!$B$45:$B$196&amp;'Coverage Indicators - Section D'!$J$45:$J$196,0)),""),"")</f>
        <v/>
      </c>
      <c r="AA104" s="185" t="str">
        <f t="array" ref="AA104">IFERROR(IF(INDEX('Coverage Indicators - Section D'!H$45:H$196,MATCH('Print View'!$A104&amp;'Print View'!$Y$77,'Coverage Indicators - Section D'!$B$45:$B$196&amp;'Coverage Indicators - Section D'!$J$45:$J$196,0))&lt;&gt;0,INDEX('Coverage Indicators - Section D'!H$45:H$196,MATCH('Print View'!$A104&amp;'Print View'!$Y$77,'Coverage Indicators - Section D'!$B$45:$B$196&amp;'Coverage Indicators - Section D'!$J$45:$J$196,0)),""),"")</f>
        <v/>
      </c>
      <c r="AB104" s="249" t="str">
        <f t="array" ref="AB104">IFERROR(IF(INDEX('Coverage Indicators - Section D'!E$45:E$196,MATCH('Print View'!$A104&amp;'Print View'!$AC$77,'Coverage Indicators - Section D'!$B$45:$B$196&amp;'Coverage Indicators - Section D'!$J$45:$J$196,0))&lt;&gt;0,INDEX('Coverage Indicators - Section D'!E$45:E$196,MATCH('Print View'!$A104&amp;'Print View'!$AC$77,'Coverage Indicators - Section D'!$B$45:$B$196&amp;'Coverage Indicators - Section D'!$J$45:$J$196,0)),""),"")</f>
        <v/>
      </c>
      <c r="AC104" s="250" t="str">
        <f t="array" ref="AC104">IFERROR(IF(INDEX('Coverage Indicators - Section D'!F$45:F$196,MATCH('Print View'!$A104&amp;'Print View'!$AC$77,'Coverage Indicators - Section D'!$B$45:$B$196&amp;'Coverage Indicators - Section D'!$J$45:$J$196,0))&lt;&gt;0,INDEX('Coverage Indicators - Section D'!F$45:F$196,MATCH('Print View'!$A104&amp;'Print View'!$AC$77,'Coverage Indicators - Section D'!$B$45:$B$196&amp;'Coverage Indicators - Section D'!$J$45:$J$196,0)),""),"")</f>
        <v/>
      </c>
      <c r="AD104" s="257" t="str">
        <f t="array" ref="AD104">IFERROR(IF(INDEX('Coverage Indicators - Section D'!G$45:G$196,MATCH('Print View'!$A104&amp;'Print View'!$AC$77,'Coverage Indicators - Section D'!$B$45:$B$196&amp;'Coverage Indicators - Section D'!$J$45:$J$196,0))&lt;&gt;0,INDEX('Coverage Indicators - Section D'!G$45:G$196,MATCH('Print View'!$A104&amp;'Print View'!$AC$77,'Coverage Indicators - Section D'!$B$45:$B$196&amp;'Coverage Indicators - Section D'!$J$45:$J$196,0)),""),"")</f>
        <v/>
      </c>
      <c r="AE104" s="185" t="str">
        <f t="array" ref="AE104">IFERROR(IF(INDEX('Coverage Indicators - Section D'!H$45:H$196,MATCH('Print View'!$A104&amp;'Print View'!$AC$77,'Coverage Indicators - Section D'!$B$45:$B$196&amp;'Coverage Indicators - Section D'!$J$45:$J$196,0))&lt;&gt;0,INDEX('Coverage Indicators - Section D'!H$45:H$196,MATCH('Print View'!$A104&amp;'Print View'!$AC$77,'Coverage Indicators - Section D'!$B$45:$B$196&amp;'Coverage Indicators - Section D'!$J$45:$J$196,0)),""),"")</f>
        <v/>
      </c>
      <c r="AF104" s="249" t="str">
        <f t="array" ref="AF104">IFERROR(IF(INDEX('Coverage Indicators - Section D'!E$45:E$196,MATCH('Print View'!$A104&amp;'Print View'!$AG$77,'Coverage Indicators - Section D'!$B$45:$B$196&amp;'Coverage Indicators - Section D'!$J$45:$J$196,0))&lt;&gt;0,INDEX('Coverage Indicators - Section D'!E$45:E$196,MATCH('Print View'!$A104&amp;'Print View'!$AG$77,'Coverage Indicators - Section D'!$B$45:$B$196&amp;'Coverage Indicators - Section D'!$J$45:$J$196,0)),""),"")</f>
        <v/>
      </c>
      <c r="AG104" s="250" t="str">
        <f t="array" ref="AG104">IFERROR(IF(INDEX('Coverage Indicators - Section D'!F$45:F$196,MATCH('Print View'!$A104&amp;'Print View'!$AG$77,'Coverage Indicators - Section D'!$B$45:$B$196&amp;'Coverage Indicators - Section D'!$J$45:$J$196,0))&lt;&gt;0,INDEX('Coverage Indicators - Section D'!F$45:F$196,MATCH('Print View'!$A104&amp;'Print View'!$AG$77,'Coverage Indicators - Section D'!$B$45:$B$196&amp;'Coverage Indicators - Section D'!$J$45:$J$196,0)),""),"")</f>
        <v/>
      </c>
      <c r="AH104" s="261" t="str">
        <f t="array" ref="AH104">IFERROR(IF(INDEX('Coverage Indicators - Section D'!G$45:G$196,MATCH('Print View'!$A104&amp;'Print View'!$AG$77,'Coverage Indicators - Section D'!$B$45:$B$196&amp;'Coverage Indicators - Section D'!$J$45:$J$196,0))&lt;&gt;0,INDEX('Coverage Indicators - Section D'!G$45:G$196,MATCH('Print View'!$A104&amp;'Print View'!$AG$77,'Coverage Indicators - Section D'!$B$45:$B$196&amp;'Coverage Indicators - Section D'!$J$45:$J$196,0)),""),"")</f>
        <v/>
      </c>
      <c r="AI104" s="185" t="str">
        <f t="array" ref="AI104">IFERROR(IF(INDEX('Coverage Indicators - Section D'!H$45:H$196,MATCH('Print View'!$A104&amp;'Print View'!$AG$77,'Coverage Indicators - Section D'!$B$45:$B$196&amp;'Coverage Indicators - Section D'!$J$45:$J$196,0))&lt;&gt;0,INDEX('Coverage Indicators - Section D'!H$45:H$196,MATCH('Print View'!$A104&amp;'Print View'!$AG$77,'Coverage Indicators - Section D'!$B$45:$B$196&amp;'Coverage Indicators - Section D'!$J$45:$J$196,0)),""),"")</f>
        <v/>
      </c>
      <c r="AJ104" s="234" t="str">
        <f>IFERROR(IF(INDEX('Coverage Indicators - Section D'!W$10:W$41,MATCH('Print View'!$A104,'Coverage Indicators - Section D'!$A$10:$A$41,0))&lt;&gt;0,INDEX('Coverage Indicators - Section D'!W$10:W$41,MATCH('Print View'!$A104,'Coverage Indicators - Section D'!$A$10:$A$41,0)),""),"")</f>
        <v/>
      </c>
      <c r="AK104" s="292"/>
      <c r="AL104" s="292"/>
      <c r="AM104" s="292"/>
      <c r="AN104" s="292"/>
      <c r="AO104" s="292"/>
      <c r="AP104" s="292"/>
      <c r="AQ104" s="292"/>
      <c r="AR104" s="292"/>
    </row>
    <row r="105" spans="1:44" s="293" customFormat="1" ht="30" x14ac:dyDescent="0.25">
      <c r="A105" s="177">
        <v>26</v>
      </c>
      <c r="B105" s="203" t="str">
        <f>IFERROR(IF(INDEX('Coverage Indicators - Section D'!B$10:B$41,MATCH('Print View'!$A105,'Coverage Indicators - Section D'!$A$10:$A$41,0))&lt;&gt;0,INDEX('Coverage Indicators - Section D'!B$10:B$41,MATCH('Print View'!$A105,'Coverage Indicators - Section D'!$A$10:$A$41,0)),""),"")</f>
        <v/>
      </c>
      <c r="C105" s="203" t="str">
        <f>IFERROR(IF(INDEX('Coverage Indicators - Section D'!C$10:C$41,MATCH('Print View'!$A105,'Coverage Indicators - Section D'!$A$10:$A$41,0))&lt;&gt;0,INDEX('Coverage Indicators - Section D'!C$10:C$41,MATCH('Print View'!$A105,'Coverage Indicators - Section D'!$A$10:$A$41,0)),""),"")</f>
        <v/>
      </c>
      <c r="D105" s="203" t="str">
        <f>IFERROR(IF(INDEX('Coverage Indicators - Section D'!D$10:D$41,MATCH('Print View'!$A105,'Coverage Indicators - Section D'!$A$10:$A$41,0))&lt;&gt;0,INDEX('Coverage Indicators - Section D'!D$10:D$41,MATCH('Print View'!$A105,'Coverage Indicators - Section D'!$A$10:$A$41,0)),""),"")</f>
        <v/>
      </c>
      <c r="E105" s="203" t="str">
        <f>IFERROR(IF(INDEX('Coverage Indicators - Section D'!E$10:E$41,MATCH('Print View'!$A105,'Coverage Indicators - Section D'!$A$10:$A$41,0))&lt;&gt;0,INDEX('Coverage Indicators - Section D'!E$10:E$41,MATCH('Print View'!$A105,'Coverage Indicators - Section D'!$A$10:$A$41,0)),""),"")</f>
        <v/>
      </c>
      <c r="F105" s="203" t="str">
        <f>IFERROR(IF(INDEX('Coverage Indicators - Section D'!F$10:F$41,MATCH('Print View'!$A105,'Coverage Indicators - Section D'!$A$10:$A$41,0))&lt;&gt;0,INDEX('Coverage Indicators - Section D'!F$10:F$41,MATCH('Print View'!$A105,'Coverage Indicators - Section D'!$A$10:$A$41,0)),""),"")</f>
        <v/>
      </c>
      <c r="G105" s="203" t="str">
        <f>IFERROR(IF(INDEX('Coverage Indicators - Section D'!G$10:G$41,MATCH('Print View'!$A105,'Coverage Indicators - Section D'!$A$10:$A$41,0))&lt;&gt;0,INDEX('Coverage Indicators - Section D'!G$10:G$41,MATCH('Print View'!$A105,'Coverage Indicators - Section D'!$A$10:$A$41,0)),""),"")</f>
        <v/>
      </c>
      <c r="H105" s="203" t="str">
        <f>IFERROR(IF(INDEX('Coverage Indicators - Section D'!H$10:H$41,MATCH('Print View'!$A105,'Coverage Indicators - Section D'!$A$10:$A$41,0))&lt;&gt;0,INDEX('Coverage Indicators - Section D'!H$10:H$41,MATCH('Print View'!$A105,'Coverage Indicators - Section D'!$A$10:$A$41,0)),""),"")</f>
        <v/>
      </c>
      <c r="I105" s="203" t="str">
        <f>IFERROR(IF(INDEX('Coverage Indicators - Section D'!P$10:P$41,MATCH('Print View'!$A105,'Coverage Indicators - Section D'!$A$10:$A$41,0))&lt;&gt;0,INDEX('Coverage Indicators - Section D'!P$10:P$41,MATCH('Print View'!$A105,'Coverage Indicators - Section D'!$A$10:$A$41,0)),""),"")</f>
        <v/>
      </c>
      <c r="J105" s="203" t="str">
        <f>IFERROR(IF(INDEX('Coverage Indicators - Section D'!Q$10:Q$41,MATCH('Print View'!$A105,'Coverage Indicators - Section D'!$A$10:$A$41,0))&lt;&gt;0,INDEX('Coverage Indicators - Section D'!Q$10:Q$41,MATCH('Print View'!$A105,'Coverage Indicators - Section D'!$A$10:$A$41,0)),""),"")</f>
        <v/>
      </c>
      <c r="K105" s="203" t="str">
        <f>IFERROR(IF(INDEX('Coverage Indicators - Section D'!R$10:R$41,MATCH('Print View'!$A105,'Coverage Indicators - Section D'!$A$10:$A$41,0))&lt;&gt;0,INDEX('Coverage Indicators - Section D'!R$10:R$41,MATCH('Print View'!$A105,'Coverage Indicators - Section D'!$A$10:$A$41,0)),""),"")</f>
        <v/>
      </c>
      <c r="L105" s="203" t="str">
        <f>IFERROR(IF(INDEX('Coverage Indicators - Section D'!S$10:S$41,MATCH('Print View'!$A105,'Coverage Indicators - Section D'!$A$10:$A$41,0))&lt;&gt;0,INDEX('Coverage Indicators - Section D'!S$10:S$41,MATCH('Print View'!$A105,'Coverage Indicators - Section D'!$A$10:$A$41,0)),""),"")</f>
        <v/>
      </c>
      <c r="M105" s="203" t="str">
        <f>IFERROR(IF(INDEX('Coverage Indicators - Section D'!T$10:T$41,MATCH('Print View'!$A105,'Coverage Indicators - Section D'!$A$10:$A$41,0))&lt;&gt;0,INDEX('Coverage Indicators - Section D'!T$10:T$41,MATCH('Print View'!$A105,'Coverage Indicators - Section D'!$A$10:$A$41,0)),""),"")</f>
        <v/>
      </c>
      <c r="N105" s="203" t="str">
        <f>IFERROR(IF(INDEX('Coverage Indicators - Section D'!U$10:U$41,MATCH('Print View'!$A105,'Coverage Indicators - Section D'!$A$10:$A$41,0))&lt;&gt;0,INDEX('Coverage Indicators - Section D'!U$10:U$41,MATCH('Print View'!$A105,'Coverage Indicators - Section D'!$A$10:$A$41,0)),""),"")</f>
        <v/>
      </c>
      <c r="O105" s="203" t="str">
        <f>IFERROR(IF(INDEX('Coverage Indicators - Section D'!V$10:V$41,MATCH('Print View'!$A105,'Coverage Indicators - Section D'!$A$10:$A$41,0))&lt;&gt;0,INDEX('Coverage Indicators - Section D'!V$10:V$41,MATCH('Print View'!$A105,'Coverage Indicators - Section D'!$A$10:$A$41,0)),""),"")</f>
        <v/>
      </c>
      <c r="P105" s="240" t="str">
        <f t="array" ref="P105">IFERROR(IF(INDEX('Coverage Indicators - Section D'!E$45:E$196,MATCH('Print View'!$A105&amp;'Print View'!$Q$77,'Coverage Indicators - Section D'!$B$45:$B$196&amp;'Coverage Indicators - Section D'!$J$45:$J$196,0))&lt;&gt;0,INDEX('Coverage Indicators - Section D'!E$45:E$196,MATCH('Print View'!$A105&amp;'Print View'!$Q$77,'Coverage Indicators - Section D'!$B$45:$B$196&amp;'Coverage Indicators - Section D'!$J$45:$J$196,0)),""),"")</f>
        <v/>
      </c>
      <c r="Q105" s="241" t="str">
        <f t="array" ref="Q105">IFERROR(IF(INDEX('Coverage Indicators - Section D'!F$45:F$196,MATCH('Print View'!$A105&amp;'Print View'!$Q$77,'Coverage Indicators - Section D'!$B$45:$B$196&amp;'Coverage Indicators - Section D'!$J$45:$J$196,0))&lt;&gt;0,INDEX('Coverage Indicators - Section D'!F$45:F$196,MATCH('Print View'!$A105&amp;'Print View'!$Q$77,'Coverage Indicators - Section D'!$B$45:$B$196&amp;'Coverage Indicators - Section D'!$J$45:$J$196,0)),""),"")</f>
        <v/>
      </c>
      <c r="R105" s="254" t="str">
        <f t="array" ref="R105">IFERROR(IF(INDEX('Coverage Indicators - Section D'!G$45:G$196,MATCH('Print View'!$A105&amp;'Print View'!$Q$77,'Coverage Indicators - Section D'!$B$45:$B$196&amp;'Coverage Indicators - Section D'!$J$45:$J$196,0))&lt;&gt;0,INDEX('Coverage Indicators - Section D'!G$45:G$196,MATCH('Print View'!$A105&amp;'Print View'!$Q$77,'Coverage Indicators - Section D'!$B$45:$B$196&amp;'Coverage Indicators - Section D'!$J$45:$J$196,0)),""),"")</f>
        <v/>
      </c>
      <c r="S105" s="231" t="str">
        <f t="array" ref="S105">IFERROR(IF(INDEX('Coverage Indicators - Section D'!H$45:H$196,MATCH('Print View'!$A105&amp;'Print View'!$Q$77,'Coverage Indicators - Section D'!$B$45:$B$196&amp;'Coverage Indicators - Section D'!$J$45:$J$196,0))&lt;&gt;0,INDEX('Coverage Indicators - Section D'!H$45:H$196,MATCH('Print View'!$A105&amp;'Print View'!$Q$77,'Coverage Indicators - Section D'!$B$45:$B$196&amp;'Coverage Indicators - Section D'!$J$45:$J$196,0)),""),"")</f>
        <v/>
      </c>
      <c r="T105" s="245" t="str">
        <f t="array" ref="T105">IFERROR(IF(INDEX('Coverage Indicators - Section D'!E$45:E$196,MATCH('Print View'!$A105&amp;'Print View'!$U$77,'Coverage Indicators - Section D'!$B$45:$B$196&amp;'Coverage Indicators - Section D'!$J$45:$J$196,0))&lt;&gt;0,INDEX('Coverage Indicators - Section D'!E$45:E$196,MATCH('Print View'!$A105&amp;'Print View'!$U$77,'Coverage Indicators - Section D'!$B$45:$B$196&amp;'Coverage Indicators - Section D'!$J$45:$J$196,0)),""),"")</f>
        <v/>
      </c>
      <c r="U105" s="241" t="str">
        <f t="array" ref="U105">IFERROR(IF(INDEX('Coverage Indicators - Section D'!F$45:F$196,MATCH('Print View'!$A105&amp;'Print View'!$U$77,'Coverage Indicators - Section D'!$B$45:$B$196&amp;'Coverage Indicators - Section D'!$J$45:$J$196,0))&lt;&gt;0,INDEX('Coverage Indicators - Section D'!F$45:F$196,MATCH('Print View'!$A105&amp;'Print View'!$U$77,'Coverage Indicators - Section D'!$B$45:$B$196&amp;'Coverage Indicators - Section D'!$J$45:$J$196,0)),""),"")</f>
        <v/>
      </c>
      <c r="V105" s="254" t="str">
        <f t="array" ref="V105">IFERROR(IF(INDEX('Coverage Indicators - Section D'!G$45:G$196,MATCH('Print View'!$A105&amp;'Print View'!$U$77,'Coverage Indicators - Section D'!$B$45:$B$196&amp;'Coverage Indicators - Section D'!$J$45:$J$196,0))&lt;&gt;0,INDEX('Coverage Indicators - Section D'!G$45:G$196,MATCH('Print View'!$A105&amp;'Print View'!$U$77,'Coverage Indicators - Section D'!$B$45:$B$196&amp;'Coverage Indicators - Section D'!$J$45:$J$196,0)),""),"")</f>
        <v/>
      </c>
      <c r="W105" s="231" t="str">
        <f t="array" ref="W105">IFERROR(IF(INDEX('Coverage Indicators - Section D'!H$45:H$196,MATCH('Print View'!$A105&amp;'Print View'!$U$77,'Coverage Indicators - Section D'!$B$45:$B$196&amp;'Coverage Indicators - Section D'!$J$45:$J$196,0))&lt;&gt;0,INDEX('Coverage Indicators - Section D'!H$45:H$196,MATCH('Print View'!$A105&amp;'Print View'!$U$77,'Coverage Indicators - Section D'!$B$45:$B$196&amp;'Coverage Indicators - Section D'!$J$45:$J$196,0)),""),"")</f>
        <v/>
      </c>
      <c r="X105" s="247" t="str">
        <f t="array" ref="X105">IFERROR(IF(INDEX('Coverage Indicators - Section D'!E$45:E$196,MATCH('Print View'!$A105&amp;'Print View'!$Y$77,'Coverage Indicators - Section D'!$B$45:$B$196&amp;'Coverage Indicators - Section D'!$J$45:$J$196,0))&lt;&gt;0,INDEX('Coverage Indicators - Section D'!E$45:E$196,MATCH('Print View'!$A105&amp;'Print View'!$Y$77,'Coverage Indicators - Section D'!$B$45:$B$196&amp;'Coverage Indicators - Section D'!$J$45:$J$196,0)),""),"")</f>
        <v/>
      </c>
      <c r="Y105" s="248" t="str">
        <f t="array" ref="Y105">IFERROR(IF(INDEX('Coverage Indicators - Section D'!F$45:F$196,MATCH('Print View'!$A105&amp;'Print View'!$Y$77,'Coverage Indicators - Section D'!$B$45:$B$196&amp;'Coverage Indicators - Section D'!$J$45:$J$196,0))&lt;&gt;0,INDEX('Coverage Indicators - Section D'!F$45:F$196,MATCH('Print View'!$A105&amp;'Print View'!$Y$77,'Coverage Indicators - Section D'!$B$45:$B$196&amp;'Coverage Indicators - Section D'!$J$45:$J$196,0)),""),"")</f>
        <v/>
      </c>
      <c r="Z105" s="256" t="str">
        <f t="array" ref="Z105">IFERROR(IF(INDEX('Coverage Indicators - Section D'!G$45:G$196,MATCH('Print View'!$A105&amp;'Print View'!$Y$77,'Coverage Indicators - Section D'!$B$45:$B$196&amp;'Coverage Indicators - Section D'!$J$45:$J$196,0))&lt;&gt;0,INDEX('Coverage Indicators - Section D'!G$45:G$196,MATCH('Print View'!$A105&amp;'Print View'!$Y$77,'Coverage Indicators - Section D'!$B$45:$B$196&amp;'Coverage Indicators - Section D'!$J$45:$J$196,0)),""),"")</f>
        <v/>
      </c>
      <c r="AA105" s="180" t="str">
        <f t="array" ref="AA105">IFERROR(IF(INDEX('Coverage Indicators - Section D'!H$45:H$196,MATCH('Print View'!$A105&amp;'Print View'!$Y$77,'Coverage Indicators - Section D'!$B$45:$B$196&amp;'Coverage Indicators - Section D'!$J$45:$J$196,0))&lt;&gt;0,INDEX('Coverage Indicators - Section D'!H$45:H$196,MATCH('Print View'!$A105&amp;'Print View'!$Y$77,'Coverage Indicators - Section D'!$B$45:$B$196&amp;'Coverage Indicators - Section D'!$J$45:$J$196,0)),""),"")</f>
        <v/>
      </c>
      <c r="AB105" s="247" t="str">
        <f t="array" ref="AB105">IFERROR(IF(INDEX('Coverage Indicators - Section D'!E$45:E$196,MATCH('Print View'!$A105&amp;'Print View'!$AC$77,'Coverage Indicators - Section D'!$B$45:$B$196&amp;'Coverage Indicators - Section D'!$J$45:$J$196,0))&lt;&gt;0,INDEX('Coverage Indicators - Section D'!E$45:E$196,MATCH('Print View'!$A105&amp;'Print View'!$AC$77,'Coverage Indicators - Section D'!$B$45:$B$196&amp;'Coverage Indicators - Section D'!$J$45:$J$196,0)),""),"")</f>
        <v/>
      </c>
      <c r="AC105" s="248" t="str">
        <f t="array" ref="AC105">IFERROR(IF(INDEX('Coverage Indicators - Section D'!F$45:F$196,MATCH('Print View'!$A105&amp;'Print View'!$AC$77,'Coverage Indicators - Section D'!$B$45:$B$196&amp;'Coverage Indicators - Section D'!$J$45:$J$196,0))&lt;&gt;0,INDEX('Coverage Indicators - Section D'!F$45:F$196,MATCH('Print View'!$A105&amp;'Print View'!$AC$77,'Coverage Indicators - Section D'!$B$45:$B$196&amp;'Coverage Indicators - Section D'!$J$45:$J$196,0)),""),"")</f>
        <v/>
      </c>
      <c r="AD105" s="256" t="str">
        <f t="array" ref="AD105">IFERROR(IF(INDEX('Coverage Indicators - Section D'!G$45:G$196,MATCH('Print View'!$A105&amp;'Print View'!$AC$77,'Coverage Indicators - Section D'!$B$45:$B$196&amp;'Coverage Indicators - Section D'!$J$45:$J$196,0))&lt;&gt;0,INDEX('Coverage Indicators - Section D'!G$45:G$196,MATCH('Print View'!$A105&amp;'Print View'!$AC$77,'Coverage Indicators - Section D'!$B$45:$B$196&amp;'Coverage Indicators - Section D'!$J$45:$J$196,0)),""),"")</f>
        <v/>
      </c>
      <c r="AE105" s="180" t="str">
        <f t="array" ref="AE105">IFERROR(IF(INDEX('Coverage Indicators - Section D'!H$45:H$196,MATCH('Print View'!$A105&amp;'Print View'!$AC$77,'Coverage Indicators - Section D'!$B$45:$B$196&amp;'Coverage Indicators - Section D'!$J$45:$J$196,0))&lt;&gt;0,INDEX('Coverage Indicators - Section D'!H$45:H$196,MATCH('Print View'!$A105&amp;'Print View'!$AC$77,'Coverage Indicators - Section D'!$B$45:$B$196&amp;'Coverage Indicators - Section D'!$J$45:$J$196,0)),""),"")</f>
        <v/>
      </c>
      <c r="AF105" s="247" t="str">
        <f t="array" ref="AF105">IFERROR(IF(INDEX('Coverage Indicators - Section D'!E$45:E$196,MATCH('Print View'!$A105&amp;'Print View'!$AG$77,'Coverage Indicators - Section D'!$B$45:$B$196&amp;'Coverage Indicators - Section D'!$J$45:$J$196,0))&lt;&gt;0,INDEX('Coverage Indicators - Section D'!E$45:E$196,MATCH('Print View'!$A105&amp;'Print View'!$AG$77,'Coverage Indicators - Section D'!$B$45:$B$196&amp;'Coverage Indicators - Section D'!$J$45:$J$196,0)),""),"")</f>
        <v/>
      </c>
      <c r="AG105" s="248" t="str">
        <f t="array" ref="AG105">IFERROR(IF(INDEX('Coverage Indicators - Section D'!F$45:F$196,MATCH('Print View'!$A105&amp;'Print View'!$AG$77,'Coverage Indicators - Section D'!$B$45:$B$196&amp;'Coverage Indicators - Section D'!$J$45:$J$196,0))&lt;&gt;0,INDEX('Coverage Indicators - Section D'!F$45:F$196,MATCH('Print View'!$A105&amp;'Print View'!$AG$77,'Coverage Indicators - Section D'!$B$45:$B$196&amp;'Coverage Indicators - Section D'!$J$45:$J$196,0)),""),"")</f>
        <v/>
      </c>
      <c r="AH105" s="260" t="str">
        <f t="array" ref="AH105">IFERROR(IF(INDEX('Coverage Indicators - Section D'!G$45:G$196,MATCH('Print View'!$A105&amp;'Print View'!$AG$77,'Coverage Indicators - Section D'!$B$45:$B$196&amp;'Coverage Indicators - Section D'!$J$45:$J$196,0))&lt;&gt;0,INDEX('Coverage Indicators - Section D'!G$45:G$196,MATCH('Print View'!$A105&amp;'Print View'!$AG$77,'Coverage Indicators - Section D'!$B$45:$B$196&amp;'Coverage Indicators - Section D'!$J$45:$J$196,0)),""),"")</f>
        <v/>
      </c>
      <c r="AI105" s="180" t="str">
        <f t="array" ref="AI105">IFERROR(IF(INDEX('Coverage Indicators - Section D'!H$45:H$196,MATCH('Print View'!$A105&amp;'Print View'!$AG$77,'Coverage Indicators - Section D'!$B$45:$B$196&amp;'Coverage Indicators - Section D'!$J$45:$J$196,0))&lt;&gt;0,INDEX('Coverage Indicators - Section D'!H$45:H$196,MATCH('Print View'!$A105&amp;'Print View'!$AG$77,'Coverage Indicators - Section D'!$B$45:$B$196&amp;'Coverage Indicators - Section D'!$J$45:$J$196,0)),""),"")</f>
        <v/>
      </c>
      <c r="AJ105" s="235" t="str">
        <f>IFERROR(IF(INDEX('Coverage Indicators - Section D'!W$10:W$41,MATCH('Print View'!$A105,'Coverage Indicators - Section D'!$A$10:$A$41,0))&lt;&gt;0,INDEX('Coverage Indicators - Section D'!W$10:W$41,MATCH('Print View'!$A105,'Coverage Indicators - Section D'!$A$10:$A$41,0)),""),"")</f>
        <v/>
      </c>
      <c r="AK105" s="292"/>
      <c r="AL105" s="292"/>
      <c r="AM105" s="292"/>
      <c r="AN105" s="292"/>
      <c r="AO105" s="292"/>
      <c r="AP105" s="292"/>
      <c r="AQ105" s="292"/>
      <c r="AR105" s="292"/>
    </row>
    <row r="106" spans="1:44" s="293" customFormat="1" ht="30" x14ac:dyDescent="0.25">
      <c r="A106" s="213">
        <v>27</v>
      </c>
      <c r="B106" s="202" t="str">
        <f>IFERROR(IF(INDEX('Coverage Indicators - Section D'!B$10:B$41,MATCH('Print View'!$A106,'Coverage Indicators - Section D'!$A$10:$A$41,0))&lt;&gt;0,INDEX('Coverage Indicators - Section D'!B$10:B$41,MATCH('Print View'!$A106,'Coverage Indicators - Section D'!$A$10:$A$41,0)),""),"")</f>
        <v/>
      </c>
      <c r="C106" s="202" t="str">
        <f>IFERROR(IF(INDEX('Coverage Indicators - Section D'!C$10:C$41,MATCH('Print View'!$A106,'Coverage Indicators - Section D'!$A$10:$A$41,0))&lt;&gt;0,INDEX('Coverage Indicators - Section D'!C$10:C$41,MATCH('Print View'!$A106,'Coverage Indicators - Section D'!$A$10:$A$41,0)),""),"")</f>
        <v/>
      </c>
      <c r="D106" s="202" t="str">
        <f>IFERROR(IF(INDEX('Coverage Indicators - Section D'!D$10:D$41,MATCH('Print View'!$A106,'Coverage Indicators - Section D'!$A$10:$A$41,0))&lt;&gt;0,INDEX('Coverage Indicators - Section D'!D$10:D$41,MATCH('Print View'!$A106,'Coverage Indicators - Section D'!$A$10:$A$41,0)),""),"")</f>
        <v/>
      </c>
      <c r="E106" s="202" t="str">
        <f>IFERROR(IF(INDEX('Coverage Indicators - Section D'!E$10:E$41,MATCH('Print View'!$A106,'Coverage Indicators - Section D'!$A$10:$A$41,0))&lt;&gt;0,INDEX('Coverage Indicators - Section D'!E$10:E$41,MATCH('Print View'!$A106,'Coverage Indicators - Section D'!$A$10:$A$41,0)),""),"")</f>
        <v/>
      </c>
      <c r="F106" s="202" t="str">
        <f>IFERROR(IF(INDEX('Coverage Indicators - Section D'!F$10:F$41,MATCH('Print View'!$A106,'Coverage Indicators - Section D'!$A$10:$A$41,0))&lt;&gt;0,INDEX('Coverage Indicators - Section D'!F$10:F$41,MATCH('Print View'!$A106,'Coverage Indicators - Section D'!$A$10:$A$41,0)),""),"")</f>
        <v/>
      </c>
      <c r="G106" s="202" t="str">
        <f>IFERROR(IF(INDEX('Coverage Indicators - Section D'!G$10:G$41,MATCH('Print View'!$A106,'Coverage Indicators - Section D'!$A$10:$A$41,0))&lt;&gt;0,INDEX('Coverage Indicators - Section D'!G$10:G$41,MATCH('Print View'!$A106,'Coverage Indicators - Section D'!$A$10:$A$41,0)),""),"")</f>
        <v/>
      </c>
      <c r="H106" s="202" t="str">
        <f>IFERROR(IF(INDEX('Coverage Indicators - Section D'!H$10:H$41,MATCH('Print View'!$A106,'Coverage Indicators - Section D'!$A$10:$A$41,0))&lt;&gt;0,INDEX('Coverage Indicators - Section D'!H$10:H$41,MATCH('Print View'!$A106,'Coverage Indicators - Section D'!$A$10:$A$41,0)),""),"")</f>
        <v/>
      </c>
      <c r="I106" s="202" t="str">
        <f>IFERROR(IF(INDEX('Coverage Indicators - Section D'!P$10:P$41,MATCH('Print View'!$A106,'Coverage Indicators - Section D'!$A$10:$A$41,0))&lt;&gt;0,INDEX('Coverage Indicators - Section D'!P$10:P$41,MATCH('Print View'!$A106,'Coverage Indicators - Section D'!$A$10:$A$41,0)),""),"")</f>
        <v/>
      </c>
      <c r="J106" s="202" t="str">
        <f>IFERROR(IF(INDEX('Coverage Indicators - Section D'!Q$10:Q$41,MATCH('Print View'!$A106,'Coverage Indicators - Section D'!$A$10:$A$41,0))&lt;&gt;0,INDEX('Coverage Indicators - Section D'!Q$10:Q$41,MATCH('Print View'!$A106,'Coverage Indicators - Section D'!$A$10:$A$41,0)),""),"")</f>
        <v/>
      </c>
      <c r="K106" s="202" t="str">
        <f>IFERROR(IF(INDEX('Coverage Indicators - Section D'!R$10:R$41,MATCH('Print View'!$A106,'Coverage Indicators - Section D'!$A$10:$A$41,0))&lt;&gt;0,INDEX('Coverage Indicators - Section D'!R$10:R$41,MATCH('Print View'!$A106,'Coverage Indicators - Section D'!$A$10:$A$41,0)),""),"")</f>
        <v/>
      </c>
      <c r="L106" s="202" t="str">
        <f>IFERROR(IF(INDEX('Coverage Indicators - Section D'!S$10:S$41,MATCH('Print View'!$A106,'Coverage Indicators - Section D'!$A$10:$A$41,0))&lt;&gt;0,INDEX('Coverage Indicators - Section D'!S$10:S$41,MATCH('Print View'!$A106,'Coverage Indicators - Section D'!$A$10:$A$41,0)),""),"")</f>
        <v/>
      </c>
      <c r="M106" s="202" t="str">
        <f>IFERROR(IF(INDEX('Coverage Indicators - Section D'!T$10:T$41,MATCH('Print View'!$A106,'Coverage Indicators - Section D'!$A$10:$A$41,0))&lt;&gt;0,INDEX('Coverage Indicators - Section D'!T$10:T$41,MATCH('Print View'!$A106,'Coverage Indicators - Section D'!$A$10:$A$41,0)),""),"")</f>
        <v/>
      </c>
      <c r="N106" s="202" t="str">
        <f>IFERROR(IF(INDEX('Coverage Indicators - Section D'!U$10:U$41,MATCH('Print View'!$A106,'Coverage Indicators - Section D'!$A$10:$A$41,0))&lt;&gt;0,INDEX('Coverage Indicators - Section D'!U$10:U$41,MATCH('Print View'!$A106,'Coverage Indicators - Section D'!$A$10:$A$41,0)),""),"")</f>
        <v/>
      </c>
      <c r="O106" s="202" t="str">
        <f>IFERROR(IF(INDEX('Coverage Indicators - Section D'!V$10:V$41,MATCH('Print View'!$A106,'Coverage Indicators - Section D'!$A$10:$A$41,0))&lt;&gt;0,INDEX('Coverage Indicators - Section D'!V$10:V$41,MATCH('Print View'!$A106,'Coverage Indicators - Section D'!$A$10:$A$41,0)),""),"")</f>
        <v/>
      </c>
      <c r="P106" s="238" t="str">
        <f t="array" ref="P106">IFERROR(IF(INDEX('Coverage Indicators - Section D'!E$45:E$196,MATCH('Print View'!$A106&amp;'Print View'!$Q$77,'Coverage Indicators - Section D'!$B$45:$B$196&amp;'Coverage Indicators - Section D'!$J$45:$J$196,0))&lt;&gt;0,INDEX('Coverage Indicators - Section D'!E$45:E$196,MATCH('Print View'!$A106&amp;'Print View'!$Q$77,'Coverage Indicators - Section D'!$B$45:$B$196&amp;'Coverage Indicators - Section D'!$J$45:$J$196,0)),""),"")</f>
        <v/>
      </c>
      <c r="Q106" s="239" t="str">
        <f t="array" ref="Q106">IFERROR(IF(INDEX('Coverage Indicators - Section D'!F$45:F$196,MATCH('Print View'!$A106&amp;'Print View'!$Q$77,'Coverage Indicators - Section D'!$B$45:$B$196&amp;'Coverage Indicators - Section D'!$J$45:$J$196,0))&lt;&gt;0,INDEX('Coverage Indicators - Section D'!F$45:F$196,MATCH('Print View'!$A106&amp;'Print View'!$Q$77,'Coverage Indicators - Section D'!$B$45:$B$196&amp;'Coverage Indicators - Section D'!$J$45:$J$196,0)),""),"")</f>
        <v/>
      </c>
      <c r="R106" s="253" t="str">
        <f t="array" ref="R106">IFERROR(IF(INDEX('Coverage Indicators - Section D'!G$45:G$196,MATCH('Print View'!$A106&amp;'Print View'!$Q$77,'Coverage Indicators - Section D'!$B$45:$B$196&amp;'Coverage Indicators - Section D'!$J$45:$J$196,0))&lt;&gt;0,INDEX('Coverage Indicators - Section D'!G$45:G$196,MATCH('Print View'!$A106&amp;'Print View'!$Q$77,'Coverage Indicators - Section D'!$B$45:$B$196&amp;'Coverage Indicators - Section D'!$J$45:$J$196,0)),""),"")</f>
        <v/>
      </c>
      <c r="S106" s="174" t="str">
        <f t="array" ref="S106">IFERROR(IF(INDEX('Coverage Indicators - Section D'!H$45:H$196,MATCH('Print View'!$A106&amp;'Print View'!$Q$77,'Coverage Indicators - Section D'!$B$45:$B$196&amp;'Coverage Indicators - Section D'!$J$45:$J$196,0))&lt;&gt;0,INDEX('Coverage Indicators - Section D'!H$45:H$196,MATCH('Print View'!$A106&amp;'Print View'!$Q$77,'Coverage Indicators - Section D'!$B$45:$B$196&amp;'Coverage Indicators - Section D'!$J$45:$J$196,0)),""),"")</f>
        <v/>
      </c>
      <c r="T106" s="244" t="str">
        <f t="array" ref="T106">IFERROR(IF(INDEX('Coverage Indicators - Section D'!E$45:E$196,MATCH('Print View'!$A106&amp;'Print View'!$U$77,'Coverage Indicators - Section D'!$B$45:$B$196&amp;'Coverage Indicators - Section D'!$J$45:$J$196,0))&lt;&gt;0,INDEX('Coverage Indicators - Section D'!E$45:E$196,MATCH('Print View'!$A106&amp;'Print View'!$U$77,'Coverage Indicators - Section D'!$B$45:$B$196&amp;'Coverage Indicators - Section D'!$J$45:$J$196,0)),""),"")</f>
        <v/>
      </c>
      <c r="U106" s="239" t="str">
        <f t="array" ref="U106">IFERROR(IF(INDEX('Coverage Indicators - Section D'!F$45:F$196,MATCH('Print View'!$A106&amp;'Print View'!$U$77,'Coverage Indicators - Section D'!$B$45:$B$196&amp;'Coverage Indicators - Section D'!$J$45:$J$196,0))&lt;&gt;0,INDEX('Coverage Indicators - Section D'!F$45:F$196,MATCH('Print View'!$A106&amp;'Print View'!$U$77,'Coverage Indicators - Section D'!$B$45:$B$196&amp;'Coverage Indicators - Section D'!$J$45:$J$196,0)),""),"")</f>
        <v/>
      </c>
      <c r="V106" s="253" t="str">
        <f t="array" ref="V106">IFERROR(IF(INDEX('Coverage Indicators - Section D'!G$45:G$196,MATCH('Print View'!$A106&amp;'Print View'!$U$77,'Coverage Indicators - Section D'!$B$45:$B$196&amp;'Coverage Indicators - Section D'!$J$45:$J$196,0))&lt;&gt;0,INDEX('Coverage Indicators - Section D'!G$45:G$196,MATCH('Print View'!$A106&amp;'Print View'!$U$77,'Coverage Indicators - Section D'!$B$45:$B$196&amp;'Coverage Indicators - Section D'!$J$45:$J$196,0)),""),"")</f>
        <v/>
      </c>
      <c r="W106" s="174" t="str">
        <f t="array" ref="W106">IFERROR(IF(INDEX('Coverage Indicators - Section D'!H$45:H$196,MATCH('Print View'!$A106&amp;'Print View'!$U$77,'Coverage Indicators - Section D'!$B$45:$B$196&amp;'Coverage Indicators - Section D'!$J$45:$J$196,0))&lt;&gt;0,INDEX('Coverage Indicators - Section D'!H$45:H$196,MATCH('Print View'!$A106&amp;'Print View'!$U$77,'Coverage Indicators - Section D'!$B$45:$B$196&amp;'Coverage Indicators - Section D'!$J$45:$J$196,0)),""),"")</f>
        <v/>
      </c>
      <c r="X106" s="249" t="str">
        <f t="array" ref="X106">IFERROR(IF(INDEX('Coverage Indicators - Section D'!E$45:E$196,MATCH('Print View'!$A106&amp;'Print View'!$Y$77,'Coverage Indicators - Section D'!$B$45:$B$196&amp;'Coverage Indicators - Section D'!$J$45:$J$196,0))&lt;&gt;0,INDEX('Coverage Indicators - Section D'!E$45:E$196,MATCH('Print View'!$A106&amp;'Print View'!$Y$77,'Coverage Indicators - Section D'!$B$45:$B$196&amp;'Coverage Indicators - Section D'!$J$45:$J$196,0)),""),"")</f>
        <v/>
      </c>
      <c r="Y106" s="250" t="str">
        <f t="array" ref="Y106">IFERROR(IF(INDEX('Coverage Indicators - Section D'!F$45:F$196,MATCH('Print View'!$A106&amp;'Print View'!$Y$77,'Coverage Indicators - Section D'!$B$45:$B$196&amp;'Coverage Indicators - Section D'!$J$45:$J$196,0))&lt;&gt;0,INDEX('Coverage Indicators - Section D'!F$45:F$196,MATCH('Print View'!$A106&amp;'Print View'!$Y$77,'Coverage Indicators - Section D'!$B$45:$B$196&amp;'Coverage Indicators - Section D'!$J$45:$J$196,0)),""),"")</f>
        <v/>
      </c>
      <c r="Z106" s="257" t="str">
        <f t="array" ref="Z106">IFERROR(IF(INDEX('Coverage Indicators - Section D'!G$45:G$196,MATCH('Print View'!$A106&amp;'Print View'!$Y$77,'Coverage Indicators - Section D'!$B$45:$B$196&amp;'Coverage Indicators - Section D'!$J$45:$J$196,0))&lt;&gt;0,INDEX('Coverage Indicators - Section D'!G$45:G$196,MATCH('Print View'!$A106&amp;'Print View'!$Y$77,'Coverage Indicators - Section D'!$B$45:$B$196&amp;'Coverage Indicators - Section D'!$J$45:$J$196,0)),""),"")</f>
        <v/>
      </c>
      <c r="AA106" s="185" t="str">
        <f t="array" ref="AA106">IFERROR(IF(INDEX('Coverage Indicators - Section D'!H$45:H$196,MATCH('Print View'!$A106&amp;'Print View'!$Y$77,'Coverage Indicators - Section D'!$B$45:$B$196&amp;'Coverage Indicators - Section D'!$J$45:$J$196,0))&lt;&gt;0,INDEX('Coverage Indicators - Section D'!H$45:H$196,MATCH('Print View'!$A106&amp;'Print View'!$Y$77,'Coverage Indicators - Section D'!$B$45:$B$196&amp;'Coverage Indicators - Section D'!$J$45:$J$196,0)),""),"")</f>
        <v/>
      </c>
      <c r="AB106" s="249" t="str">
        <f t="array" ref="AB106">IFERROR(IF(INDEX('Coverage Indicators - Section D'!E$45:E$196,MATCH('Print View'!$A106&amp;'Print View'!$AC$77,'Coverage Indicators - Section D'!$B$45:$B$196&amp;'Coverage Indicators - Section D'!$J$45:$J$196,0))&lt;&gt;0,INDEX('Coverage Indicators - Section D'!E$45:E$196,MATCH('Print View'!$A106&amp;'Print View'!$AC$77,'Coverage Indicators - Section D'!$B$45:$B$196&amp;'Coverage Indicators - Section D'!$J$45:$J$196,0)),""),"")</f>
        <v/>
      </c>
      <c r="AC106" s="250" t="str">
        <f t="array" ref="AC106">IFERROR(IF(INDEX('Coverage Indicators - Section D'!F$45:F$196,MATCH('Print View'!$A106&amp;'Print View'!$AC$77,'Coverage Indicators - Section D'!$B$45:$B$196&amp;'Coverage Indicators - Section D'!$J$45:$J$196,0))&lt;&gt;0,INDEX('Coverage Indicators - Section D'!F$45:F$196,MATCH('Print View'!$A106&amp;'Print View'!$AC$77,'Coverage Indicators - Section D'!$B$45:$B$196&amp;'Coverage Indicators - Section D'!$J$45:$J$196,0)),""),"")</f>
        <v/>
      </c>
      <c r="AD106" s="257" t="str">
        <f t="array" ref="AD106">IFERROR(IF(INDEX('Coverage Indicators - Section D'!G$45:G$196,MATCH('Print View'!$A106&amp;'Print View'!$AC$77,'Coverage Indicators - Section D'!$B$45:$B$196&amp;'Coverage Indicators - Section D'!$J$45:$J$196,0))&lt;&gt;0,INDEX('Coverage Indicators - Section D'!G$45:G$196,MATCH('Print View'!$A106&amp;'Print View'!$AC$77,'Coverage Indicators - Section D'!$B$45:$B$196&amp;'Coverage Indicators - Section D'!$J$45:$J$196,0)),""),"")</f>
        <v/>
      </c>
      <c r="AE106" s="185" t="str">
        <f t="array" ref="AE106">IFERROR(IF(INDEX('Coverage Indicators - Section D'!H$45:H$196,MATCH('Print View'!$A106&amp;'Print View'!$AC$77,'Coverage Indicators - Section D'!$B$45:$B$196&amp;'Coverage Indicators - Section D'!$J$45:$J$196,0))&lt;&gt;0,INDEX('Coverage Indicators - Section D'!H$45:H$196,MATCH('Print View'!$A106&amp;'Print View'!$AC$77,'Coverage Indicators - Section D'!$B$45:$B$196&amp;'Coverage Indicators - Section D'!$J$45:$J$196,0)),""),"")</f>
        <v/>
      </c>
      <c r="AF106" s="249" t="str">
        <f t="array" ref="AF106">IFERROR(IF(INDEX('Coverage Indicators - Section D'!E$45:E$196,MATCH('Print View'!$A106&amp;'Print View'!$AG$77,'Coverage Indicators - Section D'!$B$45:$B$196&amp;'Coverage Indicators - Section D'!$J$45:$J$196,0))&lt;&gt;0,INDEX('Coverage Indicators - Section D'!E$45:E$196,MATCH('Print View'!$A106&amp;'Print View'!$AG$77,'Coverage Indicators - Section D'!$B$45:$B$196&amp;'Coverage Indicators - Section D'!$J$45:$J$196,0)),""),"")</f>
        <v/>
      </c>
      <c r="AG106" s="250" t="str">
        <f t="array" ref="AG106">IFERROR(IF(INDEX('Coverage Indicators - Section D'!F$45:F$196,MATCH('Print View'!$A106&amp;'Print View'!$AG$77,'Coverage Indicators - Section D'!$B$45:$B$196&amp;'Coverage Indicators - Section D'!$J$45:$J$196,0))&lt;&gt;0,INDEX('Coverage Indicators - Section D'!F$45:F$196,MATCH('Print View'!$A106&amp;'Print View'!$AG$77,'Coverage Indicators - Section D'!$B$45:$B$196&amp;'Coverage Indicators - Section D'!$J$45:$J$196,0)),""),"")</f>
        <v/>
      </c>
      <c r="AH106" s="261" t="str">
        <f t="array" ref="AH106">IFERROR(IF(INDEX('Coverage Indicators - Section D'!G$45:G$196,MATCH('Print View'!$A106&amp;'Print View'!$AG$77,'Coverage Indicators - Section D'!$B$45:$B$196&amp;'Coverage Indicators - Section D'!$J$45:$J$196,0))&lt;&gt;0,INDEX('Coverage Indicators - Section D'!G$45:G$196,MATCH('Print View'!$A106&amp;'Print View'!$AG$77,'Coverage Indicators - Section D'!$B$45:$B$196&amp;'Coverage Indicators - Section D'!$J$45:$J$196,0)),""),"")</f>
        <v/>
      </c>
      <c r="AI106" s="185" t="str">
        <f t="array" ref="AI106">IFERROR(IF(INDEX('Coverage Indicators - Section D'!H$45:H$196,MATCH('Print View'!$A106&amp;'Print View'!$AG$77,'Coverage Indicators - Section D'!$B$45:$B$196&amp;'Coverage Indicators - Section D'!$J$45:$J$196,0))&lt;&gt;0,INDEX('Coverage Indicators - Section D'!H$45:H$196,MATCH('Print View'!$A106&amp;'Print View'!$AG$77,'Coverage Indicators - Section D'!$B$45:$B$196&amp;'Coverage Indicators - Section D'!$J$45:$J$196,0)),""),"")</f>
        <v/>
      </c>
      <c r="AJ106" s="234" t="str">
        <f>IFERROR(IF(INDEX('Coverage Indicators - Section D'!W$10:W$41,MATCH('Print View'!$A106,'Coverage Indicators - Section D'!$A$10:$A$41,0))&lt;&gt;0,INDEX('Coverage Indicators - Section D'!W$10:W$41,MATCH('Print View'!$A106,'Coverage Indicators - Section D'!$A$10:$A$41,0)),""),"")</f>
        <v/>
      </c>
      <c r="AK106" s="292"/>
      <c r="AL106" s="292"/>
      <c r="AM106" s="292"/>
      <c r="AN106" s="292"/>
      <c r="AO106" s="292"/>
      <c r="AP106" s="292"/>
      <c r="AQ106" s="292"/>
      <c r="AR106" s="292"/>
    </row>
    <row r="107" spans="1:44" s="293" customFormat="1" ht="30" x14ac:dyDescent="0.25">
      <c r="A107" s="177">
        <v>28</v>
      </c>
      <c r="B107" s="203" t="str">
        <f>IFERROR(IF(INDEX('Coverage Indicators - Section D'!B$10:B$41,MATCH('Print View'!$A107,'Coverage Indicators - Section D'!$A$10:$A$41,0))&lt;&gt;0,INDEX('Coverage Indicators - Section D'!B$10:B$41,MATCH('Print View'!$A107,'Coverage Indicators - Section D'!$A$10:$A$41,0)),""),"")</f>
        <v/>
      </c>
      <c r="C107" s="203" t="str">
        <f>IFERROR(IF(INDEX('Coverage Indicators - Section D'!C$10:C$41,MATCH('Print View'!$A107,'Coverage Indicators - Section D'!$A$10:$A$41,0))&lt;&gt;0,INDEX('Coverage Indicators - Section D'!C$10:C$41,MATCH('Print View'!$A107,'Coverage Indicators - Section D'!$A$10:$A$41,0)),""),"")</f>
        <v/>
      </c>
      <c r="D107" s="203" t="str">
        <f>IFERROR(IF(INDEX('Coverage Indicators - Section D'!D$10:D$41,MATCH('Print View'!$A107,'Coverage Indicators - Section D'!$A$10:$A$41,0))&lt;&gt;0,INDEX('Coverage Indicators - Section D'!D$10:D$41,MATCH('Print View'!$A107,'Coverage Indicators - Section D'!$A$10:$A$41,0)),""),"")</f>
        <v/>
      </c>
      <c r="E107" s="203" t="str">
        <f>IFERROR(IF(INDEX('Coverage Indicators - Section D'!E$10:E$41,MATCH('Print View'!$A107,'Coverage Indicators - Section D'!$A$10:$A$41,0))&lt;&gt;0,INDEX('Coverage Indicators - Section D'!E$10:E$41,MATCH('Print View'!$A107,'Coverage Indicators - Section D'!$A$10:$A$41,0)),""),"")</f>
        <v/>
      </c>
      <c r="F107" s="203" t="str">
        <f>IFERROR(IF(INDEX('Coverage Indicators - Section D'!F$10:F$41,MATCH('Print View'!$A107,'Coverage Indicators - Section D'!$A$10:$A$41,0))&lt;&gt;0,INDEX('Coverage Indicators - Section D'!F$10:F$41,MATCH('Print View'!$A107,'Coverage Indicators - Section D'!$A$10:$A$41,0)),""),"")</f>
        <v/>
      </c>
      <c r="G107" s="203" t="str">
        <f>IFERROR(IF(INDEX('Coverage Indicators - Section D'!G$10:G$41,MATCH('Print View'!$A107,'Coverage Indicators - Section D'!$A$10:$A$41,0))&lt;&gt;0,INDEX('Coverage Indicators - Section D'!G$10:G$41,MATCH('Print View'!$A107,'Coverage Indicators - Section D'!$A$10:$A$41,0)),""),"")</f>
        <v/>
      </c>
      <c r="H107" s="203" t="str">
        <f>IFERROR(IF(INDEX('Coverage Indicators - Section D'!H$10:H$41,MATCH('Print View'!$A107,'Coverage Indicators - Section D'!$A$10:$A$41,0))&lt;&gt;0,INDEX('Coverage Indicators - Section D'!H$10:H$41,MATCH('Print View'!$A107,'Coverage Indicators - Section D'!$A$10:$A$41,0)),""),"")</f>
        <v/>
      </c>
      <c r="I107" s="203" t="str">
        <f>IFERROR(IF(INDEX('Coverage Indicators - Section D'!P$10:P$41,MATCH('Print View'!$A107,'Coverage Indicators - Section D'!$A$10:$A$41,0))&lt;&gt;0,INDEX('Coverage Indicators - Section D'!P$10:P$41,MATCH('Print View'!$A107,'Coverage Indicators - Section D'!$A$10:$A$41,0)),""),"")</f>
        <v/>
      </c>
      <c r="J107" s="203" t="str">
        <f>IFERROR(IF(INDEX('Coverage Indicators - Section D'!Q$10:Q$41,MATCH('Print View'!$A107,'Coverage Indicators - Section D'!$A$10:$A$41,0))&lt;&gt;0,INDEX('Coverage Indicators - Section D'!Q$10:Q$41,MATCH('Print View'!$A107,'Coverage Indicators - Section D'!$A$10:$A$41,0)),""),"")</f>
        <v/>
      </c>
      <c r="K107" s="203" t="str">
        <f>IFERROR(IF(INDEX('Coverage Indicators - Section D'!R$10:R$41,MATCH('Print View'!$A107,'Coverage Indicators - Section D'!$A$10:$A$41,0))&lt;&gt;0,INDEX('Coverage Indicators - Section D'!R$10:R$41,MATCH('Print View'!$A107,'Coverage Indicators - Section D'!$A$10:$A$41,0)),""),"")</f>
        <v/>
      </c>
      <c r="L107" s="203" t="str">
        <f>IFERROR(IF(INDEX('Coverage Indicators - Section D'!S$10:S$41,MATCH('Print View'!$A107,'Coverage Indicators - Section D'!$A$10:$A$41,0))&lt;&gt;0,INDEX('Coverage Indicators - Section D'!S$10:S$41,MATCH('Print View'!$A107,'Coverage Indicators - Section D'!$A$10:$A$41,0)),""),"")</f>
        <v/>
      </c>
      <c r="M107" s="203" t="str">
        <f>IFERROR(IF(INDEX('Coverage Indicators - Section D'!T$10:T$41,MATCH('Print View'!$A107,'Coverage Indicators - Section D'!$A$10:$A$41,0))&lt;&gt;0,INDEX('Coverage Indicators - Section D'!T$10:T$41,MATCH('Print View'!$A107,'Coverage Indicators - Section D'!$A$10:$A$41,0)),""),"")</f>
        <v/>
      </c>
      <c r="N107" s="203" t="str">
        <f>IFERROR(IF(INDEX('Coverage Indicators - Section D'!U$10:U$41,MATCH('Print View'!$A107,'Coverage Indicators - Section D'!$A$10:$A$41,0))&lt;&gt;0,INDEX('Coverage Indicators - Section D'!U$10:U$41,MATCH('Print View'!$A107,'Coverage Indicators - Section D'!$A$10:$A$41,0)),""),"")</f>
        <v/>
      </c>
      <c r="O107" s="203" t="str">
        <f>IFERROR(IF(INDEX('Coverage Indicators - Section D'!V$10:V$41,MATCH('Print View'!$A107,'Coverage Indicators - Section D'!$A$10:$A$41,0))&lt;&gt;0,INDEX('Coverage Indicators - Section D'!V$10:V$41,MATCH('Print View'!$A107,'Coverage Indicators - Section D'!$A$10:$A$41,0)),""),"")</f>
        <v/>
      </c>
      <c r="P107" s="240" t="str">
        <f t="array" ref="P107">IFERROR(IF(INDEX('Coverage Indicators - Section D'!E$45:E$196,MATCH('Print View'!$A107&amp;'Print View'!$Q$77,'Coverage Indicators - Section D'!$B$45:$B$196&amp;'Coverage Indicators - Section D'!$J$45:$J$196,0))&lt;&gt;0,INDEX('Coverage Indicators - Section D'!E$45:E$196,MATCH('Print View'!$A107&amp;'Print View'!$Q$77,'Coverage Indicators - Section D'!$B$45:$B$196&amp;'Coverage Indicators - Section D'!$J$45:$J$196,0)),""),"")</f>
        <v/>
      </c>
      <c r="Q107" s="241" t="str">
        <f t="array" ref="Q107">IFERROR(IF(INDEX('Coverage Indicators - Section D'!F$45:F$196,MATCH('Print View'!$A107&amp;'Print View'!$Q$77,'Coverage Indicators - Section D'!$B$45:$B$196&amp;'Coverage Indicators - Section D'!$J$45:$J$196,0))&lt;&gt;0,INDEX('Coverage Indicators - Section D'!F$45:F$196,MATCH('Print View'!$A107&amp;'Print View'!$Q$77,'Coverage Indicators - Section D'!$B$45:$B$196&amp;'Coverage Indicators - Section D'!$J$45:$J$196,0)),""),"")</f>
        <v/>
      </c>
      <c r="R107" s="254" t="str">
        <f t="array" ref="R107">IFERROR(IF(INDEX('Coverage Indicators - Section D'!G$45:G$196,MATCH('Print View'!$A107&amp;'Print View'!$Q$77,'Coverage Indicators - Section D'!$B$45:$B$196&amp;'Coverage Indicators - Section D'!$J$45:$J$196,0))&lt;&gt;0,INDEX('Coverage Indicators - Section D'!G$45:G$196,MATCH('Print View'!$A107&amp;'Print View'!$Q$77,'Coverage Indicators - Section D'!$B$45:$B$196&amp;'Coverage Indicators - Section D'!$J$45:$J$196,0)),""),"")</f>
        <v/>
      </c>
      <c r="S107" s="231" t="str">
        <f t="array" ref="S107">IFERROR(IF(INDEX('Coverage Indicators - Section D'!H$45:H$196,MATCH('Print View'!$A107&amp;'Print View'!$Q$77,'Coverage Indicators - Section D'!$B$45:$B$196&amp;'Coverage Indicators - Section D'!$J$45:$J$196,0))&lt;&gt;0,INDEX('Coverage Indicators - Section D'!H$45:H$196,MATCH('Print View'!$A107&amp;'Print View'!$Q$77,'Coverage Indicators - Section D'!$B$45:$B$196&amp;'Coverage Indicators - Section D'!$J$45:$J$196,0)),""),"")</f>
        <v/>
      </c>
      <c r="T107" s="245" t="str">
        <f t="array" ref="T107">IFERROR(IF(INDEX('Coverage Indicators - Section D'!E$45:E$196,MATCH('Print View'!$A107&amp;'Print View'!$U$77,'Coverage Indicators - Section D'!$B$45:$B$196&amp;'Coverage Indicators - Section D'!$J$45:$J$196,0))&lt;&gt;0,INDEX('Coverage Indicators - Section D'!E$45:E$196,MATCH('Print View'!$A107&amp;'Print View'!$U$77,'Coverage Indicators - Section D'!$B$45:$B$196&amp;'Coverage Indicators - Section D'!$J$45:$J$196,0)),""),"")</f>
        <v/>
      </c>
      <c r="U107" s="241" t="str">
        <f t="array" ref="U107">IFERROR(IF(INDEX('Coverage Indicators - Section D'!F$45:F$196,MATCH('Print View'!$A107&amp;'Print View'!$U$77,'Coverage Indicators - Section D'!$B$45:$B$196&amp;'Coverage Indicators - Section D'!$J$45:$J$196,0))&lt;&gt;0,INDEX('Coverage Indicators - Section D'!F$45:F$196,MATCH('Print View'!$A107&amp;'Print View'!$U$77,'Coverage Indicators - Section D'!$B$45:$B$196&amp;'Coverage Indicators - Section D'!$J$45:$J$196,0)),""),"")</f>
        <v/>
      </c>
      <c r="V107" s="254" t="str">
        <f t="array" ref="V107">IFERROR(IF(INDEX('Coverage Indicators - Section D'!G$45:G$196,MATCH('Print View'!$A107&amp;'Print View'!$U$77,'Coverage Indicators - Section D'!$B$45:$B$196&amp;'Coverage Indicators - Section D'!$J$45:$J$196,0))&lt;&gt;0,INDEX('Coverage Indicators - Section D'!G$45:G$196,MATCH('Print View'!$A107&amp;'Print View'!$U$77,'Coverage Indicators - Section D'!$B$45:$B$196&amp;'Coverage Indicators - Section D'!$J$45:$J$196,0)),""),"")</f>
        <v/>
      </c>
      <c r="W107" s="231" t="str">
        <f t="array" ref="W107">IFERROR(IF(INDEX('Coverage Indicators - Section D'!H$45:H$196,MATCH('Print View'!$A107&amp;'Print View'!$U$77,'Coverage Indicators - Section D'!$B$45:$B$196&amp;'Coverage Indicators - Section D'!$J$45:$J$196,0))&lt;&gt;0,INDEX('Coverage Indicators - Section D'!H$45:H$196,MATCH('Print View'!$A107&amp;'Print View'!$U$77,'Coverage Indicators - Section D'!$B$45:$B$196&amp;'Coverage Indicators - Section D'!$J$45:$J$196,0)),""),"")</f>
        <v/>
      </c>
      <c r="X107" s="247" t="str">
        <f t="array" ref="X107">IFERROR(IF(INDEX('Coverage Indicators - Section D'!E$45:E$196,MATCH('Print View'!$A107&amp;'Print View'!$Y$77,'Coverage Indicators - Section D'!$B$45:$B$196&amp;'Coverage Indicators - Section D'!$J$45:$J$196,0))&lt;&gt;0,INDEX('Coverage Indicators - Section D'!E$45:E$196,MATCH('Print View'!$A107&amp;'Print View'!$Y$77,'Coverage Indicators - Section D'!$B$45:$B$196&amp;'Coverage Indicators - Section D'!$J$45:$J$196,0)),""),"")</f>
        <v/>
      </c>
      <c r="Y107" s="248" t="str">
        <f t="array" ref="Y107">IFERROR(IF(INDEX('Coverage Indicators - Section D'!F$45:F$196,MATCH('Print View'!$A107&amp;'Print View'!$Y$77,'Coverage Indicators - Section D'!$B$45:$B$196&amp;'Coverage Indicators - Section D'!$J$45:$J$196,0))&lt;&gt;0,INDEX('Coverage Indicators - Section D'!F$45:F$196,MATCH('Print View'!$A107&amp;'Print View'!$Y$77,'Coverage Indicators - Section D'!$B$45:$B$196&amp;'Coverage Indicators - Section D'!$J$45:$J$196,0)),""),"")</f>
        <v/>
      </c>
      <c r="Z107" s="256" t="str">
        <f t="array" ref="Z107">IFERROR(IF(INDEX('Coverage Indicators - Section D'!G$45:G$196,MATCH('Print View'!$A107&amp;'Print View'!$Y$77,'Coverage Indicators - Section D'!$B$45:$B$196&amp;'Coverage Indicators - Section D'!$J$45:$J$196,0))&lt;&gt;0,INDEX('Coverage Indicators - Section D'!G$45:G$196,MATCH('Print View'!$A107&amp;'Print View'!$Y$77,'Coverage Indicators - Section D'!$B$45:$B$196&amp;'Coverage Indicators - Section D'!$J$45:$J$196,0)),""),"")</f>
        <v/>
      </c>
      <c r="AA107" s="180" t="str">
        <f t="array" ref="AA107">IFERROR(IF(INDEX('Coverage Indicators - Section D'!H$45:H$196,MATCH('Print View'!$A107&amp;'Print View'!$Y$77,'Coverage Indicators - Section D'!$B$45:$B$196&amp;'Coverage Indicators - Section D'!$J$45:$J$196,0))&lt;&gt;0,INDEX('Coverage Indicators - Section D'!H$45:H$196,MATCH('Print View'!$A107&amp;'Print View'!$Y$77,'Coverage Indicators - Section D'!$B$45:$B$196&amp;'Coverage Indicators - Section D'!$J$45:$J$196,0)),""),"")</f>
        <v/>
      </c>
      <c r="AB107" s="247" t="str">
        <f t="array" ref="AB107">IFERROR(IF(INDEX('Coverage Indicators - Section D'!E$45:E$196,MATCH('Print View'!$A107&amp;'Print View'!$AC$77,'Coverage Indicators - Section D'!$B$45:$B$196&amp;'Coverage Indicators - Section D'!$J$45:$J$196,0))&lt;&gt;0,INDEX('Coverage Indicators - Section D'!E$45:E$196,MATCH('Print View'!$A107&amp;'Print View'!$AC$77,'Coverage Indicators - Section D'!$B$45:$B$196&amp;'Coverage Indicators - Section D'!$J$45:$J$196,0)),""),"")</f>
        <v/>
      </c>
      <c r="AC107" s="248" t="str">
        <f t="array" ref="AC107">IFERROR(IF(INDEX('Coverage Indicators - Section D'!F$45:F$196,MATCH('Print View'!$A107&amp;'Print View'!$AC$77,'Coverage Indicators - Section D'!$B$45:$B$196&amp;'Coverage Indicators - Section D'!$J$45:$J$196,0))&lt;&gt;0,INDEX('Coverage Indicators - Section D'!F$45:F$196,MATCH('Print View'!$A107&amp;'Print View'!$AC$77,'Coverage Indicators - Section D'!$B$45:$B$196&amp;'Coverage Indicators - Section D'!$J$45:$J$196,0)),""),"")</f>
        <v/>
      </c>
      <c r="AD107" s="256" t="str">
        <f t="array" ref="AD107">IFERROR(IF(INDEX('Coverage Indicators - Section D'!G$45:G$196,MATCH('Print View'!$A107&amp;'Print View'!$AC$77,'Coverage Indicators - Section D'!$B$45:$B$196&amp;'Coverage Indicators - Section D'!$J$45:$J$196,0))&lt;&gt;0,INDEX('Coverage Indicators - Section D'!G$45:G$196,MATCH('Print View'!$A107&amp;'Print View'!$AC$77,'Coverage Indicators - Section D'!$B$45:$B$196&amp;'Coverage Indicators - Section D'!$J$45:$J$196,0)),""),"")</f>
        <v/>
      </c>
      <c r="AE107" s="180" t="str">
        <f t="array" ref="AE107">IFERROR(IF(INDEX('Coverage Indicators - Section D'!H$45:H$196,MATCH('Print View'!$A107&amp;'Print View'!$AC$77,'Coverage Indicators - Section D'!$B$45:$B$196&amp;'Coverage Indicators - Section D'!$J$45:$J$196,0))&lt;&gt;0,INDEX('Coverage Indicators - Section D'!H$45:H$196,MATCH('Print View'!$A107&amp;'Print View'!$AC$77,'Coverage Indicators - Section D'!$B$45:$B$196&amp;'Coverage Indicators - Section D'!$J$45:$J$196,0)),""),"")</f>
        <v/>
      </c>
      <c r="AF107" s="247" t="str">
        <f t="array" ref="AF107">IFERROR(IF(INDEX('Coverage Indicators - Section D'!E$45:E$196,MATCH('Print View'!$A107&amp;'Print View'!$AG$77,'Coverage Indicators - Section D'!$B$45:$B$196&amp;'Coverage Indicators - Section D'!$J$45:$J$196,0))&lt;&gt;0,INDEX('Coverage Indicators - Section D'!E$45:E$196,MATCH('Print View'!$A107&amp;'Print View'!$AG$77,'Coverage Indicators - Section D'!$B$45:$B$196&amp;'Coverage Indicators - Section D'!$J$45:$J$196,0)),""),"")</f>
        <v/>
      </c>
      <c r="AG107" s="248" t="str">
        <f t="array" ref="AG107">IFERROR(IF(INDEX('Coverage Indicators - Section D'!F$45:F$196,MATCH('Print View'!$A107&amp;'Print View'!$AG$77,'Coverage Indicators - Section D'!$B$45:$B$196&amp;'Coverage Indicators - Section D'!$J$45:$J$196,0))&lt;&gt;0,INDEX('Coverage Indicators - Section D'!F$45:F$196,MATCH('Print View'!$A107&amp;'Print View'!$AG$77,'Coverage Indicators - Section D'!$B$45:$B$196&amp;'Coverage Indicators - Section D'!$J$45:$J$196,0)),""),"")</f>
        <v/>
      </c>
      <c r="AH107" s="260" t="str">
        <f t="array" ref="AH107">IFERROR(IF(INDEX('Coverage Indicators - Section D'!G$45:G$196,MATCH('Print View'!$A107&amp;'Print View'!$AG$77,'Coverage Indicators - Section D'!$B$45:$B$196&amp;'Coverage Indicators - Section D'!$J$45:$J$196,0))&lt;&gt;0,INDEX('Coverage Indicators - Section D'!G$45:G$196,MATCH('Print View'!$A107&amp;'Print View'!$AG$77,'Coverage Indicators - Section D'!$B$45:$B$196&amp;'Coverage Indicators - Section D'!$J$45:$J$196,0)),""),"")</f>
        <v/>
      </c>
      <c r="AI107" s="180" t="str">
        <f t="array" ref="AI107">IFERROR(IF(INDEX('Coverage Indicators - Section D'!H$45:H$196,MATCH('Print View'!$A107&amp;'Print View'!$AG$77,'Coverage Indicators - Section D'!$B$45:$B$196&amp;'Coverage Indicators - Section D'!$J$45:$J$196,0))&lt;&gt;0,INDEX('Coverage Indicators - Section D'!H$45:H$196,MATCH('Print View'!$A107&amp;'Print View'!$AG$77,'Coverage Indicators - Section D'!$B$45:$B$196&amp;'Coverage Indicators - Section D'!$J$45:$J$196,0)),""),"")</f>
        <v/>
      </c>
      <c r="AJ107" s="235" t="str">
        <f>IFERROR(IF(INDEX('Coverage Indicators - Section D'!W$10:W$41,MATCH('Print View'!$A107,'Coverage Indicators - Section D'!$A$10:$A$41,0))&lt;&gt;0,INDEX('Coverage Indicators - Section D'!W$10:W$41,MATCH('Print View'!$A107,'Coverage Indicators - Section D'!$A$10:$A$41,0)),""),"")</f>
        <v/>
      </c>
      <c r="AK107" s="292"/>
      <c r="AL107" s="292"/>
      <c r="AM107" s="292"/>
      <c r="AN107" s="292"/>
      <c r="AO107" s="292"/>
      <c r="AP107" s="292"/>
      <c r="AQ107" s="292"/>
      <c r="AR107" s="292"/>
    </row>
    <row r="108" spans="1:44" s="293" customFormat="1" ht="30" x14ac:dyDescent="0.25">
      <c r="A108" s="212">
        <v>29</v>
      </c>
      <c r="B108" s="202" t="str">
        <f>IFERROR(IF(INDEX('Coverage Indicators - Section D'!B$10:B$41,MATCH('Print View'!$A108,'Coverage Indicators - Section D'!$A$10:$A$41,0))&lt;&gt;0,INDEX('Coverage Indicators - Section D'!B$10:B$41,MATCH('Print View'!$A108,'Coverage Indicators - Section D'!$A$10:$A$41,0)),""),"")</f>
        <v/>
      </c>
      <c r="C108" s="202" t="str">
        <f>IFERROR(IF(INDEX('Coverage Indicators - Section D'!C$10:C$41,MATCH('Print View'!$A108,'Coverage Indicators - Section D'!$A$10:$A$41,0))&lt;&gt;0,INDEX('Coverage Indicators - Section D'!C$10:C$41,MATCH('Print View'!$A108,'Coverage Indicators - Section D'!$A$10:$A$41,0)),""),"")</f>
        <v/>
      </c>
      <c r="D108" s="202" t="str">
        <f>IFERROR(IF(INDEX('Coverage Indicators - Section D'!D$10:D$41,MATCH('Print View'!$A108,'Coverage Indicators - Section D'!$A$10:$A$41,0))&lt;&gt;0,INDEX('Coverage Indicators - Section D'!D$10:D$41,MATCH('Print View'!$A108,'Coverage Indicators - Section D'!$A$10:$A$41,0)),""),"")</f>
        <v/>
      </c>
      <c r="E108" s="202" t="str">
        <f>IFERROR(IF(INDEX('Coverage Indicators - Section D'!E$10:E$41,MATCH('Print View'!$A108,'Coverage Indicators - Section D'!$A$10:$A$41,0))&lt;&gt;0,INDEX('Coverage Indicators - Section D'!E$10:E$41,MATCH('Print View'!$A108,'Coverage Indicators - Section D'!$A$10:$A$41,0)),""),"")</f>
        <v/>
      </c>
      <c r="F108" s="202" t="str">
        <f>IFERROR(IF(INDEX('Coverage Indicators - Section D'!F$10:F$41,MATCH('Print View'!$A108,'Coverage Indicators - Section D'!$A$10:$A$41,0))&lt;&gt;0,INDEX('Coverage Indicators - Section D'!F$10:F$41,MATCH('Print View'!$A108,'Coverage Indicators - Section D'!$A$10:$A$41,0)),""),"")</f>
        <v/>
      </c>
      <c r="G108" s="202" t="str">
        <f>IFERROR(IF(INDEX('Coverage Indicators - Section D'!G$10:G$41,MATCH('Print View'!$A108,'Coverage Indicators - Section D'!$A$10:$A$41,0))&lt;&gt;0,INDEX('Coverage Indicators - Section D'!G$10:G$41,MATCH('Print View'!$A108,'Coverage Indicators - Section D'!$A$10:$A$41,0)),""),"")</f>
        <v/>
      </c>
      <c r="H108" s="202" t="str">
        <f>IFERROR(IF(INDEX('Coverage Indicators - Section D'!H$10:H$41,MATCH('Print View'!$A108,'Coverage Indicators - Section D'!$A$10:$A$41,0))&lt;&gt;0,INDEX('Coverage Indicators - Section D'!H$10:H$41,MATCH('Print View'!$A108,'Coverage Indicators - Section D'!$A$10:$A$41,0)),""),"")</f>
        <v/>
      </c>
      <c r="I108" s="202" t="str">
        <f>IFERROR(IF(INDEX('Coverage Indicators - Section D'!P$10:P$41,MATCH('Print View'!$A108,'Coverage Indicators - Section D'!$A$10:$A$41,0))&lt;&gt;0,INDEX('Coverage Indicators - Section D'!P$10:P$41,MATCH('Print View'!$A108,'Coverage Indicators - Section D'!$A$10:$A$41,0)),""),"")</f>
        <v/>
      </c>
      <c r="J108" s="202" t="str">
        <f>IFERROR(IF(INDEX('Coverage Indicators - Section D'!Q$10:Q$41,MATCH('Print View'!$A108,'Coverage Indicators - Section D'!$A$10:$A$41,0))&lt;&gt;0,INDEX('Coverage Indicators - Section D'!Q$10:Q$41,MATCH('Print View'!$A108,'Coverage Indicators - Section D'!$A$10:$A$41,0)),""),"")</f>
        <v/>
      </c>
      <c r="K108" s="202" t="str">
        <f>IFERROR(IF(INDEX('Coverage Indicators - Section D'!R$10:R$41,MATCH('Print View'!$A108,'Coverage Indicators - Section D'!$A$10:$A$41,0))&lt;&gt;0,INDEX('Coverage Indicators - Section D'!R$10:R$41,MATCH('Print View'!$A108,'Coverage Indicators - Section D'!$A$10:$A$41,0)),""),"")</f>
        <v/>
      </c>
      <c r="L108" s="202" t="str">
        <f>IFERROR(IF(INDEX('Coverage Indicators - Section D'!S$10:S$41,MATCH('Print View'!$A108,'Coverage Indicators - Section D'!$A$10:$A$41,0))&lt;&gt;0,INDEX('Coverage Indicators - Section D'!S$10:S$41,MATCH('Print View'!$A108,'Coverage Indicators - Section D'!$A$10:$A$41,0)),""),"")</f>
        <v/>
      </c>
      <c r="M108" s="202" t="str">
        <f>IFERROR(IF(INDEX('Coverage Indicators - Section D'!T$10:T$41,MATCH('Print View'!$A108,'Coverage Indicators - Section D'!$A$10:$A$41,0))&lt;&gt;0,INDEX('Coverage Indicators - Section D'!T$10:T$41,MATCH('Print View'!$A108,'Coverage Indicators - Section D'!$A$10:$A$41,0)),""),"")</f>
        <v/>
      </c>
      <c r="N108" s="202" t="str">
        <f>IFERROR(IF(INDEX('Coverage Indicators - Section D'!U$10:U$41,MATCH('Print View'!$A108,'Coverage Indicators - Section D'!$A$10:$A$41,0))&lt;&gt;0,INDEX('Coverage Indicators - Section D'!U$10:U$41,MATCH('Print View'!$A108,'Coverage Indicators - Section D'!$A$10:$A$41,0)),""),"")</f>
        <v/>
      </c>
      <c r="O108" s="202" t="str">
        <f>IFERROR(IF(INDEX('Coverage Indicators - Section D'!V$10:V$41,MATCH('Print View'!$A108,'Coverage Indicators - Section D'!$A$10:$A$41,0))&lt;&gt;0,INDEX('Coverage Indicators - Section D'!V$10:V$41,MATCH('Print View'!$A108,'Coverage Indicators - Section D'!$A$10:$A$41,0)),""),"")</f>
        <v/>
      </c>
      <c r="P108" s="238" t="str">
        <f t="array" ref="P108">IFERROR(IF(INDEX('Coverage Indicators - Section D'!E$45:E$196,MATCH('Print View'!$A108&amp;'Print View'!$Q$77,'Coverage Indicators - Section D'!$B$45:$B$196&amp;'Coverage Indicators - Section D'!$J$45:$J$196,0))&lt;&gt;0,INDEX('Coverage Indicators - Section D'!E$45:E$196,MATCH('Print View'!$A108&amp;'Print View'!$Q$77,'Coverage Indicators - Section D'!$B$45:$B$196&amp;'Coverage Indicators - Section D'!$J$45:$J$196,0)),""),"")</f>
        <v/>
      </c>
      <c r="Q108" s="239" t="str">
        <f t="array" ref="Q108">IFERROR(IF(INDEX('Coverage Indicators - Section D'!F$45:F$196,MATCH('Print View'!$A108&amp;'Print View'!$Q$77,'Coverage Indicators - Section D'!$B$45:$B$196&amp;'Coverage Indicators - Section D'!$J$45:$J$196,0))&lt;&gt;0,INDEX('Coverage Indicators - Section D'!F$45:F$196,MATCH('Print View'!$A108&amp;'Print View'!$Q$77,'Coverage Indicators - Section D'!$B$45:$B$196&amp;'Coverage Indicators - Section D'!$J$45:$J$196,0)),""),"")</f>
        <v/>
      </c>
      <c r="R108" s="253" t="str">
        <f t="array" ref="R108">IFERROR(IF(INDEX('Coverage Indicators - Section D'!G$45:G$196,MATCH('Print View'!$A108&amp;'Print View'!$Q$77,'Coverage Indicators - Section D'!$B$45:$B$196&amp;'Coverage Indicators - Section D'!$J$45:$J$196,0))&lt;&gt;0,INDEX('Coverage Indicators - Section D'!G$45:G$196,MATCH('Print View'!$A108&amp;'Print View'!$Q$77,'Coverage Indicators - Section D'!$B$45:$B$196&amp;'Coverage Indicators - Section D'!$J$45:$J$196,0)),""),"")</f>
        <v/>
      </c>
      <c r="S108" s="174" t="str">
        <f t="array" ref="S108">IFERROR(IF(INDEX('Coverage Indicators - Section D'!H$45:H$196,MATCH('Print View'!$A108&amp;'Print View'!$Q$77,'Coverage Indicators - Section D'!$B$45:$B$196&amp;'Coverage Indicators - Section D'!$J$45:$J$196,0))&lt;&gt;0,INDEX('Coverage Indicators - Section D'!H$45:H$196,MATCH('Print View'!$A108&amp;'Print View'!$Q$77,'Coverage Indicators - Section D'!$B$45:$B$196&amp;'Coverage Indicators - Section D'!$J$45:$J$196,0)),""),"")</f>
        <v/>
      </c>
      <c r="T108" s="244" t="str">
        <f t="array" ref="T108">IFERROR(IF(INDEX('Coverage Indicators - Section D'!E$45:E$196,MATCH('Print View'!$A108&amp;'Print View'!$U$77,'Coverage Indicators - Section D'!$B$45:$B$196&amp;'Coverage Indicators - Section D'!$J$45:$J$196,0))&lt;&gt;0,INDEX('Coverage Indicators - Section D'!E$45:E$196,MATCH('Print View'!$A108&amp;'Print View'!$U$77,'Coverage Indicators - Section D'!$B$45:$B$196&amp;'Coverage Indicators - Section D'!$J$45:$J$196,0)),""),"")</f>
        <v/>
      </c>
      <c r="U108" s="239" t="str">
        <f t="array" ref="U108">IFERROR(IF(INDEX('Coverage Indicators - Section D'!F$45:F$196,MATCH('Print View'!$A108&amp;'Print View'!$U$77,'Coverage Indicators - Section D'!$B$45:$B$196&amp;'Coverage Indicators - Section D'!$J$45:$J$196,0))&lt;&gt;0,INDEX('Coverage Indicators - Section D'!F$45:F$196,MATCH('Print View'!$A108&amp;'Print View'!$U$77,'Coverage Indicators - Section D'!$B$45:$B$196&amp;'Coverage Indicators - Section D'!$J$45:$J$196,0)),""),"")</f>
        <v/>
      </c>
      <c r="V108" s="253" t="str">
        <f t="array" ref="V108">IFERROR(IF(INDEX('Coverage Indicators - Section D'!G$45:G$196,MATCH('Print View'!$A108&amp;'Print View'!$U$77,'Coverage Indicators - Section D'!$B$45:$B$196&amp;'Coverage Indicators - Section D'!$J$45:$J$196,0))&lt;&gt;0,INDEX('Coverage Indicators - Section D'!G$45:G$196,MATCH('Print View'!$A108&amp;'Print View'!$U$77,'Coverage Indicators - Section D'!$B$45:$B$196&amp;'Coverage Indicators - Section D'!$J$45:$J$196,0)),""),"")</f>
        <v/>
      </c>
      <c r="W108" s="174" t="str">
        <f t="array" ref="W108">IFERROR(IF(INDEX('Coverage Indicators - Section D'!H$45:H$196,MATCH('Print View'!$A108&amp;'Print View'!$U$77,'Coverage Indicators - Section D'!$B$45:$B$196&amp;'Coverage Indicators - Section D'!$J$45:$J$196,0))&lt;&gt;0,INDEX('Coverage Indicators - Section D'!H$45:H$196,MATCH('Print View'!$A108&amp;'Print View'!$U$77,'Coverage Indicators - Section D'!$B$45:$B$196&amp;'Coverage Indicators - Section D'!$J$45:$J$196,0)),""),"")</f>
        <v/>
      </c>
      <c r="X108" s="249" t="str">
        <f t="array" ref="X108">IFERROR(IF(INDEX('Coverage Indicators - Section D'!E$45:E$196,MATCH('Print View'!$A108&amp;'Print View'!$Y$77,'Coverage Indicators - Section D'!$B$45:$B$196&amp;'Coverage Indicators - Section D'!$J$45:$J$196,0))&lt;&gt;0,INDEX('Coverage Indicators - Section D'!E$45:E$196,MATCH('Print View'!$A108&amp;'Print View'!$Y$77,'Coverage Indicators - Section D'!$B$45:$B$196&amp;'Coverage Indicators - Section D'!$J$45:$J$196,0)),""),"")</f>
        <v/>
      </c>
      <c r="Y108" s="250" t="str">
        <f t="array" ref="Y108">IFERROR(IF(INDEX('Coverage Indicators - Section D'!F$45:F$196,MATCH('Print View'!$A108&amp;'Print View'!$Y$77,'Coverage Indicators - Section D'!$B$45:$B$196&amp;'Coverage Indicators - Section D'!$J$45:$J$196,0))&lt;&gt;0,INDEX('Coverage Indicators - Section D'!F$45:F$196,MATCH('Print View'!$A108&amp;'Print View'!$Y$77,'Coverage Indicators - Section D'!$B$45:$B$196&amp;'Coverage Indicators - Section D'!$J$45:$J$196,0)),""),"")</f>
        <v/>
      </c>
      <c r="Z108" s="257" t="str">
        <f t="array" ref="Z108">IFERROR(IF(INDEX('Coverage Indicators - Section D'!G$45:G$196,MATCH('Print View'!$A108&amp;'Print View'!$Y$77,'Coverage Indicators - Section D'!$B$45:$B$196&amp;'Coverage Indicators - Section D'!$J$45:$J$196,0))&lt;&gt;0,INDEX('Coverage Indicators - Section D'!G$45:G$196,MATCH('Print View'!$A108&amp;'Print View'!$Y$77,'Coverage Indicators - Section D'!$B$45:$B$196&amp;'Coverage Indicators - Section D'!$J$45:$J$196,0)),""),"")</f>
        <v/>
      </c>
      <c r="AA108" s="185" t="str">
        <f t="array" ref="AA108">IFERROR(IF(INDEX('Coverage Indicators - Section D'!H$45:H$196,MATCH('Print View'!$A108&amp;'Print View'!$Y$77,'Coverage Indicators - Section D'!$B$45:$B$196&amp;'Coverage Indicators - Section D'!$J$45:$J$196,0))&lt;&gt;0,INDEX('Coverage Indicators - Section D'!H$45:H$196,MATCH('Print View'!$A108&amp;'Print View'!$Y$77,'Coverage Indicators - Section D'!$B$45:$B$196&amp;'Coverage Indicators - Section D'!$J$45:$J$196,0)),""),"")</f>
        <v/>
      </c>
      <c r="AB108" s="249" t="str">
        <f t="array" ref="AB108">IFERROR(IF(INDEX('Coverage Indicators - Section D'!E$45:E$196,MATCH('Print View'!$A108&amp;'Print View'!$AC$77,'Coverage Indicators - Section D'!$B$45:$B$196&amp;'Coverage Indicators - Section D'!$J$45:$J$196,0))&lt;&gt;0,INDEX('Coverage Indicators - Section D'!E$45:E$196,MATCH('Print View'!$A108&amp;'Print View'!$AC$77,'Coverage Indicators - Section D'!$B$45:$B$196&amp;'Coverage Indicators - Section D'!$J$45:$J$196,0)),""),"")</f>
        <v/>
      </c>
      <c r="AC108" s="250" t="str">
        <f t="array" ref="AC108">IFERROR(IF(INDEX('Coverage Indicators - Section D'!F$45:F$196,MATCH('Print View'!$A108&amp;'Print View'!$AC$77,'Coverage Indicators - Section D'!$B$45:$B$196&amp;'Coverage Indicators - Section D'!$J$45:$J$196,0))&lt;&gt;0,INDEX('Coverage Indicators - Section D'!F$45:F$196,MATCH('Print View'!$A108&amp;'Print View'!$AC$77,'Coverage Indicators - Section D'!$B$45:$B$196&amp;'Coverage Indicators - Section D'!$J$45:$J$196,0)),""),"")</f>
        <v/>
      </c>
      <c r="AD108" s="257" t="str">
        <f t="array" ref="AD108">IFERROR(IF(INDEX('Coverage Indicators - Section D'!G$45:G$196,MATCH('Print View'!$A108&amp;'Print View'!$AC$77,'Coverage Indicators - Section D'!$B$45:$B$196&amp;'Coverage Indicators - Section D'!$J$45:$J$196,0))&lt;&gt;0,INDEX('Coverage Indicators - Section D'!G$45:G$196,MATCH('Print View'!$A108&amp;'Print View'!$AC$77,'Coverage Indicators - Section D'!$B$45:$B$196&amp;'Coverage Indicators - Section D'!$J$45:$J$196,0)),""),"")</f>
        <v/>
      </c>
      <c r="AE108" s="185" t="str">
        <f t="array" ref="AE108">IFERROR(IF(INDEX('Coverage Indicators - Section D'!H$45:H$196,MATCH('Print View'!$A108&amp;'Print View'!$AC$77,'Coverage Indicators - Section D'!$B$45:$B$196&amp;'Coverage Indicators - Section D'!$J$45:$J$196,0))&lt;&gt;0,INDEX('Coverage Indicators - Section D'!H$45:H$196,MATCH('Print View'!$A108&amp;'Print View'!$AC$77,'Coverage Indicators - Section D'!$B$45:$B$196&amp;'Coverage Indicators - Section D'!$J$45:$J$196,0)),""),"")</f>
        <v/>
      </c>
      <c r="AF108" s="249" t="str">
        <f t="array" ref="AF108">IFERROR(IF(INDEX('Coverage Indicators - Section D'!E$45:E$196,MATCH('Print View'!$A108&amp;'Print View'!$AG$77,'Coverage Indicators - Section D'!$B$45:$B$196&amp;'Coverage Indicators - Section D'!$J$45:$J$196,0))&lt;&gt;0,INDEX('Coverage Indicators - Section D'!E$45:E$196,MATCH('Print View'!$A108&amp;'Print View'!$AG$77,'Coverage Indicators - Section D'!$B$45:$B$196&amp;'Coverage Indicators - Section D'!$J$45:$J$196,0)),""),"")</f>
        <v/>
      </c>
      <c r="AG108" s="250" t="str">
        <f t="array" ref="AG108">IFERROR(IF(INDEX('Coverage Indicators - Section D'!F$45:F$196,MATCH('Print View'!$A108&amp;'Print View'!$AG$77,'Coverage Indicators - Section D'!$B$45:$B$196&amp;'Coverage Indicators - Section D'!$J$45:$J$196,0))&lt;&gt;0,INDEX('Coverage Indicators - Section D'!F$45:F$196,MATCH('Print View'!$A108&amp;'Print View'!$AG$77,'Coverage Indicators - Section D'!$B$45:$B$196&amp;'Coverage Indicators - Section D'!$J$45:$J$196,0)),""),"")</f>
        <v/>
      </c>
      <c r="AH108" s="261" t="str">
        <f t="array" ref="AH108">IFERROR(IF(INDEX('Coverage Indicators - Section D'!G$45:G$196,MATCH('Print View'!$A108&amp;'Print View'!$AG$77,'Coverage Indicators - Section D'!$B$45:$B$196&amp;'Coverage Indicators - Section D'!$J$45:$J$196,0))&lt;&gt;0,INDEX('Coverage Indicators - Section D'!G$45:G$196,MATCH('Print View'!$A108&amp;'Print View'!$AG$77,'Coverage Indicators - Section D'!$B$45:$B$196&amp;'Coverage Indicators - Section D'!$J$45:$J$196,0)),""),"")</f>
        <v/>
      </c>
      <c r="AI108" s="185" t="str">
        <f t="array" ref="AI108">IFERROR(IF(INDEX('Coverage Indicators - Section D'!H$45:H$196,MATCH('Print View'!$A108&amp;'Print View'!$AG$77,'Coverage Indicators - Section D'!$B$45:$B$196&amp;'Coverage Indicators - Section D'!$J$45:$J$196,0))&lt;&gt;0,INDEX('Coverage Indicators - Section D'!H$45:H$196,MATCH('Print View'!$A108&amp;'Print View'!$AG$77,'Coverage Indicators - Section D'!$B$45:$B$196&amp;'Coverage Indicators - Section D'!$J$45:$J$196,0)),""),"")</f>
        <v/>
      </c>
      <c r="AJ108" s="234" t="str">
        <f>IFERROR(IF(INDEX('Coverage Indicators - Section D'!W$10:W$41,MATCH('Print View'!$A108,'Coverage Indicators - Section D'!$A$10:$A$41,0))&lt;&gt;0,INDEX('Coverage Indicators - Section D'!W$10:W$41,MATCH('Print View'!$A108,'Coverage Indicators - Section D'!$A$10:$A$41,0)),""),"")</f>
        <v/>
      </c>
      <c r="AK108" s="292"/>
      <c r="AL108" s="292"/>
      <c r="AM108" s="292"/>
      <c r="AN108" s="292"/>
      <c r="AO108" s="292"/>
      <c r="AP108" s="292"/>
      <c r="AQ108" s="292"/>
      <c r="AR108" s="292"/>
    </row>
    <row r="109" spans="1:44" s="293" customFormat="1" ht="30.75" thickBot="1" x14ac:dyDescent="0.3">
      <c r="A109" s="189">
        <v>30</v>
      </c>
      <c r="B109" s="204" t="str">
        <f>IFERROR(IF(INDEX('Coverage Indicators - Section D'!B$10:B$41,MATCH('Print View'!$A109,'Coverage Indicators - Section D'!$A$10:$A$41,0))&lt;&gt;0,INDEX('Coverage Indicators - Section D'!B$10:B$41,MATCH('Print View'!$A109,'Coverage Indicators - Section D'!$A$10:$A$41,0)),""),"")</f>
        <v/>
      </c>
      <c r="C109" s="204" t="str">
        <f>IFERROR(IF(INDEX('Coverage Indicators - Section D'!C$10:C$41,MATCH('Print View'!$A109,'Coverage Indicators - Section D'!$A$10:$A$41,0))&lt;&gt;0,INDEX('Coverage Indicators - Section D'!C$10:C$41,MATCH('Print View'!$A109,'Coverage Indicators - Section D'!$A$10:$A$41,0)),""),"")</f>
        <v/>
      </c>
      <c r="D109" s="204" t="str">
        <f>IFERROR(IF(INDEX('Coverage Indicators - Section D'!D$10:D$41,MATCH('Print View'!$A109,'Coverage Indicators - Section D'!$A$10:$A$41,0))&lt;&gt;0,INDEX('Coverage Indicators - Section D'!D$10:D$41,MATCH('Print View'!$A109,'Coverage Indicators - Section D'!$A$10:$A$41,0)),""),"")</f>
        <v/>
      </c>
      <c r="E109" s="204" t="str">
        <f>IFERROR(IF(INDEX('Coverage Indicators - Section D'!E$10:E$41,MATCH('Print View'!$A109,'Coverage Indicators - Section D'!$A$10:$A$41,0))&lt;&gt;0,INDEX('Coverage Indicators - Section D'!E$10:E$41,MATCH('Print View'!$A109,'Coverage Indicators - Section D'!$A$10:$A$41,0)),""),"")</f>
        <v/>
      </c>
      <c r="F109" s="204" t="str">
        <f>IFERROR(IF(INDEX('Coverage Indicators - Section D'!F$10:F$41,MATCH('Print View'!$A109,'Coverage Indicators - Section D'!$A$10:$A$41,0))&lt;&gt;0,INDEX('Coverage Indicators - Section D'!F$10:F$41,MATCH('Print View'!$A109,'Coverage Indicators - Section D'!$A$10:$A$41,0)),""),"")</f>
        <v/>
      </c>
      <c r="G109" s="204" t="str">
        <f>IFERROR(IF(INDEX('Coverage Indicators - Section D'!G$10:G$41,MATCH('Print View'!$A109,'Coverage Indicators - Section D'!$A$10:$A$41,0))&lt;&gt;0,INDEX('Coverage Indicators - Section D'!G$10:G$41,MATCH('Print View'!$A109,'Coverage Indicators - Section D'!$A$10:$A$41,0)),""),"")</f>
        <v/>
      </c>
      <c r="H109" s="204" t="str">
        <f>IFERROR(IF(INDEX('Coverage Indicators - Section D'!H$10:H$41,MATCH('Print View'!$A109,'Coverage Indicators - Section D'!$A$10:$A$41,0))&lt;&gt;0,INDEX('Coverage Indicators - Section D'!H$10:H$41,MATCH('Print View'!$A109,'Coverage Indicators - Section D'!$A$10:$A$41,0)),""),"")</f>
        <v/>
      </c>
      <c r="I109" s="204" t="str">
        <f>IFERROR(IF(INDEX('Coverage Indicators - Section D'!P$10:P$41,MATCH('Print View'!$A109,'Coverage Indicators - Section D'!$A$10:$A$41,0))&lt;&gt;0,INDEX('Coverage Indicators - Section D'!P$10:P$41,MATCH('Print View'!$A109,'Coverage Indicators - Section D'!$A$10:$A$41,0)),""),"")</f>
        <v/>
      </c>
      <c r="J109" s="204" t="str">
        <f>IFERROR(IF(INDEX('Coverage Indicators - Section D'!Q$10:Q$41,MATCH('Print View'!$A109,'Coverage Indicators - Section D'!$A$10:$A$41,0))&lt;&gt;0,INDEX('Coverage Indicators - Section D'!Q$10:Q$41,MATCH('Print View'!$A109,'Coverage Indicators - Section D'!$A$10:$A$41,0)),""),"")</f>
        <v/>
      </c>
      <c r="K109" s="204" t="str">
        <f>IFERROR(IF(INDEX('Coverage Indicators - Section D'!R$10:R$41,MATCH('Print View'!$A109,'Coverage Indicators - Section D'!$A$10:$A$41,0))&lt;&gt;0,INDEX('Coverage Indicators - Section D'!R$10:R$41,MATCH('Print View'!$A109,'Coverage Indicators - Section D'!$A$10:$A$41,0)),""),"")</f>
        <v/>
      </c>
      <c r="L109" s="204" t="str">
        <f>IFERROR(IF(INDEX('Coverage Indicators - Section D'!S$10:S$41,MATCH('Print View'!$A109,'Coverage Indicators - Section D'!$A$10:$A$41,0))&lt;&gt;0,INDEX('Coverage Indicators - Section D'!S$10:S$41,MATCH('Print View'!$A109,'Coverage Indicators - Section D'!$A$10:$A$41,0)),""),"")</f>
        <v/>
      </c>
      <c r="M109" s="204" t="str">
        <f>IFERROR(IF(INDEX('Coverage Indicators - Section D'!T$10:T$41,MATCH('Print View'!$A109,'Coverage Indicators - Section D'!$A$10:$A$41,0))&lt;&gt;0,INDEX('Coverage Indicators - Section D'!T$10:T$41,MATCH('Print View'!$A109,'Coverage Indicators - Section D'!$A$10:$A$41,0)),""),"")</f>
        <v/>
      </c>
      <c r="N109" s="204" t="str">
        <f>IFERROR(IF(INDEX('Coverage Indicators - Section D'!U$10:U$41,MATCH('Print View'!$A109,'Coverage Indicators - Section D'!$A$10:$A$41,0))&lt;&gt;0,INDEX('Coverage Indicators - Section D'!U$10:U$41,MATCH('Print View'!$A109,'Coverage Indicators - Section D'!$A$10:$A$41,0)),""),"")</f>
        <v/>
      </c>
      <c r="O109" s="204" t="str">
        <f>IFERROR(IF(INDEX('Coverage Indicators - Section D'!V$10:V$41,MATCH('Print View'!$A109,'Coverage Indicators - Section D'!$A$10:$A$41,0))&lt;&gt;0,INDEX('Coverage Indicators - Section D'!V$10:V$41,MATCH('Print View'!$A109,'Coverage Indicators - Section D'!$A$10:$A$41,0)),""),"")</f>
        <v/>
      </c>
      <c r="P109" s="242" t="str">
        <f t="array" ref="P109">IFERROR(IF(INDEX('Coverage Indicators - Section D'!E$45:E$196,MATCH('Print View'!$A109&amp;'Print View'!$Q$77,'Coverage Indicators - Section D'!$B$45:$B$196&amp;'Coverage Indicators - Section D'!$J$45:$J$196,0))&lt;&gt;0,INDEX('Coverage Indicators - Section D'!E$45:E$196,MATCH('Print View'!$A109&amp;'Print View'!$Q$77,'Coverage Indicators - Section D'!$B$45:$B$196&amp;'Coverage Indicators - Section D'!$J$45:$J$196,0)),""),"")</f>
        <v/>
      </c>
      <c r="Q109" s="243" t="str">
        <f t="array" ref="Q109">IFERROR(IF(INDEX('Coverage Indicators - Section D'!F$45:F$196,MATCH('Print View'!$A109&amp;'Print View'!$Q$77,'Coverage Indicators - Section D'!$B$45:$B$196&amp;'Coverage Indicators - Section D'!$J$45:$J$196,0))&lt;&gt;0,INDEX('Coverage Indicators - Section D'!F$45:F$196,MATCH('Print View'!$A109&amp;'Print View'!$Q$77,'Coverage Indicators - Section D'!$B$45:$B$196&amp;'Coverage Indicators - Section D'!$J$45:$J$196,0)),""),"")</f>
        <v/>
      </c>
      <c r="R109" s="255" t="str">
        <f t="array" ref="R109">IFERROR(IF(INDEX('Coverage Indicators - Section D'!G$45:G$196,MATCH('Print View'!$A109&amp;'Print View'!$Q$77,'Coverage Indicators - Section D'!$B$45:$B$196&amp;'Coverage Indicators - Section D'!$J$45:$J$196,0))&lt;&gt;0,INDEX('Coverage Indicators - Section D'!G$45:G$196,MATCH('Print View'!$A109&amp;'Print View'!$Q$77,'Coverage Indicators - Section D'!$B$45:$B$196&amp;'Coverage Indicators - Section D'!$J$45:$J$196,0)),""),"")</f>
        <v/>
      </c>
      <c r="S109" s="232" t="str">
        <f t="array" ref="S109">IFERROR(IF(INDEX('Coverage Indicators - Section D'!H$45:H$196,MATCH('Print View'!$A109&amp;'Print View'!$Q$77,'Coverage Indicators - Section D'!$B$45:$B$196&amp;'Coverage Indicators - Section D'!$J$45:$J$196,0))&lt;&gt;0,INDEX('Coverage Indicators - Section D'!H$45:H$196,MATCH('Print View'!$A109&amp;'Print View'!$Q$77,'Coverage Indicators - Section D'!$B$45:$B$196&amp;'Coverage Indicators - Section D'!$J$45:$J$196,0)),""),"")</f>
        <v/>
      </c>
      <c r="T109" s="246" t="str">
        <f t="array" ref="T109">IFERROR(IF(INDEX('Coverage Indicators - Section D'!E$45:E$196,MATCH('Print View'!$A109&amp;'Print View'!$U$77,'Coverage Indicators - Section D'!$B$45:$B$196&amp;'Coverage Indicators - Section D'!$J$45:$J$196,0))&lt;&gt;0,INDEX('Coverage Indicators - Section D'!E$45:E$196,MATCH('Print View'!$A109&amp;'Print View'!$U$77,'Coverage Indicators - Section D'!$B$45:$B$196&amp;'Coverage Indicators - Section D'!$J$45:$J$196,0)),""),"")</f>
        <v/>
      </c>
      <c r="U109" s="243" t="str">
        <f t="array" ref="U109">IFERROR(IF(INDEX('Coverage Indicators - Section D'!F$45:F$196,MATCH('Print View'!$A109&amp;'Print View'!$U$77,'Coverage Indicators - Section D'!$B$45:$B$196&amp;'Coverage Indicators - Section D'!$J$45:$J$196,0))&lt;&gt;0,INDEX('Coverage Indicators - Section D'!F$45:F$196,MATCH('Print View'!$A109&amp;'Print View'!$U$77,'Coverage Indicators - Section D'!$B$45:$B$196&amp;'Coverage Indicators - Section D'!$J$45:$J$196,0)),""),"")</f>
        <v/>
      </c>
      <c r="V109" s="255" t="str">
        <f t="array" ref="V109">IFERROR(IF(INDEX('Coverage Indicators - Section D'!G$45:G$196,MATCH('Print View'!$A109&amp;'Print View'!$U$77,'Coverage Indicators - Section D'!$B$45:$B$196&amp;'Coverage Indicators - Section D'!$J$45:$J$196,0))&lt;&gt;0,INDEX('Coverage Indicators - Section D'!G$45:G$196,MATCH('Print View'!$A109&amp;'Print View'!$U$77,'Coverage Indicators - Section D'!$B$45:$B$196&amp;'Coverage Indicators - Section D'!$J$45:$J$196,0)),""),"")</f>
        <v/>
      </c>
      <c r="W109" s="232" t="str">
        <f t="array" ref="W109">IFERROR(IF(INDEX('Coverage Indicators - Section D'!H$45:H$196,MATCH('Print View'!$A109&amp;'Print View'!$U$77,'Coverage Indicators - Section D'!$B$45:$B$196&amp;'Coverage Indicators - Section D'!$J$45:$J$196,0))&lt;&gt;0,INDEX('Coverage Indicators - Section D'!H$45:H$196,MATCH('Print View'!$A109&amp;'Print View'!$U$77,'Coverage Indicators - Section D'!$B$45:$B$196&amp;'Coverage Indicators - Section D'!$J$45:$J$196,0)),""),"")</f>
        <v/>
      </c>
      <c r="X109" s="251" t="str">
        <f t="array" ref="X109">IFERROR(IF(INDEX('Coverage Indicators - Section D'!E$45:E$196,MATCH('Print View'!$A109&amp;'Print View'!$Y$77,'Coverage Indicators - Section D'!$B$45:$B$196&amp;'Coverage Indicators - Section D'!$J$45:$J$196,0))&lt;&gt;0,INDEX('Coverage Indicators - Section D'!E$45:E$196,MATCH('Print View'!$A109&amp;'Print View'!$Y$77,'Coverage Indicators - Section D'!$B$45:$B$196&amp;'Coverage Indicators - Section D'!$J$45:$J$196,0)),""),"")</f>
        <v/>
      </c>
      <c r="Y109" s="252" t="str">
        <f t="array" ref="Y109">IFERROR(IF(INDEX('Coverage Indicators - Section D'!F$45:F$196,MATCH('Print View'!$A109&amp;'Print View'!$Y$77,'Coverage Indicators - Section D'!$B$45:$B$196&amp;'Coverage Indicators - Section D'!$J$45:$J$196,0))&lt;&gt;0,INDEX('Coverage Indicators - Section D'!F$45:F$196,MATCH('Print View'!$A109&amp;'Print View'!$Y$77,'Coverage Indicators - Section D'!$B$45:$B$196&amp;'Coverage Indicators - Section D'!$J$45:$J$196,0)),""),"")</f>
        <v/>
      </c>
      <c r="Z109" s="258" t="str">
        <f t="array" ref="Z109">IFERROR(IF(INDEX('Coverage Indicators - Section D'!G$45:G$196,MATCH('Print View'!$A109&amp;'Print View'!$Y$77,'Coverage Indicators - Section D'!$B$45:$B$196&amp;'Coverage Indicators - Section D'!$J$45:$J$196,0))&lt;&gt;0,INDEX('Coverage Indicators - Section D'!G$45:G$196,MATCH('Print View'!$A109&amp;'Print View'!$Y$77,'Coverage Indicators - Section D'!$B$45:$B$196&amp;'Coverage Indicators - Section D'!$J$45:$J$196,0)),""),"")</f>
        <v/>
      </c>
      <c r="AA109" s="233" t="str">
        <f t="array" ref="AA109">IFERROR(IF(INDEX('Coverage Indicators - Section D'!H$45:H$196,MATCH('Print View'!$A109&amp;'Print View'!$Y$77,'Coverage Indicators - Section D'!$B$45:$B$196&amp;'Coverage Indicators - Section D'!$J$45:$J$196,0))&lt;&gt;0,INDEX('Coverage Indicators - Section D'!H$45:H$196,MATCH('Print View'!$A109&amp;'Print View'!$Y$77,'Coverage Indicators - Section D'!$B$45:$B$196&amp;'Coverage Indicators - Section D'!$J$45:$J$196,0)),""),"")</f>
        <v/>
      </c>
      <c r="AB109" s="251" t="str">
        <f t="array" ref="AB109">IFERROR(IF(INDEX('Coverage Indicators - Section D'!E$45:E$196,MATCH('Print View'!$A109&amp;'Print View'!$AC$77,'Coverage Indicators - Section D'!$B$45:$B$196&amp;'Coverage Indicators - Section D'!$J$45:$J$196,0))&lt;&gt;0,INDEX('Coverage Indicators - Section D'!E$45:E$196,MATCH('Print View'!$A109&amp;'Print View'!$AC$77,'Coverage Indicators - Section D'!$B$45:$B$196&amp;'Coverage Indicators - Section D'!$J$45:$J$196,0)),""),"")</f>
        <v/>
      </c>
      <c r="AC109" s="252" t="str">
        <f t="array" ref="AC109">IFERROR(IF(INDEX('Coverage Indicators - Section D'!F$45:F$196,MATCH('Print View'!$A109&amp;'Print View'!$AC$77,'Coverage Indicators - Section D'!$B$45:$B$196&amp;'Coverage Indicators - Section D'!$J$45:$J$196,0))&lt;&gt;0,INDEX('Coverage Indicators - Section D'!F$45:F$196,MATCH('Print View'!$A109&amp;'Print View'!$AC$77,'Coverage Indicators - Section D'!$B$45:$B$196&amp;'Coverage Indicators - Section D'!$J$45:$J$196,0)),""),"")</f>
        <v/>
      </c>
      <c r="AD109" s="258" t="str">
        <f t="array" ref="AD109">IFERROR(IF(INDEX('Coverage Indicators - Section D'!G$45:G$196,MATCH('Print View'!$A109&amp;'Print View'!$AC$77,'Coverage Indicators - Section D'!$B$45:$B$196&amp;'Coverage Indicators - Section D'!$J$45:$J$196,0))&lt;&gt;0,INDEX('Coverage Indicators - Section D'!G$45:G$196,MATCH('Print View'!$A109&amp;'Print View'!$AC$77,'Coverage Indicators - Section D'!$B$45:$B$196&amp;'Coverage Indicators - Section D'!$J$45:$J$196,0)),""),"")</f>
        <v/>
      </c>
      <c r="AE109" s="233" t="str">
        <f t="array" ref="AE109">IFERROR(IF(INDEX('Coverage Indicators - Section D'!H$45:H$196,MATCH('Print View'!$A109&amp;'Print View'!$AC$77,'Coverage Indicators - Section D'!$B$45:$B$196&amp;'Coverage Indicators - Section D'!$J$45:$J$196,0))&lt;&gt;0,INDEX('Coverage Indicators - Section D'!H$45:H$196,MATCH('Print View'!$A109&amp;'Print View'!$AC$77,'Coverage Indicators - Section D'!$B$45:$B$196&amp;'Coverage Indicators - Section D'!$J$45:$J$196,0)),""),"")</f>
        <v/>
      </c>
      <c r="AF109" s="251" t="str">
        <f t="array" ref="AF109">IFERROR(IF(INDEX('Coverage Indicators - Section D'!E$45:E$196,MATCH('Print View'!$A109&amp;'Print View'!$AG$77,'Coverage Indicators - Section D'!$B$45:$B$196&amp;'Coverage Indicators - Section D'!$J$45:$J$196,0))&lt;&gt;0,INDEX('Coverage Indicators - Section D'!E$45:E$196,MATCH('Print View'!$A109&amp;'Print View'!$AG$77,'Coverage Indicators - Section D'!$B$45:$B$196&amp;'Coverage Indicators - Section D'!$J$45:$J$196,0)),""),"")</f>
        <v/>
      </c>
      <c r="AG109" s="252" t="str">
        <f t="array" ref="AG109">IFERROR(IF(INDEX('Coverage Indicators - Section D'!F$45:F$196,MATCH('Print View'!$A109&amp;'Print View'!$AG$77,'Coverage Indicators - Section D'!$B$45:$B$196&amp;'Coverage Indicators - Section D'!$J$45:$J$196,0))&lt;&gt;0,INDEX('Coverage Indicators - Section D'!F$45:F$196,MATCH('Print View'!$A109&amp;'Print View'!$AG$77,'Coverage Indicators - Section D'!$B$45:$B$196&amp;'Coverage Indicators - Section D'!$J$45:$J$196,0)),""),"")</f>
        <v/>
      </c>
      <c r="AH109" s="262" t="str">
        <f t="array" ref="AH109">IFERROR(IF(INDEX('Coverage Indicators - Section D'!G$45:G$196,MATCH('Print View'!$A109&amp;'Print View'!$AG$77,'Coverage Indicators - Section D'!$B$45:$B$196&amp;'Coverage Indicators - Section D'!$J$45:$J$196,0))&lt;&gt;0,INDEX('Coverage Indicators - Section D'!G$45:G$196,MATCH('Print View'!$A109&amp;'Print View'!$AG$77,'Coverage Indicators - Section D'!$B$45:$B$196&amp;'Coverage Indicators - Section D'!$J$45:$J$196,0)),""),"")</f>
        <v/>
      </c>
      <c r="AI109" s="233" t="str">
        <f t="array" ref="AI109">IFERROR(IF(INDEX('Coverage Indicators - Section D'!H$45:H$196,MATCH('Print View'!$A109&amp;'Print View'!$AG$77,'Coverage Indicators - Section D'!$B$45:$B$196&amp;'Coverage Indicators - Section D'!$J$45:$J$196,0))&lt;&gt;0,INDEX('Coverage Indicators - Section D'!H$45:H$196,MATCH('Print View'!$A109&amp;'Print View'!$AG$77,'Coverage Indicators - Section D'!$B$45:$B$196&amp;'Coverage Indicators - Section D'!$J$45:$J$196,0)),""),"")</f>
        <v/>
      </c>
      <c r="AJ109" s="236" t="str">
        <f>IFERROR(IF(INDEX('Coverage Indicators - Section D'!W$10:W$41,MATCH('Print View'!$A109,'Coverage Indicators - Section D'!$A$10:$A$41,0))&lt;&gt;0,INDEX('Coverage Indicators - Section D'!W$10:W$41,MATCH('Print View'!$A109,'Coverage Indicators - Section D'!$A$10:$A$41,0)),""),"")</f>
        <v/>
      </c>
      <c r="AK109" s="292"/>
      <c r="AL109" s="292"/>
      <c r="AM109" s="292"/>
      <c r="AN109" s="292"/>
      <c r="AO109" s="292"/>
      <c r="AP109" s="292"/>
      <c r="AQ109" s="292"/>
      <c r="AR109" s="292"/>
    </row>
    <row r="110" spans="1:44" ht="23.25" x14ac:dyDescent="0.25">
      <c r="A110" s="205"/>
      <c r="B110" s="294"/>
      <c r="C110" s="294"/>
      <c r="D110" s="295"/>
      <c r="E110" s="295"/>
      <c r="F110" s="295"/>
      <c r="G110" s="295"/>
      <c r="H110" s="295"/>
      <c r="I110" s="295"/>
      <c r="J110" s="295"/>
      <c r="K110" s="295"/>
      <c r="L110" s="295"/>
      <c r="M110" s="295"/>
      <c r="N110" s="295"/>
      <c r="O110" s="278"/>
      <c r="P110" s="278"/>
      <c r="Q110" s="278"/>
      <c r="R110" s="278"/>
      <c r="S110" s="278"/>
      <c r="T110" s="278"/>
      <c r="U110" s="278"/>
      <c r="V110" s="278"/>
      <c r="W110" s="278"/>
      <c r="X110" s="278"/>
      <c r="Y110" s="278"/>
      <c r="Z110" s="278"/>
      <c r="AA110" s="278"/>
      <c r="AB110" s="278"/>
      <c r="AC110" s="278"/>
      <c r="AD110" s="278"/>
      <c r="AE110" s="278"/>
      <c r="AF110" s="278"/>
      <c r="AG110" s="278"/>
      <c r="AH110" s="278"/>
      <c r="AI110" s="278"/>
      <c r="AJ110" s="278"/>
      <c r="AQ110" s="276"/>
      <c r="AR110" s="276"/>
    </row>
    <row r="111" spans="1:44" ht="16.5" thickBot="1" x14ac:dyDescent="0.3">
      <c r="A111" s="278"/>
      <c r="B111" s="278"/>
      <c r="C111" s="278"/>
      <c r="D111" s="278"/>
      <c r="E111" s="278"/>
      <c r="F111" s="278"/>
      <c r="G111" s="278"/>
      <c r="H111" s="278"/>
      <c r="I111" s="278"/>
      <c r="J111" s="278"/>
      <c r="K111" s="278"/>
      <c r="L111" s="278"/>
      <c r="M111" s="278"/>
      <c r="N111" s="278"/>
      <c r="O111" s="278"/>
      <c r="P111" s="278"/>
      <c r="Q111" s="278"/>
      <c r="R111" s="278"/>
      <c r="S111" s="278"/>
      <c r="T111" s="278"/>
      <c r="U111" s="278"/>
      <c r="V111" s="278"/>
      <c r="W111" s="278"/>
      <c r="X111" s="278"/>
      <c r="Y111" s="278"/>
      <c r="Z111" s="278"/>
      <c r="AA111" s="278"/>
      <c r="AB111" s="278"/>
      <c r="AC111" s="278"/>
      <c r="AD111" s="278"/>
      <c r="AE111" s="278"/>
      <c r="AF111" s="278"/>
      <c r="AG111" s="278"/>
      <c r="AH111" s="278"/>
      <c r="AI111" s="278"/>
      <c r="AJ111" s="278"/>
      <c r="AQ111" s="276"/>
      <c r="AR111" s="276"/>
    </row>
    <row r="112" spans="1:44" ht="45.75" thickBot="1" x14ac:dyDescent="0.3">
      <c r="A112" s="479" t="str">
        <f>'WPTM - Section F'!A6:Y6</f>
        <v>Key Activities</v>
      </c>
      <c r="B112" s="480"/>
      <c r="C112" s="480"/>
      <c r="D112" s="480"/>
      <c r="E112" s="480"/>
      <c r="F112" s="480"/>
      <c r="G112" s="480"/>
      <c r="H112" s="480"/>
      <c r="I112" s="481"/>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Q112" s="276"/>
      <c r="AR112" s="276"/>
    </row>
    <row r="113" spans="1:44" ht="16.5" thickBot="1" x14ac:dyDescent="0.3">
      <c r="A113" s="278"/>
      <c r="B113" s="278"/>
      <c r="C113" s="278"/>
      <c r="D113" s="278"/>
      <c r="E113" s="278"/>
      <c r="F113" s="278"/>
      <c r="G113" s="276">
        <v>2</v>
      </c>
      <c r="H113" s="296" t="str">
        <f>IFERROR(IF(INDEX('Overview - Section A'!I$43:I$49,MATCH('Print View'!$G113,'Overview - Section A'!$B$43:$B$49,0))&lt;&gt;0,(INDEX('Overview - Section A'!I$43:I$49,MATCH('Print View'!$G113,'Overview - Section A'!$B$43:$B$49,0))),""),"")</f>
        <v>a1Yg0000003KglLEAS</v>
      </c>
      <c r="J113" s="278"/>
      <c r="K113" s="278"/>
      <c r="L113" s="278"/>
      <c r="M113" s="276">
        <v>3</v>
      </c>
      <c r="N113" s="276">
        <f>IFERROR(IF(INDEX('Overview - Section A'!B$43:B$49,MATCH('Print View'!$M113,'Overview - Section A'!$B$43:$B$49,0))&lt;&gt;0,(INDEX('Overview - Section A'!B$43:B$49,MATCH('Print View'!$M113,'Overview - Section A'!$B$43:$B$49,0))),""),"")</f>
        <v>3</v>
      </c>
      <c r="O113" s="278"/>
      <c r="P113" s="278"/>
      <c r="Q113" s="278"/>
      <c r="R113" s="276"/>
      <c r="S113" s="276">
        <v>4</v>
      </c>
      <c r="T113" s="276" t="str">
        <f>IFERROR(IF(INDEX('Overview - Section A'!D$43:D$49,MATCH('Print View'!$S113,'Overview - Section A'!$B$43:$B$49,0))&lt;&gt;0,(INDEX('Overview - Section A'!D$43:D$49,MATCH('Print View'!$S113,'Overview - Section A'!$B$43:$B$49,0))),""),"")</f>
        <v/>
      </c>
      <c r="U113" s="276"/>
      <c r="V113" s="276"/>
      <c r="W113" s="276"/>
      <c r="X113" s="276"/>
      <c r="Y113" s="276">
        <v>5</v>
      </c>
      <c r="Z113" s="276" t="str">
        <f>IFERROR(IF(INDEX('Overview - Section A'!D$43:D$49,MATCH('Print View'!$Y113,'Overview - Section A'!$B$43:$B$49,0))&lt;&gt;0,(INDEX('Overview - Section A'!D$43:D$49,MATCH('Print View'!$Y113,'Overview - Section A'!$B$43:$B$49,0))),""),"")</f>
        <v/>
      </c>
      <c r="AA113" s="276"/>
      <c r="AB113" s="276"/>
      <c r="AC113" s="276"/>
      <c r="AD113" s="276"/>
      <c r="AE113" s="276">
        <v>6</v>
      </c>
      <c r="AF113" s="278" t="str">
        <f>IFERROR(IF(INDEX('Overview - Section A'!D$43:D$49,MATCH('Print View'!$AE113,'Overview - Section A'!$B$43:$B$49,0))&lt;&gt;0,(INDEX('Overview - Section A'!D$43:D$49,MATCH('Print View'!$AE113,'Overview - Section A'!$B$43:$B$49,0))),""),"")</f>
        <v/>
      </c>
      <c r="AG113" s="278"/>
      <c r="AH113" s="278"/>
      <c r="AI113" s="278"/>
      <c r="AJ113" s="278"/>
      <c r="AQ113" s="276"/>
      <c r="AR113" s="276"/>
    </row>
    <row r="114" spans="1:44" ht="30.75" thickBot="1" x14ac:dyDescent="0.3">
      <c r="A114" s="532" t="s">
        <v>225</v>
      </c>
      <c r="B114" s="534" t="str">
        <f>'WPTM - Section F'!B7</f>
        <v>Module</v>
      </c>
      <c r="C114" s="534" t="str">
        <f>'WPTM - Section F'!C7</f>
        <v>Intervention</v>
      </c>
      <c r="D114" s="534" t="str">
        <f>'WPTM - Section F'!D7</f>
        <v>Key Activity</v>
      </c>
      <c r="E114" s="536" t="str">
        <f>'WPTM - Section F'!E7</f>
        <v>Responsible PR</v>
      </c>
      <c r="F114" s="538" t="str">
        <f>'WPTM - Section F'!W7</f>
        <v>Country</v>
      </c>
      <c r="G114" s="598">
        <f>IFERROR(IF(INDEX(O$6:O$13,MATCH($G$113,$N6:$N13,0))&lt;&gt;0,INDEX(O$6:O$13,MATCH($G$113,$N6:$N13,0)),""),"")</f>
        <v>43101</v>
      </c>
      <c r="H114" s="599"/>
      <c r="I114" s="599"/>
      <c r="J114" s="600">
        <f>IFERROR(IF(INDEX(Q$6:Q$13,MATCH($G$113,$N6:$N13,0))&lt;&gt;0,INDEX(Q$6:Q$13,MATCH($G$113,$N6:$N13,0)),""),"")</f>
        <v>43465</v>
      </c>
      <c r="K114" s="599"/>
      <c r="L114" s="601"/>
      <c r="M114" s="598">
        <f>IFERROR(IF(INDEX(O$6:O$13,MATCH($M$113,$N6:$N13,0))&lt;&gt;0,INDEX(O$6:O$13,MATCH($M$113,$N6:$N13,0)),""),"")</f>
        <v>43466</v>
      </c>
      <c r="N114" s="599"/>
      <c r="O114" s="599"/>
      <c r="P114" s="600">
        <f>IFERROR(IF(INDEX(Q$6:Q$13,MATCH($M$113,$N6:$N13,0))&lt;&gt;0,INDEX(Q$6:Q$13,MATCH($M$113,$N6:$N13,0)),""),"")</f>
        <v>43830</v>
      </c>
      <c r="Q114" s="599"/>
      <c r="R114" s="601"/>
      <c r="S114" s="598">
        <f>IFERROR(IF(INDEX(O$6:O$13,MATCH($S$113,$N6:$N13,0))&lt;&gt;0,INDEX(O$6:O$13,MATCH($S$113,$N6:$N13,0)),""),"")</f>
        <v>43831</v>
      </c>
      <c r="T114" s="599"/>
      <c r="U114" s="599"/>
      <c r="V114" s="600">
        <f>IFERROR(IF(INDEX(Q$6:Q$13,MATCH($S$113,$N6:$N13,0))&lt;&gt;0,INDEX(Q$6:Q$13,MATCH($S$113,$N6:$N13,0)),""),"")</f>
        <v>44196</v>
      </c>
      <c r="W114" s="599"/>
      <c r="X114" s="601"/>
      <c r="Y114" s="598">
        <f>IFERROR(IF(INDEX(O$6:O$13,MATCH($Y$113,$N6:$N13,0))&lt;&gt;0,INDEX(O$6:O$13,MATCH($Y$113,$N6:$N13,0)),""),"")</f>
        <v>44197</v>
      </c>
      <c r="Z114" s="599"/>
      <c r="AA114" s="599"/>
      <c r="AB114" s="600">
        <f>IFERROR(IF(INDEX(Q$6:Q$13,MATCH($Y$113,$N6:$N13,0))&lt;&gt;0,INDEX(Q$6:Q$13,MATCH($Y$113,$N6:$N13,0)),""),"")</f>
        <v>44561</v>
      </c>
      <c r="AC114" s="599"/>
      <c r="AD114" s="601"/>
      <c r="AE114" s="598">
        <f>IFERROR(IF(INDEX(O$6:O$13,MATCH($AE$113,$N6:$N13,0))&lt;&gt;0,INDEX(O$6:O$13,MATCH($AE$113,$N6:$N13,0)),""),"")</f>
        <v>44562</v>
      </c>
      <c r="AF114" s="599"/>
      <c r="AG114" s="599"/>
      <c r="AH114" s="600">
        <f>IFERROR(IF(INDEX(Q$6:Q$13,MATCH($AE$113,$N6:$N13,0))&lt;&gt;0,INDEX(Q$6:Q$13,MATCH($AE$113,$N6:$N13,0)),""),"")</f>
        <v>44926</v>
      </c>
      <c r="AI114" s="601"/>
      <c r="AJ114" s="517" t="str">
        <f>'WPTM - Section F'!X7</f>
        <v>Comments</v>
      </c>
      <c r="AM114" s="298"/>
      <c r="AN114" s="298"/>
      <c r="AO114" s="298"/>
      <c r="AP114" s="298"/>
      <c r="AQ114" s="298"/>
      <c r="AR114" s="298"/>
    </row>
    <row r="115" spans="1:44" ht="30.75" thickBot="1" x14ac:dyDescent="0.3">
      <c r="A115" s="533"/>
      <c r="B115" s="535"/>
      <c r="C115" s="535"/>
      <c r="D115" s="535"/>
      <c r="E115" s="537"/>
      <c r="F115" s="539"/>
      <c r="G115" s="550" t="str">
        <f>'WPTM - Section F'!D92</f>
        <v>Milestone / Target Description</v>
      </c>
      <c r="H115" s="551"/>
      <c r="I115" s="551"/>
      <c r="J115" s="520" t="str">
        <f>'WPTM - Section F'!E92</f>
        <v>Criterion for Completion</v>
      </c>
      <c r="K115" s="520"/>
      <c r="L115" s="521"/>
      <c r="M115" s="522" t="str">
        <f>'WPTM - Section F'!D92</f>
        <v>Milestone / Target Description</v>
      </c>
      <c r="N115" s="523"/>
      <c r="O115" s="523"/>
      <c r="P115" s="523" t="str">
        <f>'WPTM - Section F'!E92</f>
        <v>Criterion for Completion</v>
      </c>
      <c r="Q115" s="523"/>
      <c r="R115" s="524"/>
      <c r="S115" s="525" t="str">
        <f>'WPTM - Section F'!D92</f>
        <v>Milestone / Target Description</v>
      </c>
      <c r="T115" s="526"/>
      <c r="U115" s="526"/>
      <c r="V115" s="523" t="str">
        <f>'WPTM - Section F'!E92</f>
        <v>Criterion for Completion</v>
      </c>
      <c r="W115" s="523"/>
      <c r="X115" s="524"/>
      <c r="Y115" s="527" t="str">
        <f>'WPTM - Section F'!D92</f>
        <v>Milestone / Target Description</v>
      </c>
      <c r="Z115" s="528"/>
      <c r="AA115" s="528"/>
      <c r="AB115" s="529" t="str">
        <f>'WPTM - Section F'!E92</f>
        <v>Criterion for Completion</v>
      </c>
      <c r="AC115" s="530"/>
      <c r="AD115" s="531"/>
      <c r="AE115" s="584" t="str">
        <f>'WPTM - Section F'!D92</f>
        <v>Milestone / Target Description</v>
      </c>
      <c r="AF115" s="585"/>
      <c r="AG115" s="596"/>
      <c r="AH115" s="591" t="str">
        <f>'WPTM - Section F'!E92</f>
        <v>Criterion for Completion</v>
      </c>
      <c r="AI115" s="586"/>
      <c r="AJ115" s="518"/>
      <c r="AM115" s="298"/>
      <c r="AN115" s="276" t="s">
        <v>228</v>
      </c>
      <c r="AO115" s="276" t="s">
        <v>229</v>
      </c>
      <c r="AP115" s="276" t="s">
        <v>230</v>
      </c>
      <c r="AQ115" s="276" t="s">
        <v>231</v>
      </c>
      <c r="AR115" s="276" t="s">
        <v>232</v>
      </c>
    </row>
    <row r="116" spans="1:44" ht="30" x14ac:dyDescent="0.25">
      <c r="A116" s="187">
        <v>1</v>
      </c>
      <c r="B116" s="187" t="str">
        <f>IFERROR(IF(INDEX('WPTM - Section F'!B$8:B$89,MATCH('Print View'!$A116,'WPTM - Section F'!$A$8:$A$89,0))&lt;&gt;0,INDEX('WPTM - Section F'!B$8:B$89,MATCH('Print View'!$A116,'WPTM - Section F'!$A$8:$A$89,0)),""),"")</f>
        <v/>
      </c>
      <c r="C116" s="187" t="str">
        <f>IFERROR(IF(INDEX('WPTM - Section F'!C$8:C$89,MATCH('Print View'!$A116,'WPTM - Section F'!$A$8:$A$89,0))&lt;&gt;0,INDEX('WPTM - Section F'!C$8:C$89,MATCH('Print View'!$A116,'WPTM - Section F'!$A$8:$A$89,0)),""),"")</f>
        <v/>
      </c>
      <c r="D116" s="187" t="str">
        <f>IFERROR(IF(INDEX('WPTM - Section F'!D$8:D$89,MATCH('Print View'!$A116,'WPTM - Section F'!$A$8:$A$89,0))&lt;&gt;0,INDEX('WPTM - Section F'!D$8:D$89,MATCH('Print View'!$A116,'WPTM - Section F'!$A$8:$A$89,0)),""),"")</f>
        <v/>
      </c>
      <c r="E116" s="187" t="str">
        <f>IFERROR(IF(INDEX('WPTM - Section F'!E$8:E$89,MATCH('Print View'!$A116,'WPTM - Section F'!$A$8:$A$89,0))&lt;&gt;0,INDEX('WPTM - Section F'!E$8:E$89,MATCH('Print View'!$A116,'WPTM - Section F'!$A$8:$A$89,0)),""),"")</f>
        <v/>
      </c>
      <c r="F116" s="188" t="str">
        <f>IFERROR(IF(INDEX('WPTM - Section F'!W$8:W$89,MATCH('Print View'!$A116,'WPTM - Section F'!$A$8:$A$89,0))&lt;&gt;0,INDEX('WPTM - Section F'!W$8:W$89,MATCH('Print View'!$A116,'WPTM - Section F'!$A$8:$A$89,0)),""),"")</f>
        <v/>
      </c>
      <c r="G116" s="516" t="str">
        <f>IFERROR(IF(INDEX('WPTM - Section F'!D$93:D$494,MATCH('Print View'!$AN$116,'WPTM - Section F'!$M$93:$MK$494,0))&lt;&gt;0,INDEX('WPTM - Section F'!D$93:D$494,MATCH('Print View'!$AN$116,'WPTM - Section F'!$M$93:$M$494,0)),""),"")</f>
        <v/>
      </c>
      <c r="H116" s="516"/>
      <c r="I116" s="519"/>
      <c r="J116" s="516" t="str">
        <f>IFERROR(IF(INDEX('WPTM - Section F'!E$93:E$494,MATCH('Print View'!$AN$116,'WPTM - Section F'!$M$93:$M$494,0))&lt;&gt;0,INDEX('WPTM - Section F'!E$93:E$494,MATCH('Print View'!$AN$116,'WPTM - Section F'!$M$93:$M$494,0)),""),"")</f>
        <v/>
      </c>
      <c r="K116" s="516"/>
      <c r="L116" s="519"/>
      <c r="M116" s="515" t="str">
        <f>IFERROR(IF(INDEX('WPTM - Section F'!D$93:D$494,MATCH('Print View'!$AO$116,'WPTM - Section F'!$M$93:$MK$494,0))&lt;&gt;0,INDEX('WPTM - Section F'!D$93:D$494,MATCH('Print View'!$AO$116,'WPTM - Section F'!$M$93:$M$494,0)),""),"")</f>
        <v/>
      </c>
      <c r="N116" s="516"/>
      <c r="O116" s="516"/>
      <c r="P116" s="594" t="str">
        <f>IFERROR(IF(INDEX('WPTM - Section F'!E$93:E$494,MATCH('Print View'!$AO$116,'WPTM - Section F'!$M$93:$M$494,0))&lt;&gt;0,INDEX('WPTM - Section F'!E$93:E$494,MATCH('Print View'!$AO$116,'WPTM - Section F'!$M$93:$M$494,0)),""),"")</f>
        <v/>
      </c>
      <c r="Q116" s="516"/>
      <c r="R116" s="595"/>
      <c r="S116" s="515" t="str">
        <f>IFERROR(IF(INDEX('WPTM - Section F'!D$93:D$494,MATCH('Print View'!$AP$116,'WPTM - Section F'!$M$93:$MK$494,0))&lt;&gt;0,INDEX('WPTM - Section F'!D$93:D$494,MATCH('Print View'!$AP$116,'WPTM - Section F'!$M$93:$M$494,0)),""),"")</f>
        <v/>
      </c>
      <c r="T116" s="516"/>
      <c r="U116" s="519"/>
      <c r="V116" s="594" t="str">
        <f>IFERROR(IF(INDEX('WPTM - Section F'!E$93:E$494,MATCH('Print View'!$AP$116,'WPTM - Section F'!$M$93:$M$494,0))&lt;&gt;0,INDEX('WPTM - Section F'!E$93:E$494,MATCH('Print View'!$AP$116,'WPTM - Section F'!$M$93:$M$494,0)),""),"")</f>
        <v/>
      </c>
      <c r="W116" s="516"/>
      <c r="X116" s="595"/>
      <c r="Y116" s="515" t="str">
        <f>IFERROR(IF(INDEX('WPTM - Section F'!D$93:D$494,MATCH('Print View'!$AQ$116,'WPTM - Section F'!$M$93:$MK$494,0))&lt;&gt;0,INDEX('WPTM - Section F'!D$93:D$494,MATCH('Print View'!$AQ$116,'WPTM - Section F'!$M$93:$M$494,0)),""),"")</f>
        <v/>
      </c>
      <c r="Z116" s="516"/>
      <c r="AA116" s="516"/>
      <c r="AB116" s="594" t="str">
        <f>IFERROR(IF(INDEX('WPTM - Section F'!E$93:E$494,MATCH('Print View'!$AQ$116,'WPTM - Section F'!$M$93:$M$494,0))&lt;&gt;0,INDEX('WPTM - Section F'!E$93:E$494,MATCH('Print View'!$AQ$116,'WPTM - Section F'!$M$93:$M$494,0)),""),"")</f>
        <v/>
      </c>
      <c r="AC116" s="516"/>
      <c r="AD116" s="595"/>
      <c r="AE116" s="515" t="str">
        <f>IFERROR(IF(INDEX('WPTM - Section F'!D$93:D$494,MATCH('Print View'!$AR$116,'WPTM - Section F'!$M$93:$MK$494,0))&lt;&gt;0,INDEX('WPTM - Section F'!D$93:D$494,MATCH('Print View'!$AR$116,'WPTM - Section F'!$M$93:$M$494,0)),""),"")</f>
        <v/>
      </c>
      <c r="AF116" s="516"/>
      <c r="AG116" s="519"/>
      <c r="AH116" s="597" t="str">
        <f>IFERROR(IF(INDEX('WPTM - Section F'!E$93:E$494,MATCH('Print View'!$AR$116,'WPTM - Section F'!$M$93:$M$494,0))&lt;&gt;0,INDEX('WPTM - Section F'!E$93:E$494,MATCH('Print View'!$AR$116,'WPTM - Section F'!$M$93:$M$494,0)),""),"")</f>
        <v/>
      </c>
      <c r="AI116" s="597"/>
      <c r="AJ116" s="206" t="str">
        <f>IFERROR(IF(INDEX('WPTM - Section F'!X$8:X$89,MATCH('Print View'!$A116,'WPTM - Section F'!$A$8:$A$89,0))&lt;&gt;0,INDEX('WPTM - Section F'!X$8:X$89,MATCH('Print View'!$A116,'WPTM - Section F'!$A$8:$A$89,0)),""),"")</f>
        <v/>
      </c>
      <c r="AM116" s="298"/>
      <c r="AN116" s="276" t="str">
        <f>CONCATENATE(A116,"-",$H$113)</f>
        <v>1-a1Yg0000003KglLEAS</v>
      </c>
      <c r="AO116" s="276" t="str">
        <f>CONCATENATE($A116,"-",$N$113)</f>
        <v>1-3</v>
      </c>
      <c r="AP116" s="276" t="str">
        <f>CONCATENATE($A116,"-",$T$113)</f>
        <v>1-</v>
      </c>
      <c r="AQ116" s="276" t="str">
        <f>CONCATENATE($A116,"-",$Z$113)</f>
        <v>1-</v>
      </c>
      <c r="AR116" s="276" t="str">
        <f>CONCATENATE($A116,"-",$AF$113)</f>
        <v>1-</v>
      </c>
    </row>
    <row r="117" spans="1:44" ht="30" x14ac:dyDescent="0.25">
      <c r="A117" s="182">
        <v>2</v>
      </c>
      <c r="B117" s="182" t="str">
        <f>IFERROR(IF(INDEX('WPTM - Section F'!B$8:B$89,MATCH('Print View'!$A117,'WPTM - Section F'!$A$8:$A$89,0))&lt;&gt;0,INDEX('WPTM - Section F'!B$8:B$89,MATCH('Print View'!$A117,'WPTM - Section F'!$A$8:$A$89,0)),""),"")</f>
        <v/>
      </c>
      <c r="C117" s="182" t="str">
        <f>IFERROR(IF(INDEX('WPTM - Section F'!C$8:C$89,MATCH('Print View'!$A117,'WPTM - Section F'!$A$8:$A$89,0))&lt;&gt;0,INDEX('WPTM - Section F'!C$8:C$89,MATCH('Print View'!$A117,'WPTM - Section F'!$A$8:$A$89,0)),""),"")</f>
        <v/>
      </c>
      <c r="D117" s="182" t="str">
        <f>IFERROR(IF(INDEX('WPTM - Section F'!D$8:D$89,MATCH('Print View'!$A117,'WPTM - Section F'!$A$8:$A$89,0))&lt;&gt;0,INDEX('WPTM - Section F'!D$8:D$89,MATCH('Print View'!$A117,'WPTM - Section F'!$A$8:$A$89,0)),""),"")</f>
        <v/>
      </c>
      <c r="E117" s="182" t="str">
        <f>IFERROR(IF(INDEX('WPTM - Section F'!E$8:E$89,MATCH('Print View'!$A117,'WPTM - Section F'!$A$8:$A$89,0))&lt;&gt;0,INDEX('WPTM - Section F'!E$8:E$89,MATCH('Print View'!$A117,'WPTM - Section F'!$A$8:$A$89,0)),""),"")</f>
        <v/>
      </c>
      <c r="F117" s="183" t="str">
        <f>IFERROR(IF(INDEX('WPTM - Section F'!W$8:W$89,MATCH('Print View'!$A117,'WPTM - Section F'!$A$8:$A$89,0))&lt;&gt;0,INDEX('WPTM - Section F'!W$8:W$89,MATCH('Print View'!$A117,'WPTM - Section F'!$A$8:$A$89,0)),""),"")</f>
        <v/>
      </c>
      <c r="G117" s="498" t="str">
        <f>IFERROR(IF(INDEX('WPTM - Section F'!D$93:D$494,MATCH('Print View'!$AN$116,'WPTM - Section F'!$M$93:$MK$494,0))&lt;&gt;0,INDEX('WPTM - Section F'!D$93:D$494,MATCH('Print View'!$AN$116,'WPTM - Section F'!$M$93:$M$494,0)),""),"")</f>
        <v/>
      </c>
      <c r="H117" s="499"/>
      <c r="I117" s="500"/>
      <c r="J117" s="511" t="str">
        <f>IFERROR(IF(INDEX('WPTM - Section F'!E$93:E$494,MATCH('Print View'!$AN$116,'WPTM - Section F'!$M$93:$M$494,0))&lt;&gt;0,INDEX('WPTM - Section F'!E$93:E$494,MATCH('Print View'!$AN$116,'WPTM - Section F'!$M$93:$M$494,0)),""),"")</f>
        <v/>
      </c>
      <c r="K117" s="499"/>
      <c r="L117" s="512"/>
      <c r="M117" s="498" t="str">
        <f>IFERROR(IF(INDEX('WPTM - Section F'!D$93:D$494,MATCH('Print View'!$AO$116,'WPTM - Section F'!$M$93:$MK$494,0))&lt;&gt;0,INDEX('WPTM - Section F'!D$93:D$494,MATCH('Print View'!$AO$116,'WPTM - Section F'!$M$93:$M$494,0)),""),"")</f>
        <v/>
      </c>
      <c r="N117" s="499"/>
      <c r="O117" s="500"/>
      <c r="P117" s="511" t="str">
        <f>IFERROR(IF(INDEX('WPTM - Section F'!E$93:E$494,MATCH('Print View'!$AO$116,'WPTM - Section F'!$M$93:$M$494,0))&lt;&gt;0,INDEX('WPTM - Section F'!E$93:E$494,MATCH('Print View'!$AO$116,'WPTM - Section F'!$M$93:$M$494,0)),""),"")</f>
        <v/>
      </c>
      <c r="Q117" s="499"/>
      <c r="R117" s="512"/>
      <c r="S117" s="498" t="str">
        <f>IFERROR(IF(INDEX('WPTM - Section F'!D$93:D$494,MATCH('Print View'!$AP$116,'WPTM - Section F'!$M$93:$MK$494,0))&lt;&gt;0,INDEX('WPTM - Section F'!D$93:D$494,MATCH('Print View'!$AP$116,'WPTM - Section F'!$M$93:$M$494,0)),""),"")</f>
        <v/>
      </c>
      <c r="T117" s="499"/>
      <c r="U117" s="500"/>
      <c r="V117" s="511" t="str">
        <f>IFERROR(IF(INDEX('WPTM - Section F'!E$93:E$494,MATCH('Print View'!$AP$116,'WPTM - Section F'!$M$93:$M$494,0))&lt;&gt;0,INDEX('WPTM - Section F'!E$93:E$494,MATCH('Print View'!$AP$116,'WPTM - Section F'!$M$93:$M$494,0)),""),"")</f>
        <v/>
      </c>
      <c r="W117" s="499"/>
      <c r="X117" s="512"/>
      <c r="Y117" s="498" t="str">
        <f>IFERROR(IF(INDEX('WPTM - Section F'!D$93:D$494,MATCH('Print View'!$AQ$116,'WPTM - Section F'!$M$93:$MK$494,0))&lt;&gt;0,INDEX('WPTM - Section F'!D$93:D$494,MATCH('Print View'!$AQ$116,'WPTM - Section F'!$M$93:$M$494,0)),""),"")</f>
        <v/>
      </c>
      <c r="Z117" s="499"/>
      <c r="AA117" s="500"/>
      <c r="AB117" s="511" t="str">
        <f>IFERROR(IF(INDEX('WPTM - Section F'!E$93:E$494,MATCH('Print View'!$AQ$116,'WPTM - Section F'!$M$93:$M$494,0))&lt;&gt;0,INDEX('WPTM - Section F'!E$93:E$494,MATCH('Print View'!$AQ$116,'WPTM - Section F'!$M$93:$M$494,0)),""),"")</f>
        <v/>
      </c>
      <c r="AC117" s="499"/>
      <c r="AD117" s="512"/>
      <c r="AE117" s="498" t="str">
        <f>IFERROR(IF(INDEX('WPTM - Section F'!D$93:D$494,MATCH('Print View'!$AR$116,'WPTM - Section F'!$M$93:$MK$494,0))&lt;&gt;0,INDEX('WPTM - Section F'!D$93:D$494,MATCH('Print View'!$AR$116,'WPTM - Section F'!$M$93:$M$494,0)),""),"")</f>
        <v/>
      </c>
      <c r="AF117" s="499"/>
      <c r="AG117" s="500"/>
      <c r="AH117" s="511" t="str">
        <f>IFERROR(IF(INDEX('WPTM - Section F'!E$93:E$494,MATCH('Print View'!$AR$116,'WPTM - Section F'!$M$93:$M$494,0))&lt;&gt;0,INDEX('WPTM - Section F'!E$93:E$494,MATCH('Print View'!$AR$116,'WPTM - Section F'!$M$93:$M$494,0)),""),"")</f>
        <v/>
      </c>
      <c r="AI117" s="512"/>
      <c r="AJ117" s="207" t="str">
        <f>IFERROR(IF(INDEX('WPTM - Section F'!X$8:X$89,MATCH('Print View'!$A117,'WPTM - Section F'!$A$8:$A$89,0))&lt;&gt;0,INDEX('WPTM - Section F'!X$8:X$89,MATCH('Print View'!$A117,'WPTM - Section F'!$A$8:$A$89,0)),""),"")</f>
        <v/>
      </c>
      <c r="AM117" s="298"/>
      <c r="AN117" s="276" t="str">
        <f t="shared" ref="AN117:AN180" si="0">CONCATENATE(A117,"-",$H$113)</f>
        <v>2-a1Yg0000003KglLEAS</v>
      </c>
      <c r="AO117" s="276" t="str">
        <f t="shared" ref="AO117:AO180" si="1">CONCATENATE($A117,"-",$N$113)</f>
        <v>2-3</v>
      </c>
      <c r="AP117" s="276" t="str">
        <f t="shared" ref="AP117:AP180" si="2">CONCATENATE($A117,"-",$T$113)</f>
        <v>2-</v>
      </c>
      <c r="AQ117" s="276" t="str">
        <f t="shared" ref="AQ117:AQ180" si="3">CONCATENATE($A117,"-",$Z$113)</f>
        <v>2-</v>
      </c>
      <c r="AR117" s="276" t="str">
        <f t="shared" ref="AR117:AR180" si="4">CONCATENATE($A117,"-",$AF$113)</f>
        <v>2-</v>
      </c>
    </row>
    <row r="118" spans="1:44" ht="30" x14ac:dyDescent="0.25">
      <c r="A118" s="187">
        <v>3</v>
      </c>
      <c r="B118" s="187" t="str">
        <f>IFERROR(IF(INDEX('WPTM - Section F'!B$8:B$89,MATCH('Print View'!$A118,'WPTM - Section F'!$A$8:$A$89,0))&lt;&gt;0,INDEX('WPTM - Section F'!B$8:B$89,MATCH('Print View'!$A118,'WPTM - Section F'!$A$8:$A$89,0)),""),"")</f>
        <v/>
      </c>
      <c r="C118" s="187" t="str">
        <f>IFERROR(IF(INDEX('WPTM - Section F'!C$8:C$89,MATCH('Print View'!$A118,'WPTM - Section F'!$A$8:$A$89,0))&lt;&gt;0,INDEX('WPTM - Section F'!C$8:C$89,MATCH('Print View'!$A118,'WPTM - Section F'!$A$8:$A$89,0)),""),"")</f>
        <v/>
      </c>
      <c r="D118" s="187" t="str">
        <f>IFERROR(IF(INDEX('WPTM - Section F'!D$8:D$89,MATCH('Print View'!$A118,'WPTM - Section F'!$A$8:$A$89,0))&lt;&gt;0,INDEX('WPTM - Section F'!D$8:D$89,MATCH('Print View'!$A118,'WPTM - Section F'!$A$8:$A$89,0)),""),"")</f>
        <v/>
      </c>
      <c r="E118" s="187" t="str">
        <f>IFERROR(IF(INDEX('WPTM - Section F'!E$8:E$89,MATCH('Print View'!$A118,'WPTM - Section F'!$A$8:$A$89,0))&lt;&gt;0,INDEX('WPTM - Section F'!E$8:E$89,MATCH('Print View'!$A118,'WPTM - Section F'!$A$8:$A$89,0)),""),"")</f>
        <v/>
      </c>
      <c r="F118" s="188" t="str">
        <f>IFERROR(IF(INDEX('WPTM - Section F'!W$8:W$89,MATCH('Print View'!$A118,'WPTM - Section F'!$A$8:$A$89,0))&lt;&gt;0,INDEX('WPTM - Section F'!W$8:W$89,MATCH('Print View'!$A118,'WPTM - Section F'!$A$8:$A$89,0)),""),"")</f>
        <v/>
      </c>
      <c r="G118" s="495" t="str">
        <f>IFERROR(IF(INDEX('WPTM - Section F'!D$93:D$494,MATCH('Print View'!$AN$116,'WPTM - Section F'!$M$93:$MK$494,0))&lt;&gt;0,INDEX('WPTM - Section F'!D$93:D$494,MATCH('Print View'!$AN$116,'WPTM - Section F'!$M$93:$M$494,0)),""),"")</f>
        <v/>
      </c>
      <c r="H118" s="496"/>
      <c r="I118" s="497"/>
      <c r="J118" s="513" t="str">
        <f>IFERROR(IF(INDEX('WPTM - Section F'!E$93:E$494,MATCH('Print View'!$AN$116,'WPTM - Section F'!$M$93:$M$494,0))&lt;&gt;0,INDEX('WPTM - Section F'!E$93:E$494,MATCH('Print View'!$AN$116,'WPTM - Section F'!$M$93:$M$494,0)),""),"")</f>
        <v/>
      </c>
      <c r="K118" s="496"/>
      <c r="L118" s="514"/>
      <c r="M118" s="495" t="str">
        <f>IFERROR(IF(INDEX('WPTM - Section F'!D$93:D$494,MATCH('Print View'!$AO$116,'WPTM - Section F'!$M$93:$MK$494,0))&lt;&gt;0,INDEX('WPTM - Section F'!D$93:D$494,MATCH('Print View'!$AO$116,'WPTM - Section F'!$M$93:$M$494,0)),""),"")</f>
        <v/>
      </c>
      <c r="N118" s="496"/>
      <c r="O118" s="497"/>
      <c r="P118" s="513" t="str">
        <f>IFERROR(IF(INDEX('WPTM - Section F'!E$93:E$494,MATCH('Print View'!$AO$116,'WPTM - Section F'!$M$93:$M$494,0))&lt;&gt;0,INDEX('WPTM - Section F'!E$93:E$494,MATCH('Print View'!$AO$116,'WPTM - Section F'!$M$93:$M$494,0)),""),"")</f>
        <v/>
      </c>
      <c r="Q118" s="496"/>
      <c r="R118" s="514"/>
      <c r="S118" s="495" t="str">
        <f>IFERROR(IF(INDEX('WPTM - Section F'!D$93:D$494,MATCH('Print View'!$AP$116,'WPTM - Section F'!$M$93:$MK$494,0))&lt;&gt;0,INDEX('WPTM - Section F'!D$93:D$494,MATCH('Print View'!$AP$116,'WPTM - Section F'!$M$93:$M$494,0)),""),"")</f>
        <v/>
      </c>
      <c r="T118" s="496"/>
      <c r="U118" s="497"/>
      <c r="V118" s="513" t="str">
        <f>IFERROR(IF(INDEX('WPTM - Section F'!E$93:E$494,MATCH('Print View'!$AP$116,'WPTM - Section F'!$M$93:$M$494,0))&lt;&gt;0,INDEX('WPTM - Section F'!E$93:E$494,MATCH('Print View'!$AP$116,'WPTM - Section F'!$M$93:$M$494,0)),""),"")</f>
        <v/>
      </c>
      <c r="W118" s="496"/>
      <c r="X118" s="514"/>
      <c r="Y118" s="495" t="str">
        <f>IFERROR(IF(INDEX('WPTM - Section F'!D$93:D$494,MATCH('Print View'!$AQ$116,'WPTM - Section F'!$M$93:$MK$494,0))&lt;&gt;0,INDEX('WPTM - Section F'!D$93:D$494,MATCH('Print View'!$AQ$116,'WPTM - Section F'!$M$93:$M$494,0)),""),"")</f>
        <v/>
      </c>
      <c r="Z118" s="496"/>
      <c r="AA118" s="497"/>
      <c r="AB118" s="513" t="str">
        <f>IFERROR(IF(INDEX('WPTM - Section F'!E$93:E$494,MATCH('Print View'!$AQ$116,'WPTM - Section F'!$M$93:$M$494,0))&lt;&gt;0,INDEX('WPTM - Section F'!E$93:E$494,MATCH('Print View'!$AQ$116,'WPTM - Section F'!$M$93:$M$494,0)),""),"")</f>
        <v/>
      </c>
      <c r="AC118" s="496"/>
      <c r="AD118" s="514"/>
      <c r="AE118" s="495" t="str">
        <f>IFERROR(IF(INDEX('WPTM - Section F'!D$93:D$494,MATCH('Print View'!$AR$116,'WPTM - Section F'!$M$93:$MK$494,0))&lt;&gt;0,INDEX('WPTM - Section F'!D$93:D$494,MATCH('Print View'!$AR$116,'WPTM - Section F'!$M$93:$M$494,0)),""),"")</f>
        <v/>
      </c>
      <c r="AF118" s="496"/>
      <c r="AG118" s="497"/>
      <c r="AH118" s="513" t="str">
        <f>IFERROR(IF(INDEX('WPTM - Section F'!E$93:E$494,MATCH('Print View'!$AR$116,'WPTM - Section F'!$M$93:$M$494,0))&lt;&gt;0,INDEX('WPTM - Section F'!E$93:E$494,MATCH('Print View'!$AR$116,'WPTM - Section F'!$M$93:$M$494,0)),""),"")</f>
        <v/>
      </c>
      <c r="AI118" s="514"/>
      <c r="AJ118" s="208" t="str">
        <f>IFERROR(IF(INDEX('WPTM - Section F'!X$8:X$89,MATCH('Print View'!$A118,'WPTM - Section F'!$A$8:$A$89,0))&lt;&gt;0,INDEX('WPTM - Section F'!X$8:X$89,MATCH('Print View'!$A118,'WPTM - Section F'!$A$8:$A$89,0)),""),"")</f>
        <v/>
      </c>
      <c r="AM118" s="298"/>
      <c r="AN118" s="276" t="str">
        <f t="shared" si="0"/>
        <v>3-a1Yg0000003KglLEAS</v>
      </c>
      <c r="AO118" s="276" t="str">
        <f t="shared" si="1"/>
        <v>3-3</v>
      </c>
      <c r="AP118" s="276" t="str">
        <f t="shared" si="2"/>
        <v>3-</v>
      </c>
      <c r="AQ118" s="276" t="str">
        <f t="shared" si="3"/>
        <v>3-</v>
      </c>
      <c r="AR118" s="276" t="str">
        <f t="shared" si="4"/>
        <v>3-</v>
      </c>
    </row>
    <row r="119" spans="1:44" ht="30" x14ac:dyDescent="0.25">
      <c r="A119" s="182">
        <v>4</v>
      </c>
      <c r="B119" s="182" t="str">
        <f>IFERROR(IF(INDEX('WPTM - Section F'!B$8:B$89,MATCH('Print View'!$A119,'WPTM - Section F'!$A$8:$A$89,0))&lt;&gt;0,INDEX('WPTM - Section F'!B$8:B$89,MATCH('Print View'!$A119,'WPTM - Section F'!$A$8:$A$89,0)),""),"")</f>
        <v/>
      </c>
      <c r="C119" s="182" t="str">
        <f>IFERROR(IF(INDEX('WPTM - Section F'!C$8:C$89,MATCH('Print View'!$A119,'WPTM - Section F'!$A$8:$A$89,0))&lt;&gt;0,INDEX('WPTM - Section F'!C$8:C$89,MATCH('Print View'!$A119,'WPTM - Section F'!$A$8:$A$89,0)),""),"")</f>
        <v/>
      </c>
      <c r="D119" s="182" t="str">
        <f>IFERROR(IF(INDEX('WPTM - Section F'!D$8:D$89,MATCH('Print View'!$A119,'WPTM - Section F'!$A$8:$A$89,0))&lt;&gt;0,INDEX('WPTM - Section F'!D$8:D$89,MATCH('Print View'!$A119,'WPTM - Section F'!$A$8:$A$89,0)),""),"")</f>
        <v/>
      </c>
      <c r="E119" s="182" t="str">
        <f>IFERROR(IF(INDEX('WPTM - Section F'!E$8:E$89,MATCH('Print View'!$A119,'WPTM - Section F'!$A$8:$A$89,0))&lt;&gt;0,INDEX('WPTM - Section F'!E$8:E$89,MATCH('Print View'!$A119,'WPTM - Section F'!$A$8:$A$89,0)),""),"")</f>
        <v/>
      </c>
      <c r="F119" s="183" t="str">
        <f>IFERROR(IF(INDEX('WPTM - Section F'!W$8:W$89,MATCH('Print View'!$A119,'WPTM - Section F'!$A$8:$A$89,0))&lt;&gt;0,INDEX('WPTM - Section F'!W$8:W$89,MATCH('Print View'!$A119,'WPTM - Section F'!$A$8:$A$89,0)),""),"")</f>
        <v/>
      </c>
      <c r="G119" s="498" t="str">
        <f>IFERROR(IF(INDEX('WPTM - Section F'!D$93:D$494,MATCH('Print View'!$AN$116,'WPTM - Section F'!$M$93:$MK$494,0))&lt;&gt;0,INDEX('WPTM - Section F'!D$93:D$494,MATCH('Print View'!$AN$116,'WPTM - Section F'!$M$93:$M$494,0)),""),"")</f>
        <v/>
      </c>
      <c r="H119" s="499"/>
      <c r="I119" s="500"/>
      <c r="J119" s="511" t="str">
        <f>IFERROR(IF(INDEX('WPTM - Section F'!E$93:E$494,MATCH('Print View'!$AN$116,'WPTM - Section F'!$M$93:$M$494,0))&lt;&gt;0,INDEX('WPTM - Section F'!E$93:E$494,MATCH('Print View'!$AN$116,'WPTM - Section F'!$M$93:$M$494,0)),""),"")</f>
        <v/>
      </c>
      <c r="K119" s="499"/>
      <c r="L119" s="512"/>
      <c r="M119" s="498" t="str">
        <f>IFERROR(IF(INDEX('WPTM - Section F'!D$93:D$494,MATCH('Print View'!$AO$116,'WPTM - Section F'!$M$93:$MK$494,0))&lt;&gt;0,INDEX('WPTM - Section F'!D$93:D$494,MATCH('Print View'!$AO$116,'WPTM - Section F'!$M$93:$M$494,0)),""),"")</f>
        <v/>
      </c>
      <c r="N119" s="499"/>
      <c r="O119" s="500"/>
      <c r="P119" s="511" t="str">
        <f>IFERROR(IF(INDEX('WPTM - Section F'!E$93:E$494,MATCH('Print View'!$AO$116,'WPTM - Section F'!$M$93:$M$494,0))&lt;&gt;0,INDEX('WPTM - Section F'!E$93:E$494,MATCH('Print View'!$AO$116,'WPTM - Section F'!$M$93:$M$494,0)),""),"")</f>
        <v/>
      </c>
      <c r="Q119" s="499"/>
      <c r="R119" s="512"/>
      <c r="S119" s="498" t="str">
        <f>IFERROR(IF(INDEX('WPTM - Section F'!D$93:D$494,MATCH('Print View'!$AP$116,'WPTM - Section F'!$M$93:$MK$494,0))&lt;&gt;0,INDEX('WPTM - Section F'!D$93:D$494,MATCH('Print View'!$AP$116,'WPTM - Section F'!$M$93:$M$494,0)),""),"")</f>
        <v/>
      </c>
      <c r="T119" s="499"/>
      <c r="U119" s="500"/>
      <c r="V119" s="511" t="str">
        <f>IFERROR(IF(INDEX('WPTM - Section F'!E$93:E$494,MATCH('Print View'!$AP$116,'WPTM - Section F'!$M$93:$M$494,0))&lt;&gt;0,INDEX('WPTM - Section F'!E$93:E$494,MATCH('Print View'!$AP$116,'WPTM - Section F'!$M$93:$M$494,0)),""),"")</f>
        <v/>
      </c>
      <c r="W119" s="499"/>
      <c r="X119" s="512"/>
      <c r="Y119" s="498" t="str">
        <f>IFERROR(IF(INDEX('WPTM - Section F'!D$93:D$494,MATCH('Print View'!$AQ$116,'WPTM - Section F'!$M$93:$MK$494,0))&lt;&gt;0,INDEX('WPTM - Section F'!D$93:D$494,MATCH('Print View'!$AQ$116,'WPTM - Section F'!$M$93:$M$494,0)),""),"")</f>
        <v/>
      </c>
      <c r="Z119" s="499"/>
      <c r="AA119" s="500"/>
      <c r="AB119" s="511" t="str">
        <f>IFERROR(IF(INDEX('WPTM - Section F'!E$93:E$494,MATCH('Print View'!$AQ$116,'WPTM - Section F'!$M$93:$M$494,0))&lt;&gt;0,INDEX('WPTM - Section F'!E$93:E$494,MATCH('Print View'!$AQ$116,'WPTM - Section F'!$M$93:$M$494,0)),""),"")</f>
        <v/>
      </c>
      <c r="AC119" s="499"/>
      <c r="AD119" s="512"/>
      <c r="AE119" s="498" t="str">
        <f>IFERROR(IF(INDEX('WPTM - Section F'!D$93:D$494,MATCH('Print View'!$AR$116,'WPTM - Section F'!$M$93:$MK$494,0))&lt;&gt;0,INDEX('WPTM - Section F'!D$93:D$494,MATCH('Print View'!$AR$116,'WPTM - Section F'!$M$93:$M$494,0)),""),"")</f>
        <v/>
      </c>
      <c r="AF119" s="499"/>
      <c r="AG119" s="500"/>
      <c r="AH119" s="511" t="str">
        <f>IFERROR(IF(INDEX('WPTM - Section F'!E$93:E$494,MATCH('Print View'!$AR$116,'WPTM - Section F'!$M$93:$M$494,0))&lt;&gt;0,INDEX('WPTM - Section F'!E$93:E$494,MATCH('Print View'!$AR$116,'WPTM - Section F'!$M$93:$M$494,0)),""),"")</f>
        <v/>
      </c>
      <c r="AI119" s="512"/>
      <c r="AJ119" s="207" t="str">
        <f>IFERROR(IF(INDEX('WPTM - Section F'!X$8:X$89,MATCH('Print View'!$A119,'WPTM - Section F'!$A$8:$A$89,0))&lt;&gt;0,INDEX('WPTM - Section F'!X$8:X$89,MATCH('Print View'!$A119,'WPTM - Section F'!$A$8:$A$89,0)),""),"")</f>
        <v/>
      </c>
      <c r="AM119" s="298"/>
      <c r="AN119" s="276" t="str">
        <f t="shared" si="0"/>
        <v>4-a1Yg0000003KglLEAS</v>
      </c>
      <c r="AO119" s="276" t="str">
        <f t="shared" si="1"/>
        <v>4-3</v>
      </c>
      <c r="AP119" s="276" t="str">
        <f t="shared" si="2"/>
        <v>4-</v>
      </c>
      <c r="AQ119" s="276" t="str">
        <f t="shared" si="3"/>
        <v>4-</v>
      </c>
      <c r="AR119" s="276" t="str">
        <f t="shared" si="4"/>
        <v>4-</v>
      </c>
    </row>
    <row r="120" spans="1:44" ht="30" x14ac:dyDescent="0.25">
      <c r="A120" s="187">
        <v>5</v>
      </c>
      <c r="B120" s="187" t="str">
        <f>IFERROR(IF(INDEX('WPTM - Section F'!B$8:B$89,MATCH('Print View'!$A120,'WPTM - Section F'!$A$8:$A$89,0))&lt;&gt;0,INDEX('WPTM - Section F'!B$8:B$89,MATCH('Print View'!$A120,'WPTM - Section F'!$A$8:$A$89,0)),""),"")</f>
        <v/>
      </c>
      <c r="C120" s="187" t="str">
        <f>IFERROR(IF(INDEX('WPTM - Section F'!C$8:C$89,MATCH('Print View'!$A120,'WPTM - Section F'!$A$8:$A$89,0))&lt;&gt;0,INDEX('WPTM - Section F'!C$8:C$89,MATCH('Print View'!$A120,'WPTM - Section F'!$A$8:$A$89,0)),""),"")</f>
        <v/>
      </c>
      <c r="D120" s="187" t="str">
        <f>IFERROR(IF(INDEX('WPTM - Section F'!D$8:D$89,MATCH('Print View'!$A120,'WPTM - Section F'!$A$8:$A$89,0))&lt;&gt;0,INDEX('WPTM - Section F'!D$8:D$89,MATCH('Print View'!$A120,'WPTM - Section F'!$A$8:$A$89,0)),""),"")</f>
        <v/>
      </c>
      <c r="E120" s="187" t="str">
        <f>IFERROR(IF(INDEX('WPTM - Section F'!E$8:E$89,MATCH('Print View'!$A120,'WPTM - Section F'!$A$8:$A$89,0))&lt;&gt;0,INDEX('WPTM - Section F'!E$8:E$89,MATCH('Print View'!$A120,'WPTM - Section F'!$A$8:$A$89,0)),""),"")</f>
        <v/>
      </c>
      <c r="F120" s="188" t="str">
        <f>IFERROR(IF(INDEX('WPTM - Section F'!W$8:W$89,MATCH('Print View'!$A120,'WPTM - Section F'!$A$8:$A$89,0))&lt;&gt;0,INDEX('WPTM - Section F'!W$8:W$89,MATCH('Print View'!$A120,'WPTM - Section F'!$A$8:$A$89,0)),""),"")</f>
        <v/>
      </c>
      <c r="G120" s="495" t="str">
        <f>IFERROR(IF(INDEX('WPTM - Section F'!D$93:D$494,MATCH('Print View'!$AN$116,'WPTM - Section F'!$M$93:$MK$494,0))&lt;&gt;0,INDEX('WPTM - Section F'!D$93:D$494,MATCH('Print View'!$AN$116,'WPTM - Section F'!$M$93:$M$494,0)),""),"")</f>
        <v/>
      </c>
      <c r="H120" s="496"/>
      <c r="I120" s="497"/>
      <c r="J120" s="513" t="str">
        <f>IFERROR(IF(INDEX('WPTM - Section F'!E$93:E$494,MATCH('Print View'!$AN$116,'WPTM - Section F'!$M$93:$M$494,0))&lt;&gt;0,INDEX('WPTM - Section F'!E$93:E$494,MATCH('Print View'!$AN$116,'WPTM - Section F'!$M$93:$M$494,0)),""),"")</f>
        <v/>
      </c>
      <c r="K120" s="496"/>
      <c r="L120" s="514"/>
      <c r="M120" s="495" t="str">
        <f>IFERROR(IF(INDEX('WPTM - Section F'!D$93:D$494,MATCH('Print View'!$AO$116,'WPTM - Section F'!$M$93:$MK$494,0))&lt;&gt;0,INDEX('WPTM - Section F'!D$93:D$494,MATCH('Print View'!$AO$116,'WPTM - Section F'!$M$93:$M$494,0)),""),"")</f>
        <v/>
      </c>
      <c r="N120" s="496"/>
      <c r="O120" s="497"/>
      <c r="P120" s="513" t="str">
        <f>IFERROR(IF(INDEX('WPTM - Section F'!E$93:E$494,MATCH('Print View'!$AO$116,'WPTM - Section F'!$M$93:$M$494,0))&lt;&gt;0,INDEX('WPTM - Section F'!E$93:E$494,MATCH('Print View'!$AO$116,'WPTM - Section F'!$M$93:$M$494,0)),""),"")</f>
        <v/>
      </c>
      <c r="Q120" s="496"/>
      <c r="R120" s="514"/>
      <c r="S120" s="495" t="str">
        <f>IFERROR(IF(INDEX('WPTM - Section F'!D$93:D$494,MATCH('Print View'!$AP$116,'WPTM - Section F'!$M$93:$MK$494,0))&lt;&gt;0,INDEX('WPTM - Section F'!D$93:D$494,MATCH('Print View'!$AP$116,'WPTM - Section F'!$M$93:$M$494,0)),""),"")</f>
        <v/>
      </c>
      <c r="T120" s="496"/>
      <c r="U120" s="497"/>
      <c r="V120" s="513" t="str">
        <f>IFERROR(IF(INDEX('WPTM - Section F'!E$93:E$494,MATCH('Print View'!$AP$116,'WPTM - Section F'!$M$93:$M$494,0))&lt;&gt;0,INDEX('WPTM - Section F'!E$93:E$494,MATCH('Print View'!$AP$116,'WPTM - Section F'!$M$93:$M$494,0)),""),"")</f>
        <v/>
      </c>
      <c r="W120" s="496"/>
      <c r="X120" s="514"/>
      <c r="Y120" s="495" t="str">
        <f>IFERROR(IF(INDEX('WPTM - Section F'!D$93:D$494,MATCH('Print View'!$AQ$116,'WPTM - Section F'!$M$93:$MK$494,0))&lt;&gt;0,INDEX('WPTM - Section F'!D$93:D$494,MATCH('Print View'!$AQ$116,'WPTM - Section F'!$M$93:$M$494,0)),""),"")</f>
        <v/>
      </c>
      <c r="Z120" s="496"/>
      <c r="AA120" s="497"/>
      <c r="AB120" s="513" t="str">
        <f>IFERROR(IF(INDEX('WPTM - Section F'!E$93:E$494,MATCH('Print View'!$AQ$116,'WPTM - Section F'!$M$93:$M$494,0))&lt;&gt;0,INDEX('WPTM - Section F'!E$93:E$494,MATCH('Print View'!$AQ$116,'WPTM - Section F'!$M$93:$M$494,0)),""),"")</f>
        <v/>
      </c>
      <c r="AC120" s="496"/>
      <c r="AD120" s="514"/>
      <c r="AE120" s="495" t="str">
        <f>IFERROR(IF(INDEX('WPTM - Section F'!D$93:D$494,MATCH('Print View'!$AR$116,'WPTM - Section F'!$M$93:$MK$494,0))&lt;&gt;0,INDEX('WPTM - Section F'!D$93:D$494,MATCH('Print View'!$AR$116,'WPTM - Section F'!$M$93:$M$494,0)),""),"")</f>
        <v/>
      </c>
      <c r="AF120" s="496"/>
      <c r="AG120" s="497"/>
      <c r="AH120" s="513" t="str">
        <f>IFERROR(IF(INDEX('WPTM - Section F'!E$93:E$494,MATCH('Print View'!$AR$116,'WPTM - Section F'!$M$93:$M$494,0))&lt;&gt;0,INDEX('WPTM - Section F'!E$93:E$494,MATCH('Print View'!$AR$116,'WPTM - Section F'!$M$93:$M$494,0)),""),"")</f>
        <v/>
      </c>
      <c r="AI120" s="514"/>
      <c r="AJ120" s="208" t="str">
        <f>IFERROR(IF(INDEX('WPTM - Section F'!X$8:X$89,MATCH('Print View'!$A120,'WPTM - Section F'!$A$8:$A$89,0))&lt;&gt;0,INDEX('WPTM - Section F'!X$8:X$89,MATCH('Print View'!$A120,'WPTM - Section F'!$A$8:$A$89,0)),""),"")</f>
        <v/>
      </c>
      <c r="AM120" s="298"/>
      <c r="AN120" s="276" t="str">
        <f t="shared" si="0"/>
        <v>5-a1Yg0000003KglLEAS</v>
      </c>
      <c r="AO120" s="276" t="str">
        <f t="shared" si="1"/>
        <v>5-3</v>
      </c>
      <c r="AP120" s="276" t="str">
        <f t="shared" si="2"/>
        <v>5-</v>
      </c>
      <c r="AQ120" s="276" t="str">
        <f t="shared" si="3"/>
        <v>5-</v>
      </c>
      <c r="AR120" s="276" t="str">
        <f t="shared" si="4"/>
        <v>5-</v>
      </c>
    </row>
    <row r="121" spans="1:44" ht="30" x14ac:dyDescent="0.25">
      <c r="A121" s="182">
        <v>6</v>
      </c>
      <c r="B121" s="182" t="str">
        <f>IFERROR(IF(INDEX('WPTM - Section F'!B$8:B$89,MATCH('Print View'!$A121,'WPTM - Section F'!$A$8:$A$89,0))&lt;&gt;0,INDEX('WPTM - Section F'!B$8:B$89,MATCH('Print View'!$A121,'WPTM - Section F'!$A$8:$A$89,0)),""),"")</f>
        <v/>
      </c>
      <c r="C121" s="182" t="str">
        <f>IFERROR(IF(INDEX('WPTM - Section F'!C$8:C$89,MATCH('Print View'!$A121,'WPTM - Section F'!$A$8:$A$89,0))&lt;&gt;0,INDEX('WPTM - Section F'!C$8:C$89,MATCH('Print View'!$A121,'WPTM - Section F'!$A$8:$A$89,0)),""),"")</f>
        <v/>
      </c>
      <c r="D121" s="182" t="str">
        <f>IFERROR(IF(INDEX('WPTM - Section F'!D$8:D$89,MATCH('Print View'!$A121,'WPTM - Section F'!$A$8:$A$89,0))&lt;&gt;0,INDEX('WPTM - Section F'!D$8:D$89,MATCH('Print View'!$A121,'WPTM - Section F'!$A$8:$A$89,0)),""),"")</f>
        <v/>
      </c>
      <c r="E121" s="182" t="str">
        <f>IFERROR(IF(INDEX('WPTM - Section F'!E$8:E$89,MATCH('Print View'!$A121,'WPTM - Section F'!$A$8:$A$89,0))&lt;&gt;0,INDEX('WPTM - Section F'!E$8:E$89,MATCH('Print View'!$A121,'WPTM - Section F'!$A$8:$A$89,0)),""),"")</f>
        <v/>
      </c>
      <c r="F121" s="183" t="str">
        <f>IFERROR(IF(INDEX('WPTM - Section F'!W$8:W$89,MATCH('Print View'!$A121,'WPTM - Section F'!$A$8:$A$89,0))&lt;&gt;0,INDEX('WPTM - Section F'!W$8:W$89,MATCH('Print View'!$A121,'WPTM - Section F'!$A$8:$A$89,0)),""),"")</f>
        <v/>
      </c>
      <c r="G121" s="498" t="str">
        <f>IFERROR(IF(INDEX('WPTM - Section F'!D$93:D$494,MATCH('Print View'!$AN$116,'WPTM - Section F'!$M$93:$MK$494,0))&lt;&gt;0,INDEX('WPTM - Section F'!D$93:D$494,MATCH('Print View'!$AN$116,'WPTM - Section F'!$M$93:$M$494,0)),""),"")</f>
        <v/>
      </c>
      <c r="H121" s="499"/>
      <c r="I121" s="500"/>
      <c r="J121" s="511" t="str">
        <f>IFERROR(IF(INDEX('WPTM - Section F'!E$93:E$494,MATCH('Print View'!$AN$116,'WPTM - Section F'!$M$93:$M$494,0))&lt;&gt;0,INDEX('WPTM - Section F'!E$93:E$494,MATCH('Print View'!$AN$116,'WPTM - Section F'!$M$93:$M$494,0)),""),"")</f>
        <v/>
      </c>
      <c r="K121" s="499"/>
      <c r="L121" s="512"/>
      <c r="M121" s="498" t="str">
        <f>IFERROR(IF(INDEX('WPTM - Section F'!D$93:D$494,MATCH('Print View'!$AO$116,'WPTM - Section F'!$M$93:$MK$494,0))&lt;&gt;0,INDEX('WPTM - Section F'!D$93:D$494,MATCH('Print View'!$AO$116,'WPTM - Section F'!$M$93:$M$494,0)),""),"")</f>
        <v/>
      </c>
      <c r="N121" s="499"/>
      <c r="O121" s="500"/>
      <c r="P121" s="511" t="str">
        <f>IFERROR(IF(INDEX('WPTM - Section F'!E$93:E$494,MATCH('Print View'!$AO$116,'WPTM - Section F'!$M$93:$M$494,0))&lt;&gt;0,INDEX('WPTM - Section F'!E$93:E$494,MATCH('Print View'!$AO$116,'WPTM - Section F'!$M$93:$M$494,0)),""),"")</f>
        <v/>
      </c>
      <c r="Q121" s="499"/>
      <c r="R121" s="512"/>
      <c r="S121" s="498" t="str">
        <f>IFERROR(IF(INDEX('WPTM - Section F'!D$93:D$494,MATCH('Print View'!$AP$116,'WPTM - Section F'!$M$93:$MK$494,0))&lt;&gt;0,INDEX('WPTM - Section F'!D$93:D$494,MATCH('Print View'!$AP$116,'WPTM - Section F'!$M$93:$M$494,0)),""),"")</f>
        <v/>
      </c>
      <c r="T121" s="499"/>
      <c r="U121" s="500"/>
      <c r="V121" s="511" t="str">
        <f>IFERROR(IF(INDEX('WPTM - Section F'!E$93:E$494,MATCH('Print View'!$AP$116,'WPTM - Section F'!$M$93:$M$494,0))&lt;&gt;0,INDEX('WPTM - Section F'!E$93:E$494,MATCH('Print View'!$AP$116,'WPTM - Section F'!$M$93:$M$494,0)),""),"")</f>
        <v/>
      </c>
      <c r="W121" s="499"/>
      <c r="X121" s="512"/>
      <c r="Y121" s="498" t="str">
        <f>IFERROR(IF(INDEX('WPTM - Section F'!D$93:D$494,MATCH('Print View'!$AQ$116,'WPTM - Section F'!$M$93:$MK$494,0))&lt;&gt;0,INDEX('WPTM - Section F'!D$93:D$494,MATCH('Print View'!$AQ$116,'WPTM - Section F'!$M$93:$M$494,0)),""),"")</f>
        <v/>
      </c>
      <c r="Z121" s="499"/>
      <c r="AA121" s="500"/>
      <c r="AB121" s="511" t="str">
        <f>IFERROR(IF(INDEX('WPTM - Section F'!E$93:E$494,MATCH('Print View'!$AQ$116,'WPTM - Section F'!$M$93:$M$494,0))&lt;&gt;0,INDEX('WPTM - Section F'!E$93:E$494,MATCH('Print View'!$AQ$116,'WPTM - Section F'!$M$93:$M$494,0)),""),"")</f>
        <v/>
      </c>
      <c r="AC121" s="499"/>
      <c r="AD121" s="512"/>
      <c r="AE121" s="498" t="str">
        <f>IFERROR(IF(INDEX('WPTM - Section F'!D$93:D$494,MATCH('Print View'!$AR$116,'WPTM - Section F'!$M$93:$MK$494,0))&lt;&gt;0,INDEX('WPTM - Section F'!D$93:D$494,MATCH('Print View'!$AR$116,'WPTM - Section F'!$M$93:$M$494,0)),""),"")</f>
        <v/>
      </c>
      <c r="AF121" s="499"/>
      <c r="AG121" s="500"/>
      <c r="AH121" s="511" t="str">
        <f>IFERROR(IF(INDEX('WPTM - Section F'!E$93:E$494,MATCH('Print View'!$AR$116,'WPTM - Section F'!$M$93:$M$494,0))&lt;&gt;0,INDEX('WPTM - Section F'!E$93:E$494,MATCH('Print View'!$AR$116,'WPTM - Section F'!$M$93:$M$494,0)),""),"")</f>
        <v/>
      </c>
      <c r="AI121" s="512"/>
      <c r="AJ121" s="207" t="str">
        <f>IFERROR(IF(INDEX('WPTM - Section F'!X$8:X$89,MATCH('Print View'!$A121,'WPTM - Section F'!$A$8:$A$89,0))&lt;&gt;0,INDEX('WPTM - Section F'!X$8:X$89,MATCH('Print View'!$A121,'WPTM - Section F'!$A$8:$A$89,0)),""),"")</f>
        <v/>
      </c>
      <c r="AM121" s="298"/>
      <c r="AN121" s="276" t="str">
        <f t="shared" si="0"/>
        <v>6-a1Yg0000003KglLEAS</v>
      </c>
      <c r="AO121" s="276" t="str">
        <f t="shared" si="1"/>
        <v>6-3</v>
      </c>
      <c r="AP121" s="276" t="str">
        <f t="shared" si="2"/>
        <v>6-</v>
      </c>
      <c r="AQ121" s="276" t="str">
        <f t="shared" si="3"/>
        <v>6-</v>
      </c>
      <c r="AR121" s="276" t="str">
        <f t="shared" si="4"/>
        <v>6-</v>
      </c>
    </row>
    <row r="122" spans="1:44" ht="30" x14ac:dyDescent="0.25">
      <c r="A122" s="187">
        <v>7</v>
      </c>
      <c r="B122" s="187" t="str">
        <f>IFERROR(IF(INDEX('WPTM - Section F'!B$8:B$89,MATCH('Print View'!$A122,'WPTM - Section F'!$A$8:$A$89,0))&lt;&gt;0,INDEX('WPTM - Section F'!B$8:B$89,MATCH('Print View'!$A122,'WPTM - Section F'!$A$8:$A$89,0)),""),"")</f>
        <v/>
      </c>
      <c r="C122" s="187" t="str">
        <f>IFERROR(IF(INDEX('WPTM - Section F'!C$8:C$89,MATCH('Print View'!$A122,'WPTM - Section F'!$A$8:$A$89,0))&lt;&gt;0,INDEX('WPTM - Section F'!C$8:C$89,MATCH('Print View'!$A122,'WPTM - Section F'!$A$8:$A$89,0)),""),"")</f>
        <v/>
      </c>
      <c r="D122" s="187" t="str">
        <f>IFERROR(IF(INDEX('WPTM - Section F'!D$8:D$89,MATCH('Print View'!$A122,'WPTM - Section F'!$A$8:$A$89,0))&lt;&gt;0,INDEX('WPTM - Section F'!D$8:D$89,MATCH('Print View'!$A122,'WPTM - Section F'!$A$8:$A$89,0)),""),"")</f>
        <v/>
      </c>
      <c r="E122" s="187" t="str">
        <f>IFERROR(IF(INDEX('WPTM - Section F'!E$8:E$89,MATCH('Print View'!$A122,'WPTM - Section F'!$A$8:$A$89,0))&lt;&gt;0,INDEX('WPTM - Section F'!E$8:E$89,MATCH('Print View'!$A122,'WPTM - Section F'!$A$8:$A$89,0)),""),"")</f>
        <v/>
      </c>
      <c r="F122" s="188" t="str">
        <f>IFERROR(IF(INDEX('WPTM - Section F'!W$8:W$89,MATCH('Print View'!$A122,'WPTM - Section F'!$A$8:$A$89,0))&lt;&gt;0,INDEX('WPTM - Section F'!W$8:W$89,MATCH('Print View'!$A122,'WPTM - Section F'!$A$8:$A$89,0)),""),"")</f>
        <v/>
      </c>
      <c r="G122" s="495" t="str">
        <f>IFERROR(IF(INDEX('WPTM - Section F'!D$93:D$494,MATCH('Print View'!$AN$116,'WPTM - Section F'!$M$93:$MK$494,0))&lt;&gt;0,INDEX('WPTM - Section F'!D$93:D$494,MATCH('Print View'!$AN$116,'WPTM - Section F'!$M$93:$M$494,0)),""),"")</f>
        <v/>
      </c>
      <c r="H122" s="496"/>
      <c r="I122" s="497"/>
      <c r="J122" s="513" t="str">
        <f>IFERROR(IF(INDEX('WPTM - Section F'!E$93:E$494,MATCH('Print View'!$AN$116,'WPTM - Section F'!$M$93:$M$494,0))&lt;&gt;0,INDEX('WPTM - Section F'!E$93:E$494,MATCH('Print View'!$AN$116,'WPTM - Section F'!$M$93:$M$494,0)),""),"")</f>
        <v/>
      </c>
      <c r="K122" s="496"/>
      <c r="L122" s="514"/>
      <c r="M122" s="495" t="str">
        <f>IFERROR(IF(INDEX('WPTM - Section F'!D$93:D$494,MATCH('Print View'!$AO$116,'WPTM - Section F'!$M$93:$MK$494,0))&lt;&gt;0,INDEX('WPTM - Section F'!D$93:D$494,MATCH('Print View'!$AO$116,'WPTM - Section F'!$M$93:$M$494,0)),""),"")</f>
        <v/>
      </c>
      <c r="N122" s="496"/>
      <c r="O122" s="497"/>
      <c r="P122" s="513" t="str">
        <f>IFERROR(IF(INDEX('WPTM - Section F'!E$93:E$494,MATCH('Print View'!$AO$116,'WPTM - Section F'!$M$93:$M$494,0))&lt;&gt;0,INDEX('WPTM - Section F'!E$93:E$494,MATCH('Print View'!$AO$116,'WPTM - Section F'!$M$93:$M$494,0)),""),"")</f>
        <v/>
      </c>
      <c r="Q122" s="496"/>
      <c r="R122" s="514"/>
      <c r="S122" s="495" t="str">
        <f>IFERROR(IF(INDEX('WPTM - Section F'!D$93:D$494,MATCH('Print View'!$AP$116,'WPTM - Section F'!$M$93:$MK$494,0))&lt;&gt;0,INDEX('WPTM - Section F'!D$93:D$494,MATCH('Print View'!$AP$116,'WPTM - Section F'!$M$93:$M$494,0)),""),"")</f>
        <v/>
      </c>
      <c r="T122" s="496"/>
      <c r="U122" s="497"/>
      <c r="V122" s="513" t="str">
        <f>IFERROR(IF(INDEX('WPTM - Section F'!E$93:E$494,MATCH('Print View'!$AP$116,'WPTM - Section F'!$M$93:$M$494,0))&lt;&gt;0,INDEX('WPTM - Section F'!E$93:E$494,MATCH('Print View'!$AP$116,'WPTM - Section F'!$M$93:$M$494,0)),""),"")</f>
        <v/>
      </c>
      <c r="W122" s="496"/>
      <c r="X122" s="514"/>
      <c r="Y122" s="495" t="str">
        <f>IFERROR(IF(INDEX('WPTM - Section F'!D$93:D$494,MATCH('Print View'!$AQ$116,'WPTM - Section F'!$M$93:$MK$494,0))&lt;&gt;0,INDEX('WPTM - Section F'!D$93:D$494,MATCH('Print View'!$AQ$116,'WPTM - Section F'!$M$93:$M$494,0)),""),"")</f>
        <v/>
      </c>
      <c r="Z122" s="496"/>
      <c r="AA122" s="497"/>
      <c r="AB122" s="513" t="str">
        <f>IFERROR(IF(INDEX('WPTM - Section F'!E$93:E$494,MATCH('Print View'!$AQ$116,'WPTM - Section F'!$M$93:$M$494,0))&lt;&gt;0,INDEX('WPTM - Section F'!E$93:E$494,MATCH('Print View'!$AQ$116,'WPTM - Section F'!$M$93:$M$494,0)),""),"")</f>
        <v/>
      </c>
      <c r="AC122" s="496"/>
      <c r="AD122" s="514"/>
      <c r="AE122" s="495" t="str">
        <f>IFERROR(IF(INDEX('WPTM - Section F'!D$93:D$494,MATCH('Print View'!$AR$116,'WPTM - Section F'!$M$93:$MK$494,0))&lt;&gt;0,INDEX('WPTM - Section F'!D$93:D$494,MATCH('Print View'!$AR$116,'WPTM - Section F'!$M$93:$M$494,0)),""),"")</f>
        <v/>
      </c>
      <c r="AF122" s="496"/>
      <c r="AG122" s="497"/>
      <c r="AH122" s="513" t="str">
        <f>IFERROR(IF(INDEX('WPTM - Section F'!E$93:E$494,MATCH('Print View'!$AR$116,'WPTM - Section F'!$M$93:$M$494,0))&lt;&gt;0,INDEX('WPTM - Section F'!E$93:E$494,MATCH('Print View'!$AR$116,'WPTM - Section F'!$M$93:$M$494,0)),""),"")</f>
        <v/>
      </c>
      <c r="AI122" s="514"/>
      <c r="AJ122" s="208" t="str">
        <f>IFERROR(IF(INDEX('WPTM - Section F'!X$8:X$89,MATCH('Print View'!$A122,'WPTM - Section F'!$A$8:$A$89,0))&lt;&gt;0,INDEX('WPTM - Section F'!X$8:X$89,MATCH('Print View'!$A122,'WPTM - Section F'!$A$8:$A$89,0)),""),"")</f>
        <v/>
      </c>
      <c r="AM122" s="298"/>
      <c r="AN122" s="276" t="str">
        <f t="shared" si="0"/>
        <v>7-a1Yg0000003KglLEAS</v>
      </c>
      <c r="AO122" s="276" t="str">
        <f t="shared" si="1"/>
        <v>7-3</v>
      </c>
      <c r="AP122" s="276" t="str">
        <f t="shared" si="2"/>
        <v>7-</v>
      </c>
      <c r="AQ122" s="276" t="str">
        <f t="shared" si="3"/>
        <v>7-</v>
      </c>
      <c r="AR122" s="276" t="str">
        <f t="shared" si="4"/>
        <v>7-</v>
      </c>
    </row>
    <row r="123" spans="1:44" ht="30" x14ac:dyDescent="0.25">
      <c r="A123" s="182">
        <v>8</v>
      </c>
      <c r="B123" s="182" t="str">
        <f>IFERROR(IF(INDEX('WPTM - Section F'!B$8:B$89,MATCH('Print View'!$A123,'WPTM - Section F'!$A$8:$A$89,0))&lt;&gt;0,INDEX('WPTM - Section F'!B$8:B$89,MATCH('Print View'!$A123,'WPTM - Section F'!$A$8:$A$89,0)),""),"")</f>
        <v/>
      </c>
      <c r="C123" s="182" t="str">
        <f>IFERROR(IF(INDEX('WPTM - Section F'!C$8:C$89,MATCH('Print View'!$A123,'WPTM - Section F'!$A$8:$A$89,0))&lt;&gt;0,INDEX('WPTM - Section F'!C$8:C$89,MATCH('Print View'!$A123,'WPTM - Section F'!$A$8:$A$89,0)),""),"")</f>
        <v/>
      </c>
      <c r="D123" s="182" t="str">
        <f>IFERROR(IF(INDEX('WPTM - Section F'!D$8:D$89,MATCH('Print View'!$A123,'WPTM - Section F'!$A$8:$A$89,0))&lt;&gt;0,INDEX('WPTM - Section F'!D$8:D$89,MATCH('Print View'!$A123,'WPTM - Section F'!$A$8:$A$89,0)),""),"")</f>
        <v/>
      </c>
      <c r="E123" s="182" t="str">
        <f>IFERROR(IF(INDEX('WPTM - Section F'!E$8:E$89,MATCH('Print View'!$A123,'WPTM - Section F'!$A$8:$A$89,0))&lt;&gt;0,INDEX('WPTM - Section F'!E$8:E$89,MATCH('Print View'!$A123,'WPTM - Section F'!$A$8:$A$89,0)),""),"")</f>
        <v/>
      </c>
      <c r="F123" s="183" t="str">
        <f>IFERROR(IF(INDEX('WPTM - Section F'!W$8:W$89,MATCH('Print View'!$A123,'WPTM - Section F'!$A$8:$A$89,0))&lt;&gt;0,INDEX('WPTM - Section F'!W$8:W$89,MATCH('Print View'!$A123,'WPTM - Section F'!$A$8:$A$89,0)),""),"")</f>
        <v/>
      </c>
      <c r="G123" s="498" t="str">
        <f>IFERROR(IF(INDEX('WPTM - Section F'!D$93:D$494,MATCH('Print View'!$AN$116,'WPTM - Section F'!$M$93:$MK$494,0))&lt;&gt;0,INDEX('WPTM - Section F'!D$93:D$494,MATCH('Print View'!$AN$116,'WPTM - Section F'!$M$93:$M$494,0)),""),"")</f>
        <v/>
      </c>
      <c r="H123" s="499"/>
      <c r="I123" s="500"/>
      <c r="J123" s="511" t="str">
        <f>IFERROR(IF(INDEX('WPTM - Section F'!E$93:E$494,MATCH('Print View'!$AN$116,'WPTM - Section F'!$M$93:$M$494,0))&lt;&gt;0,INDEX('WPTM - Section F'!E$93:E$494,MATCH('Print View'!$AN$116,'WPTM - Section F'!$M$93:$M$494,0)),""),"")</f>
        <v/>
      </c>
      <c r="K123" s="499"/>
      <c r="L123" s="512"/>
      <c r="M123" s="498" t="str">
        <f>IFERROR(IF(INDEX('WPTM - Section F'!D$93:D$494,MATCH('Print View'!$AO$116,'WPTM - Section F'!$M$93:$MK$494,0))&lt;&gt;0,INDEX('WPTM - Section F'!D$93:D$494,MATCH('Print View'!$AO$116,'WPTM - Section F'!$M$93:$M$494,0)),""),"")</f>
        <v/>
      </c>
      <c r="N123" s="499"/>
      <c r="O123" s="500"/>
      <c r="P123" s="511" t="str">
        <f>IFERROR(IF(INDEX('WPTM - Section F'!E$93:E$494,MATCH('Print View'!$AO$116,'WPTM - Section F'!$M$93:$M$494,0))&lt;&gt;0,INDEX('WPTM - Section F'!E$93:E$494,MATCH('Print View'!$AO$116,'WPTM - Section F'!$M$93:$M$494,0)),""),"")</f>
        <v/>
      </c>
      <c r="Q123" s="499"/>
      <c r="R123" s="512"/>
      <c r="S123" s="498" t="str">
        <f>IFERROR(IF(INDEX('WPTM - Section F'!D$93:D$494,MATCH('Print View'!$AP$116,'WPTM - Section F'!$M$93:$MK$494,0))&lt;&gt;0,INDEX('WPTM - Section F'!D$93:D$494,MATCH('Print View'!$AP$116,'WPTM - Section F'!$M$93:$M$494,0)),""),"")</f>
        <v/>
      </c>
      <c r="T123" s="499"/>
      <c r="U123" s="500"/>
      <c r="V123" s="511" t="str">
        <f>IFERROR(IF(INDEX('WPTM - Section F'!E$93:E$494,MATCH('Print View'!$AP$116,'WPTM - Section F'!$M$93:$M$494,0))&lt;&gt;0,INDEX('WPTM - Section F'!E$93:E$494,MATCH('Print View'!$AP$116,'WPTM - Section F'!$M$93:$M$494,0)),""),"")</f>
        <v/>
      </c>
      <c r="W123" s="499"/>
      <c r="X123" s="512"/>
      <c r="Y123" s="498" t="str">
        <f>IFERROR(IF(INDEX('WPTM - Section F'!D$93:D$494,MATCH('Print View'!$AQ$116,'WPTM - Section F'!$M$93:$MK$494,0))&lt;&gt;0,INDEX('WPTM - Section F'!D$93:D$494,MATCH('Print View'!$AQ$116,'WPTM - Section F'!$M$93:$M$494,0)),""),"")</f>
        <v/>
      </c>
      <c r="Z123" s="499"/>
      <c r="AA123" s="500"/>
      <c r="AB123" s="511" t="str">
        <f>IFERROR(IF(INDEX('WPTM - Section F'!E$93:E$494,MATCH('Print View'!$AQ$116,'WPTM - Section F'!$M$93:$M$494,0))&lt;&gt;0,INDEX('WPTM - Section F'!E$93:E$494,MATCH('Print View'!$AQ$116,'WPTM - Section F'!$M$93:$M$494,0)),""),"")</f>
        <v/>
      </c>
      <c r="AC123" s="499"/>
      <c r="AD123" s="512"/>
      <c r="AE123" s="498" t="str">
        <f>IFERROR(IF(INDEX('WPTM - Section F'!D$93:D$494,MATCH('Print View'!$AR$116,'WPTM - Section F'!$M$93:$MK$494,0))&lt;&gt;0,INDEX('WPTM - Section F'!D$93:D$494,MATCH('Print View'!$AR$116,'WPTM - Section F'!$M$93:$M$494,0)),""),"")</f>
        <v/>
      </c>
      <c r="AF123" s="499"/>
      <c r="AG123" s="500"/>
      <c r="AH123" s="511" t="str">
        <f>IFERROR(IF(INDEX('WPTM - Section F'!E$93:E$494,MATCH('Print View'!$AR$116,'WPTM - Section F'!$M$93:$M$494,0))&lt;&gt;0,INDEX('WPTM - Section F'!E$93:E$494,MATCH('Print View'!$AR$116,'WPTM - Section F'!$M$93:$M$494,0)),""),"")</f>
        <v/>
      </c>
      <c r="AI123" s="512"/>
      <c r="AJ123" s="207" t="str">
        <f>IFERROR(IF(INDEX('WPTM - Section F'!X$8:X$89,MATCH('Print View'!$A123,'WPTM - Section F'!$A$8:$A$89,0))&lt;&gt;0,INDEX('WPTM - Section F'!X$8:X$89,MATCH('Print View'!$A123,'WPTM - Section F'!$A$8:$A$89,0)),""),"")</f>
        <v/>
      </c>
      <c r="AM123" s="298"/>
      <c r="AN123" s="276" t="str">
        <f t="shared" si="0"/>
        <v>8-a1Yg0000003KglLEAS</v>
      </c>
      <c r="AO123" s="276" t="str">
        <f t="shared" si="1"/>
        <v>8-3</v>
      </c>
      <c r="AP123" s="276" t="str">
        <f t="shared" si="2"/>
        <v>8-</v>
      </c>
      <c r="AQ123" s="276" t="str">
        <f t="shared" si="3"/>
        <v>8-</v>
      </c>
      <c r="AR123" s="276" t="str">
        <f t="shared" si="4"/>
        <v>8-</v>
      </c>
    </row>
    <row r="124" spans="1:44" ht="30" x14ac:dyDescent="0.25">
      <c r="A124" s="187">
        <v>9</v>
      </c>
      <c r="B124" s="187" t="str">
        <f>IFERROR(IF(INDEX('WPTM - Section F'!B$8:B$89,MATCH('Print View'!$A124,'WPTM - Section F'!$A$8:$A$89,0))&lt;&gt;0,INDEX('WPTM - Section F'!B$8:B$89,MATCH('Print View'!$A124,'WPTM - Section F'!$A$8:$A$89,0)),""),"")</f>
        <v/>
      </c>
      <c r="C124" s="187" t="str">
        <f>IFERROR(IF(INDEX('WPTM - Section F'!C$8:C$89,MATCH('Print View'!$A124,'WPTM - Section F'!$A$8:$A$89,0))&lt;&gt;0,INDEX('WPTM - Section F'!C$8:C$89,MATCH('Print View'!$A124,'WPTM - Section F'!$A$8:$A$89,0)),""),"")</f>
        <v/>
      </c>
      <c r="D124" s="187" t="str">
        <f>IFERROR(IF(INDEX('WPTM - Section F'!D$8:D$89,MATCH('Print View'!$A124,'WPTM - Section F'!$A$8:$A$89,0))&lt;&gt;0,INDEX('WPTM - Section F'!D$8:D$89,MATCH('Print View'!$A124,'WPTM - Section F'!$A$8:$A$89,0)),""),"")</f>
        <v/>
      </c>
      <c r="E124" s="187" t="str">
        <f>IFERROR(IF(INDEX('WPTM - Section F'!E$8:E$89,MATCH('Print View'!$A124,'WPTM - Section F'!$A$8:$A$89,0))&lt;&gt;0,INDEX('WPTM - Section F'!E$8:E$89,MATCH('Print View'!$A124,'WPTM - Section F'!$A$8:$A$89,0)),""),"")</f>
        <v/>
      </c>
      <c r="F124" s="188" t="str">
        <f>IFERROR(IF(INDEX('WPTM - Section F'!W$8:W$89,MATCH('Print View'!$A124,'WPTM - Section F'!$A$8:$A$89,0))&lt;&gt;0,INDEX('WPTM - Section F'!W$8:W$89,MATCH('Print View'!$A124,'WPTM - Section F'!$A$8:$A$89,0)),""),"")</f>
        <v/>
      </c>
      <c r="G124" s="495" t="str">
        <f>IFERROR(IF(INDEX('WPTM - Section F'!D$93:D$494,MATCH('Print View'!$AN$116,'WPTM - Section F'!$M$93:$MK$494,0))&lt;&gt;0,INDEX('WPTM - Section F'!D$93:D$494,MATCH('Print View'!$AN$116,'WPTM - Section F'!$M$93:$M$494,0)),""),"")</f>
        <v/>
      </c>
      <c r="H124" s="496"/>
      <c r="I124" s="497"/>
      <c r="J124" s="513" t="str">
        <f>IFERROR(IF(INDEX('WPTM - Section F'!E$93:E$494,MATCH('Print View'!$AN$116,'WPTM - Section F'!$M$93:$M$494,0))&lt;&gt;0,INDEX('WPTM - Section F'!E$93:E$494,MATCH('Print View'!$AN$116,'WPTM - Section F'!$M$93:$M$494,0)),""),"")</f>
        <v/>
      </c>
      <c r="K124" s="496"/>
      <c r="L124" s="514"/>
      <c r="M124" s="495" t="str">
        <f>IFERROR(IF(INDEX('WPTM - Section F'!D$93:D$494,MATCH('Print View'!$AO$116,'WPTM - Section F'!$M$93:$MK$494,0))&lt;&gt;0,INDEX('WPTM - Section F'!D$93:D$494,MATCH('Print View'!$AO$116,'WPTM - Section F'!$M$93:$M$494,0)),""),"")</f>
        <v/>
      </c>
      <c r="N124" s="496"/>
      <c r="O124" s="497"/>
      <c r="P124" s="513" t="str">
        <f>IFERROR(IF(INDEX('WPTM - Section F'!E$93:E$494,MATCH('Print View'!$AO$116,'WPTM - Section F'!$M$93:$M$494,0))&lt;&gt;0,INDEX('WPTM - Section F'!E$93:E$494,MATCH('Print View'!$AO$116,'WPTM - Section F'!$M$93:$M$494,0)),""),"")</f>
        <v/>
      </c>
      <c r="Q124" s="496"/>
      <c r="R124" s="514"/>
      <c r="S124" s="495" t="str">
        <f>IFERROR(IF(INDEX('WPTM - Section F'!D$93:D$494,MATCH('Print View'!$AP$116,'WPTM - Section F'!$M$93:$MK$494,0))&lt;&gt;0,INDEX('WPTM - Section F'!D$93:D$494,MATCH('Print View'!$AP$116,'WPTM - Section F'!$M$93:$M$494,0)),""),"")</f>
        <v/>
      </c>
      <c r="T124" s="496"/>
      <c r="U124" s="497"/>
      <c r="V124" s="513" t="str">
        <f>IFERROR(IF(INDEX('WPTM - Section F'!E$93:E$494,MATCH('Print View'!$AP$116,'WPTM - Section F'!$M$93:$M$494,0))&lt;&gt;0,INDEX('WPTM - Section F'!E$93:E$494,MATCH('Print View'!$AP$116,'WPTM - Section F'!$M$93:$M$494,0)),""),"")</f>
        <v/>
      </c>
      <c r="W124" s="496"/>
      <c r="X124" s="514"/>
      <c r="Y124" s="495" t="str">
        <f>IFERROR(IF(INDEX('WPTM - Section F'!D$93:D$494,MATCH('Print View'!$AQ$116,'WPTM - Section F'!$M$93:$MK$494,0))&lt;&gt;0,INDEX('WPTM - Section F'!D$93:D$494,MATCH('Print View'!$AQ$116,'WPTM - Section F'!$M$93:$M$494,0)),""),"")</f>
        <v/>
      </c>
      <c r="Z124" s="496"/>
      <c r="AA124" s="497"/>
      <c r="AB124" s="513" t="str">
        <f>IFERROR(IF(INDEX('WPTM - Section F'!E$93:E$494,MATCH('Print View'!$AQ$116,'WPTM - Section F'!$M$93:$M$494,0))&lt;&gt;0,INDEX('WPTM - Section F'!E$93:E$494,MATCH('Print View'!$AQ$116,'WPTM - Section F'!$M$93:$M$494,0)),""),"")</f>
        <v/>
      </c>
      <c r="AC124" s="496"/>
      <c r="AD124" s="514"/>
      <c r="AE124" s="495" t="str">
        <f>IFERROR(IF(INDEX('WPTM - Section F'!D$93:D$494,MATCH('Print View'!$AR$116,'WPTM - Section F'!$M$93:$MK$494,0))&lt;&gt;0,INDEX('WPTM - Section F'!D$93:D$494,MATCH('Print View'!$AR$116,'WPTM - Section F'!$M$93:$M$494,0)),""),"")</f>
        <v/>
      </c>
      <c r="AF124" s="496"/>
      <c r="AG124" s="497"/>
      <c r="AH124" s="513" t="str">
        <f>IFERROR(IF(INDEX('WPTM - Section F'!E$93:E$494,MATCH('Print View'!$AR$116,'WPTM - Section F'!$M$93:$M$494,0))&lt;&gt;0,INDEX('WPTM - Section F'!E$93:E$494,MATCH('Print View'!$AR$116,'WPTM - Section F'!$M$93:$M$494,0)),""),"")</f>
        <v/>
      </c>
      <c r="AI124" s="514"/>
      <c r="AJ124" s="208" t="str">
        <f>IFERROR(IF(INDEX('WPTM - Section F'!X$8:X$89,MATCH('Print View'!$A124,'WPTM - Section F'!$A$8:$A$89,0))&lt;&gt;0,INDEX('WPTM - Section F'!X$8:X$89,MATCH('Print View'!$A124,'WPTM - Section F'!$A$8:$A$89,0)),""),"")</f>
        <v/>
      </c>
      <c r="AM124" s="298"/>
      <c r="AN124" s="276" t="str">
        <f t="shared" si="0"/>
        <v>9-a1Yg0000003KglLEAS</v>
      </c>
      <c r="AO124" s="276" t="str">
        <f t="shared" si="1"/>
        <v>9-3</v>
      </c>
      <c r="AP124" s="276" t="str">
        <f t="shared" si="2"/>
        <v>9-</v>
      </c>
      <c r="AQ124" s="276" t="str">
        <f t="shared" si="3"/>
        <v>9-</v>
      </c>
      <c r="AR124" s="276" t="str">
        <f t="shared" si="4"/>
        <v>9-</v>
      </c>
    </row>
    <row r="125" spans="1:44" ht="30" x14ac:dyDescent="0.25">
      <c r="A125" s="182">
        <v>10</v>
      </c>
      <c r="B125" s="182" t="str">
        <f>IFERROR(IF(INDEX('WPTM - Section F'!B$8:B$89,MATCH('Print View'!$A125,'WPTM - Section F'!$A$8:$A$89,0))&lt;&gt;0,INDEX('WPTM - Section F'!B$8:B$89,MATCH('Print View'!$A125,'WPTM - Section F'!$A$8:$A$89,0)),""),"")</f>
        <v/>
      </c>
      <c r="C125" s="182" t="str">
        <f>IFERROR(IF(INDEX('WPTM - Section F'!C$8:C$89,MATCH('Print View'!$A125,'WPTM - Section F'!$A$8:$A$89,0))&lt;&gt;0,INDEX('WPTM - Section F'!C$8:C$89,MATCH('Print View'!$A125,'WPTM - Section F'!$A$8:$A$89,0)),""),"")</f>
        <v/>
      </c>
      <c r="D125" s="182" t="str">
        <f>IFERROR(IF(INDEX('WPTM - Section F'!D$8:D$89,MATCH('Print View'!$A125,'WPTM - Section F'!$A$8:$A$89,0))&lt;&gt;0,INDEX('WPTM - Section F'!D$8:D$89,MATCH('Print View'!$A125,'WPTM - Section F'!$A$8:$A$89,0)),""),"")</f>
        <v/>
      </c>
      <c r="E125" s="182" t="str">
        <f>IFERROR(IF(INDEX('WPTM - Section F'!E$8:E$89,MATCH('Print View'!$A125,'WPTM - Section F'!$A$8:$A$89,0))&lt;&gt;0,INDEX('WPTM - Section F'!E$8:E$89,MATCH('Print View'!$A125,'WPTM - Section F'!$A$8:$A$89,0)),""),"")</f>
        <v/>
      </c>
      <c r="F125" s="183" t="str">
        <f>IFERROR(IF(INDEX('WPTM - Section F'!W$8:W$89,MATCH('Print View'!$A125,'WPTM - Section F'!$A$8:$A$89,0))&lt;&gt;0,INDEX('WPTM - Section F'!W$8:W$89,MATCH('Print View'!$A125,'WPTM - Section F'!$A$8:$A$89,0)),""),"")</f>
        <v/>
      </c>
      <c r="G125" s="498" t="str">
        <f>IFERROR(IF(INDEX('WPTM - Section F'!D$93:D$494,MATCH('Print View'!$AN$116,'WPTM - Section F'!$M$93:$MK$494,0))&lt;&gt;0,INDEX('WPTM - Section F'!D$93:D$494,MATCH('Print View'!$AN$116,'WPTM - Section F'!$M$93:$M$494,0)),""),"")</f>
        <v/>
      </c>
      <c r="H125" s="499"/>
      <c r="I125" s="500"/>
      <c r="J125" s="511" t="str">
        <f>IFERROR(IF(INDEX('WPTM - Section F'!E$93:E$494,MATCH('Print View'!$AN$116,'WPTM - Section F'!$M$93:$M$494,0))&lt;&gt;0,INDEX('WPTM - Section F'!E$93:E$494,MATCH('Print View'!$AN$116,'WPTM - Section F'!$M$93:$M$494,0)),""),"")</f>
        <v/>
      </c>
      <c r="K125" s="499"/>
      <c r="L125" s="512"/>
      <c r="M125" s="498" t="str">
        <f>IFERROR(IF(INDEX('WPTM - Section F'!D$93:D$494,MATCH('Print View'!$AO$116,'WPTM - Section F'!$M$93:$MK$494,0))&lt;&gt;0,INDEX('WPTM - Section F'!D$93:D$494,MATCH('Print View'!$AO$116,'WPTM - Section F'!$M$93:$M$494,0)),""),"")</f>
        <v/>
      </c>
      <c r="N125" s="499"/>
      <c r="O125" s="500"/>
      <c r="P125" s="511" t="str">
        <f>IFERROR(IF(INDEX('WPTM - Section F'!E$93:E$494,MATCH('Print View'!$AO$116,'WPTM - Section F'!$M$93:$M$494,0))&lt;&gt;0,INDEX('WPTM - Section F'!E$93:E$494,MATCH('Print View'!$AO$116,'WPTM - Section F'!$M$93:$M$494,0)),""),"")</f>
        <v/>
      </c>
      <c r="Q125" s="499"/>
      <c r="R125" s="512"/>
      <c r="S125" s="498" t="str">
        <f>IFERROR(IF(INDEX('WPTM - Section F'!D$93:D$494,MATCH('Print View'!$AP$116,'WPTM - Section F'!$M$93:$MK$494,0))&lt;&gt;0,INDEX('WPTM - Section F'!D$93:D$494,MATCH('Print View'!$AP$116,'WPTM - Section F'!$M$93:$M$494,0)),""),"")</f>
        <v/>
      </c>
      <c r="T125" s="499"/>
      <c r="U125" s="500"/>
      <c r="V125" s="511" t="str">
        <f>IFERROR(IF(INDEX('WPTM - Section F'!E$93:E$494,MATCH('Print View'!$AP$116,'WPTM - Section F'!$M$93:$M$494,0))&lt;&gt;0,INDEX('WPTM - Section F'!E$93:E$494,MATCH('Print View'!$AP$116,'WPTM - Section F'!$M$93:$M$494,0)),""),"")</f>
        <v/>
      </c>
      <c r="W125" s="499"/>
      <c r="X125" s="512"/>
      <c r="Y125" s="498" t="str">
        <f>IFERROR(IF(INDEX('WPTM - Section F'!D$93:D$494,MATCH('Print View'!$AQ$116,'WPTM - Section F'!$M$93:$MK$494,0))&lt;&gt;0,INDEX('WPTM - Section F'!D$93:D$494,MATCH('Print View'!$AQ$116,'WPTM - Section F'!$M$93:$M$494,0)),""),"")</f>
        <v/>
      </c>
      <c r="Z125" s="499"/>
      <c r="AA125" s="500"/>
      <c r="AB125" s="511" t="str">
        <f>IFERROR(IF(INDEX('WPTM - Section F'!E$93:E$494,MATCH('Print View'!$AQ$116,'WPTM - Section F'!$M$93:$M$494,0))&lt;&gt;0,INDEX('WPTM - Section F'!E$93:E$494,MATCH('Print View'!$AQ$116,'WPTM - Section F'!$M$93:$M$494,0)),""),"")</f>
        <v/>
      </c>
      <c r="AC125" s="499"/>
      <c r="AD125" s="512"/>
      <c r="AE125" s="498" t="str">
        <f>IFERROR(IF(INDEX('WPTM - Section F'!D$93:D$494,MATCH('Print View'!$AR$116,'WPTM - Section F'!$M$93:$MK$494,0))&lt;&gt;0,INDEX('WPTM - Section F'!D$93:D$494,MATCH('Print View'!$AR$116,'WPTM - Section F'!$M$93:$M$494,0)),""),"")</f>
        <v/>
      </c>
      <c r="AF125" s="499"/>
      <c r="AG125" s="500"/>
      <c r="AH125" s="511" t="str">
        <f>IFERROR(IF(INDEX('WPTM - Section F'!E$93:E$494,MATCH('Print View'!$AR$116,'WPTM - Section F'!$M$93:$M$494,0))&lt;&gt;0,INDEX('WPTM - Section F'!E$93:E$494,MATCH('Print View'!$AR$116,'WPTM - Section F'!$M$93:$M$494,0)),""),"")</f>
        <v/>
      </c>
      <c r="AI125" s="512"/>
      <c r="AJ125" s="207" t="str">
        <f>IFERROR(IF(INDEX('WPTM - Section F'!X$8:X$89,MATCH('Print View'!$A125,'WPTM - Section F'!$A$8:$A$89,0))&lt;&gt;0,INDEX('WPTM - Section F'!X$8:X$89,MATCH('Print View'!$A125,'WPTM - Section F'!$A$8:$A$89,0)),""),"")</f>
        <v/>
      </c>
      <c r="AM125" s="298"/>
      <c r="AN125" s="276" t="str">
        <f t="shared" si="0"/>
        <v>10-a1Yg0000003KglLEAS</v>
      </c>
      <c r="AO125" s="276" t="str">
        <f t="shared" si="1"/>
        <v>10-3</v>
      </c>
      <c r="AP125" s="276" t="str">
        <f t="shared" si="2"/>
        <v>10-</v>
      </c>
      <c r="AQ125" s="276" t="str">
        <f t="shared" si="3"/>
        <v>10-</v>
      </c>
      <c r="AR125" s="276" t="str">
        <f t="shared" si="4"/>
        <v>10-</v>
      </c>
    </row>
    <row r="126" spans="1:44" ht="30" x14ac:dyDescent="0.25">
      <c r="A126" s="187">
        <v>11</v>
      </c>
      <c r="B126" s="187" t="str">
        <f>IFERROR(IF(INDEX('WPTM - Section F'!B$8:B$89,MATCH('Print View'!$A126,'WPTM - Section F'!$A$8:$A$89,0))&lt;&gt;0,INDEX('WPTM - Section F'!B$8:B$89,MATCH('Print View'!$A126,'WPTM - Section F'!$A$8:$A$89,0)),""),"")</f>
        <v/>
      </c>
      <c r="C126" s="187" t="str">
        <f>IFERROR(IF(INDEX('WPTM - Section F'!C$8:C$89,MATCH('Print View'!$A126,'WPTM - Section F'!$A$8:$A$89,0))&lt;&gt;0,INDEX('WPTM - Section F'!C$8:C$89,MATCH('Print View'!$A126,'WPTM - Section F'!$A$8:$A$89,0)),""),"")</f>
        <v/>
      </c>
      <c r="D126" s="187" t="str">
        <f>IFERROR(IF(INDEX('WPTM - Section F'!D$8:D$89,MATCH('Print View'!$A126,'WPTM - Section F'!$A$8:$A$89,0))&lt;&gt;0,INDEX('WPTM - Section F'!D$8:D$89,MATCH('Print View'!$A126,'WPTM - Section F'!$A$8:$A$89,0)),""),"")</f>
        <v/>
      </c>
      <c r="E126" s="187" t="str">
        <f>IFERROR(IF(INDEX('WPTM - Section F'!E$8:E$89,MATCH('Print View'!$A126,'WPTM - Section F'!$A$8:$A$89,0))&lt;&gt;0,INDEX('WPTM - Section F'!E$8:E$89,MATCH('Print View'!$A126,'WPTM - Section F'!$A$8:$A$89,0)),""),"")</f>
        <v/>
      </c>
      <c r="F126" s="188" t="str">
        <f>IFERROR(IF(INDEX('WPTM - Section F'!W$8:W$89,MATCH('Print View'!$A126,'WPTM - Section F'!$A$8:$A$89,0))&lt;&gt;0,INDEX('WPTM - Section F'!W$8:W$89,MATCH('Print View'!$A126,'WPTM - Section F'!$A$8:$A$89,0)),""),"")</f>
        <v/>
      </c>
      <c r="G126" s="495" t="str">
        <f>IFERROR(IF(INDEX('WPTM - Section F'!D$93:D$494,MATCH('Print View'!$AN$116,'WPTM - Section F'!$M$93:$MK$494,0))&lt;&gt;0,INDEX('WPTM - Section F'!D$93:D$494,MATCH('Print View'!$AN$116,'WPTM - Section F'!$M$93:$M$494,0)),""),"")</f>
        <v/>
      </c>
      <c r="H126" s="496"/>
      <c r="I126" s="497"/>
      <c r="J126" s="513" t="str">
        <f>IFERROR(IF(INDEX('WPTM - Section F'!E$93:E$494,MATCH('Print View'!$AN$116,'WPTM - Section F'!$M$93:$M$494,0))&lt;&gt;0,INDEX('WPTM - Section F'!E$93:E$494,MATCH('Print View'!$AN$116,'WPTM - Section F'!$M$93:$M$494,0)),""),"")</f>
        <v/>
      </c>
      <c r="K126" s="496"/>
      <c r="L126" s="514"/>
      <c r="M126" s="495" t="str">
        <f>IFERROR(IF(INDEX('WPTM - Section F'!D$93:D$494,MATCH('Print View'!$AO$116,'WPTM - Section F'!$M$93:$MK$494,0))&lt;&gt;0,INDEX('WPTM - Section F'!D$93:D$494,MATCH('Print View'!$AO$116,'WPTM - Section F'!$M$93:$M$494,0)),""),"")</f>
        <v/>
      </c>
      <c r="N126" s="496"/>
      <c r="O126" s="497"/>
      <c r="P126" s="513" t="str">
        <f>IFERROR(IF(INDEX('WPTM - Section F'!E$93:E$494,MATCH('Print View'!$AO$116,'WPTM - Section F'!$M$93:$M$494,0))&lt;&gt;0,INDEX('WPTM - Section F'!E$93:E$494,MATCH('Print View'!$AO$116,'WPTM - Section F'!$M$93:$M$494,0)),""),"")</f>
        <v/>
      </c>
      <c r="Q126" s="496"/>
      <c r="R126" s="514"/>
      <c r="S126" s="495" t="str">
        <f>IFERROR(IF(INDEX('WPTM - Section F'!D$93:D$494,MATCH('Print View'!$AP$116,'WPTM - Section F'!$M$93:$MK$494,0))&lt;&gt;0,INDEX('WPTM - Section F'!D$93:D$494,MATCH('Print View'!$AP$116,'WPTM - Section F'!$M$93:$M$494,0)),""),"")</f>
        <v/>
      </c>
      <c r="T126" s="496"/>
      <c r="U126" s="497"/>
      <c r="V126" s="513" t="str">
        <f>IFERROR(IF(INDEX('WPTM - Section F'!E$93:E$494,MATCH('Print View'!$AP$116,'WPTM - Section F'!$M$93:$M$494,0))&lt;&gt;0,INDEX('WPTM - Section F'!E$93:E$494,MATCH('Print View'!$AP$116,'WPTM - Section F'!$M$93:$M$494,0)),""),"")</f>
        <v/>
      </c>
      <c r="W126" s="496"/>
      <c r="X126" s="514"/>
      <c r="Y126" s="495" t="str">
        <f>IFERROR(IF(INDEX('WPTM - Section F'!D$93:D$494,MATCH('Print View'!$AQ$116,'WPTM - Section F'!$M$93:$MK$494,0))&lt;&gt;0,INDEX('WPTM - Section F'!D$93:D$494,MATCH('Print View'!$AQ$116,'WPTM - Section F'!$M$93:$M$494,0)),""),"")</f>
        <v/>
      </c>
      <c r="Z126" s="496"/>
      <c r="AA126" s="497"/>
      <c r="AB126" s="513" t="str">
        <f>IFERROR(IF(INDEX('WPTM - Section F'!E$93:E$494,MATCH('Print View'!$AQ$116,'WPTM - Section F'!$M$93:$M$494,0))&lt;&gt;0,INDEX('WPTM - Section F'!E$93:E$494,MATCH('Print View'!$AQ$116,'WPTM - Section F'!$M$93:$M$494,0)),""),"")</f>
        <v/>
      </c>
      <c r="AC126" s="496"/>
      <c r="AD126" s="514"/>
      <c r="AE126" s="495" t="str">
        <f>IFERROR(IF(INDEX('WPTM - Section F'!D$93:D$494,MATCH('Print View'!$AR$116,'WPTM - Section F'!$M$93:$MK$494,0))&lt;&gt;0,INDEX('WPTM - Section F'!D$93:D$494,MATCH('Print View'!$AR$116,'WPTM - Section F'!$M$93:$M$494,0)),""),"")</f>
        <v/>
      </c>
      <c r="AF126" s="496"/>
      <c r="AG126" s="497"/>
      <c r="AH126" s="513" t="str">
        <f>IFERROR(IF(INDEX('WPTM - Section F'!E$93:E$494,MATCH('Print View'!$AR$116,'WPTM - Section F'!$M$93:$M$494,0))&lt;&gt;0,INDEX('WPTM - Section F'!E$93:E$494,MATCH('Print View'!$AR$116,'WPTM - Section F'!$M$93:$M$494,0)),""),"")</f>
        <v/>
      </c>
      <c r="AI126" s="514"/>
      <c r="AJ126" s="208" t="str">
        <f>IFERROR(IF(INDEX('WPTM - Section F'!X$8:X$89,MATCH('Print View'!$A126,'WPTM - Section F'!$A$8:$A$89,0))&lt;&gt;0,INDEX('WPTM - Section F'!X$8:X$89,MATCH('Print View'!$A126,'WPTM - Section F'!$A$8:$A$89,0)),""),"")</f>
        <v/>
      </c>
      <c r="AM126" s="298"/>
      <c r="AN126" s="276" t="str">
        <f t="shared" si="0"/>
        <v>11-a1Yg0000003KglLEAS</v>
      </c>
      <c r="AO126" s="276" t="str">
        <f t="shared" si="1"/>
        <v>11-3</v>
      </c>
      <c r="AP126" s="276" t="str">
        <f t="shared" si="2"/>
        <v>11-</v>
      </c>
      <c r="AQ126" s="276" t="str">
        <f t="shared" si="3"/>
        <v>11-</v>
      </c>
      <c r="AR126" s="276" t="str">
        <f t="shared" si="4"/>
        <v>11-</v>
      </c>
    </row>
    <row r="127" spans="1:44" ht="30" x14ac:dyDescent="0.25">
      <c r="A127" s="182">
        <v>12</v>
      </c>
      <c r="B127" s="182" t="str">
        <f>IFERROR(IF(INDEX('WPTM - Section F'!B$8:B$89,MATCH('Print View'!$A127,'WPTM - Section F'!$A$8:$A$89,0))&lt;&gt;0,INDEX('WPTM - Section F'!B$8:B$89,MATCH('Print View'!$A127,'WPTM - Section F'!$A$8:$A$89,0)),""),"")</f>
        <v/>
      </c>
      <c r="C127" s="182" t="str">
        <f>IFERROR(IF(INDEX('WPTM - Section F'!C$8:C$89,MATCH('Print View'!$A127,'WPTM - Section F'!$A$8:$A$89,0))&lt;&gt;0,INDEX('WPTM - Section F'!C$8:C$89,MATCH('Print View'!$A127,'WPTM - Section F'!$A$8:$A$89,0)),""),"")</f>
        <v/>
      </c>
      <c r="D127" s="182" t="str">
        <f>IFERROR(IF(INDEX('WPTM - Section F'!D$8:D$89,MATCH('Print View'!$A127,'WPTM - Section F'!$A$8:$A$89,0))&lt;&gt;0,INDEX('WPTM - Section F'!D$8:D$89,MATCH('Print View'!$A127,'WPTM - Section F'!$A$8:$A$89,0)),""),"")</f>
        <v/>
      </c>
      <c r="E127" s="182" t="str">
        <f>IFERROR(IF(INDEX('WPTM - Section F'!E$8:E$89,MATCH('Print View'!$A127,'WPTM - Section F'!$A$8:$A$89,0))&lt;&gt;0,INDEX('WPTM - Section F'!E$8:E$89,MATCH('Print View'!$A127,'WPTM - Section F'!$A$8:$A$89,0)),""),"")</f>
        <v/>
      </c>
      <c r="F127" s="183" t="str">
        <f>IFERROR(IF(INDEX('WPTM - Section F'!W$8:W$89,MATCH('Print View'!$A127,'WPTM - Section F'!$A$8:$A$89,0))&lt;&gt;0,INDEX('WPTM - Section F'!W$8:W$89,MATCH('Print View'!$A127,'WPTM - Section F'!$A$8:$A$89,0)),""),"")</f>
        <v/>
      </c>
      <c r="G127" s="498" t="str">
        <f>IFERROR(IF(INDEX('WPTM - Section F'!D$93:D$494,MATCH('Print View'!$AN$116,'WPTM - Section F'!$M$93:$MK$494,0))&lt;&gt;0,INDEX('WPTM - Section F'!D$93:D$494,MATCH('Print View'!$AN$116,'WPTM - Section F'!$M$93:$M$494,0)),""),"")</f>
        <v/>
      </c>
      <c r="H127" s="499"/>
      <c r="I127" s="500"/>
      <c r="J127" s="511" t="str">
        <f>IFERROR(IF(INDEX('WPTM - Section F'!E$93:E$494,MATCH('Print View'!$AN$116,'WPTM - Section F'!$M$93:$M$494,0))&lt;&gt;0,INDEX('WPTM - Section F'!E$93:E$494,MATCH('Print View'!$AN$116,'WPTM - Section F'!$M$93:$M$494,0)),""),"")</f>
        <v/>
      </c>
      <c r="K127" s="499"/>
      <c r="L127" s="512"/>
      <c r="M127" s="498" t="str">
        <f>IFERROR(IF(INDEX('WPTM - Section F'!D$93:D$494,MATCH('Print View'!$AO$116,'WPTM - Section F'!$M$93:$MK$494,0))&lt;&gt;0,INDEX('WPTM - Section F'!D$93:D$494,MATCH('Print View'!$AO$116,'WPTM - Section F'!$M$93:$M$494,0)),""),"")</f>
        <v/>
      </c>
      <c r="N127" s="499"/>
      <c r="O127" s="500"/>
      <c r="P127" s="511" t="str">
        <f>IFERROR(IF(INDEX('WPTM - Section F'!E$93:E$494,MATCH('Print View'!$AO$116,'WPTM - Section F'!$M$93:$M$494,0))&lt;&gt;0,INDEX('WPTM - Section F'!E$93:E$494,MATCH('Print View'!$AO$116,'WPTM - Section F'!$M$93:$M$494,0)),""),"")</f>
        <v/>
      </c>
      <c r="Q127" s="499"/>
      <c r="R127" s="512"/>
      <c r="S127" s="498" t="str">
        <f>IFERROR(IF(INDEX('WPTM - Section F'!D$93:D$494,MATCH('Print View'!$AP$116,'WPTM - Section F'!$M$93:$MK$494,0))&lt;&gt;0,INDEX('WPTM - Section F'!D$93:D$494,MATCH('Print View'!$AP$116,'WPTM - Section F'!$M$93:$M$494,0)),""),"")</f>
        <v/>
      </c>
      <c r="T127" s="499"/>
      <c r="U127" s="500"/>
      <c r="V127" s="511" t="str">
        <f>IFERROR(IF(INDEX('WPTM - Section F'!E$93:E$494,MATCH('Print View'!$AP$116,'WPTM - Section F'!$M$93:$M$494,0))&lt;&gt;0,INDEX('WPTM - Section F'!E$93:E$494,MATCH('Print View'!$AP$116,'WPTM - Section F'!$M$93:$M$494,0)),""),"")</f>
        <v/>
      </c>
      <c r="W127" s="499"/>
      <c r="X127" s="512"/>
      <c r="Y127" s="498" t="str">
        <f>IFERROR(IF(INDEX('WPTM - Section F'!D$93:D$494,MATCH('Print View'!$AQ$116,'WPTM - Section F'!$M$93:$MK$494,0))&lt;&gt;0,INDEX('WPTM - Section F'!D$93:D$494,MATCH('Print View'!$AQ$116,'WPTM - Section F'!$M$93:$M$494,0)),""),"")</f>
        <v/>
      </c>
      <c r="Z127" s="499"/>
      <c r="AA127" s="500"/>
      <c r="AB127" s="511" t="str">
        <f>IFERROR(IF(INDEX('WPTM - Section F'!E$93:E$494,MATCH('Print View'!$AQ$116,'WPTM - Section F'!$M$93:$M$494,0))&lt;&gt;0,INDEX('WPTM - Section F'!E$93:E$494,MATCH('Print View'!$AQ$116,'WPTM - Section F'!$M$93:$M$494,0)),""),"")</f>
        <v/>
      </c>
      <c r="AC127" s="499"/>
      <c r="AD127" s="512"/>
      <c r="AE127" s="498" t="str">
        <f>IFERROR(IF(INDEX('WPTM - Section F'!D$93:D$494,MATCH('Print View'!$AR$116,'WPTM - Section F'!$M$93:$MK$494,0))&lt;&gt;0,INDEX('WPTM - Section F'!D$93:D$494,MATCH('Print View'!$AR$116,'WPTM - Section F'!$M$93:$M$494,0)),""),"")</f>
        <v/>
      </c>
      <c r="AF127" s="499"/>
      <c r="AG127" s="500"/>
      <c r="AH127" s="511" t="str">
        <f>IFERROR(IF(INDEX('WPTM - Section F'!E$93:E$494,MATCH('Print View'!$AR$116,'WPTM - Section F'!$M$93:$M$494,0))&lt;&gt;0,INDEX('WPTM - Section F'!E$93:E$494,MATCH('Print View'!$AR$116,'WPTM - Section F'!$M$93:$M$494,0)),""),"")</f>
        <v/>
      </c>
      <c r="AI127" s="512"/>
      <c r="AJ127" s="207" t="str">
        <f>IFERROR(IF(INDEX('WPTM - Section F'!X$8:X$89,MATCH('Print View'!$A127,'WPTM - Section F'!$A$8:$A$89,0))&lt;&gt;0,INDEX('WPTM - Section F'!X$8:X$89,MATCH('Print View'!$A127,'WPTM - Section F'!$A$8:$A$89,0)),""),"")</f>
        <v/>
      </c>
      <c r="AM127" s="298"/>
      <c r="AN127" s="276" t="str">
        <f t="shared" si="0"/>
        <v>12-a1Yg0000003KglLEAS</v>
      </c>
      <c r="AO127" s="276" t="str">
        <f t="shared" si="1"/>
        <v>12-3</v>
      </c>
      <c r="AP127" s="276" t="str">
        <f t="shared" si="2"/>
        <v>12-</v>
      </c>
      <c r="AQ127" s="276" t="str">
        <f t="shared" si="3"/>
        <v>12-</v>
      </c>
      <c r="AR127" s="276" t="str">
        <f t="shared" si="4"/>
        <v>12-</v>
      </c>
    </row>
    <row r="128" spans="1:44" ht="30" x14ac:dyDescent="0.25">
      <c r="A128" s="187">
        <v>13</v>
      </c>
      <c r="B128" s="187" t="str">
        <f>IFERROR(IF(INDEX('WPTM - Section F'!B$8:B$89,MATCH('Print View'!$A128,'WPTM - Section F'!$A$8:$A$89,0))&lt;&gt;0,INDEX('WPTM - Section F'!B$8:B$89,MATCH('Print View'!$A128,'WPTM - Section F'!$A$8:$A$89,0)),""),"")</f>
        <v/>
      </c>
      <c r="C128" s="187" t="str">
        <f>IFERROR(IF(INDEX('WPTM - Section F'!C$8:C$89,MATCH('Print View'!$A128,'WPTM - Section F'!$A$8:$A$89,0))&lt;&gt;0,INDEX('WPTM - Section F'!C$8:C$89,MATCH('Print View'!$A128,'WPTM - Section F'!$A$8:$A$89,0)),""),"")</f>
        <v/>
      </c>
      <c r="D128" s="187" t="str">
        <f>IFERROR(IF(INDEX('WPTM - Section F'!D$8:D$89,MATCH('Print View'!$A128,'WPTM - Section F'!$A$8:$A$89,0))&lt;&gt;0,INDEX('WPTM - Section F'!D$8:D$89,MATCH('Print View'!$A128,'WPTM - Section F'!$A$8:$A$89,0)),""),"")</f>
        <v/>
      </c>
      <c r="E128" s="187" t="str">
        <f>IFERROR(IF(INDEX('WPTM - Section F'!E$8:E$89,MATCH('Print View'!$A128,'WPTM - Section F'!$A$8:$A$89,0))&lt;&gt;0,INDEX('WPTM - Section F'!E$8:E$89,MATCH('Print View'!$A128,'WPTM - Section F'!$A$8:$A$89,0)),""),"")</f>
        <v/>
      </c>
      <c r="F128" s="188" t="str">
        <f>IFERROR(IF(INDEX('WPTM - Section F'!W$8:W$89,MATCH('Print View'!$A128,'WPTM - Section F'!$A$8:$A$89,0))&lt;&gt;0,INDEX('WPTM - Section F'!W$8:W$89,MATCH('Print View'!$A128,'WPTM - Section F'!$A$8:$A$89,0)),""),"")</f>
        <v/>
      </c>
      <c r="G128" s="495" t="str">
        <f>IFERROR(IF(INDEX('WPTM - Section F'!D$93:D$494,MATCH('Print View'!$AN$116,'WPTM - Section F'!$M$93:$MK$494,0))&lt;&gt;0,INDEX('WPTM - Section F'!D$93:D$494,MATCH('Print View'!$AN$116,'WPTM - Section F'!$M$93:$M$494,0)),""),"")</f>
        <v/>
      </c>
      <c r="H128" s="496"/>
      <c r="I128" s="497"/>
      <c r="J128" s="513" t="str">
        <f>IFERROR(IF(INDEX('WPTM - Section F'!E$93:E$494,MATCH('Print View'!$AN$116,'WPTM - Section F'!$M$93:$M$494,0))&lt;&gt;0,INDEX('WPTM - Section F'!E$93:E$494,MATCH('Print View'!$AN$116,'WPTM - Section F'!$M$93:$M$494,0)),""),"")</f>
        <v/>
      </c>
      <c r="K128" s="496"/>
      <c r="L128" s="514"/>
      <c r="M128" s="495" t="str">
        <f>IFERROR(IF(INDEX('WPTM - Section F'!D$93:D$494,MATCH('Print View'!$AO$116,'WPTM - Section F'!$M$93:$MK$494,0))&lt;&gt;0,INDEX('WPTM - Section F'!D$93:D$494,MATCH('Print View'!$AO$116,'WPTM - Section F'!$M$93:$M$494,0)),""),"")</f>
        <v/>
      </c>
      <c r="N128" s="496"/>
      <c r="O128" s="497"/>
      <c r="P128" s="513" t="str">
        <f>IFERROR(IF(INDEX('WPTM - Section F'!E$93:E$494,MATCH('Print View'!$AO$116,'WPTM - Section F'!$M$93:$M$494,0))&lt;&gt;0,INDEX('WPTM - Section F'!E$93:E$494,MATCH('Print View'!$AO$116,'WPTM - Section F'!$M$93:$M$494,0)),""),"")</f>
        <v/>
      </c>
      <c r="Q128" s="496"/>
      <c r="R128" s="514"/>
      <c r="S128" s="495" t="str">
        <f>IFERROR(IF(INDEX('WPTM - Section F'!D$93:D$494,MATCH('Print View'!$AP$116,'WPTM - Section F'!$M$93:$MK$494,0))&lt;&gt;0,INDEX('WPTM - Section F'!D$93:D$494,MATCH('Print View'!$AP$116,'WPTM - Section F'!$M$93:$M$494,0)),""),"")</f>
        <v/>
      </c>
      <c r="T128" s="496"/>
      <c r="U128" s="497"/>
      <c r="V128" s="513" t="str">
        <f>IFERROR(IF(INDEX('WPTM - Section F'!E$93:E$494,MATCH('Print View'!$AP$116,'WPTM - Section F'!$M$93:$M$494,0))&lt;&gt;0,INDEX('WPTM - Section F'!E$93:E$494,MATCH('Print View'!$AP$116,'WPTM - Section F'!$M$93:$M$494,0)),""),"")</f>
        <v/>
      </c>
      <c r="W128" s="496"/>
      <c r="X128" s="514"/>
      <c r="Y128" s="495" t="str">
        <f>IFERROR(IF(INDEX('WPTM - Section F'!D$93:D$494,MATCH('Print View'!$AQ$116,'WPTM - Section F'!$M$93:$MK$494,0))&lt;&gt;0,INDEX('WPTM - Section F'!D$93:D$494,MATCH('Print View'!$AQ$116,'WPTM - Section F'!$M$93:$M$494,0)),""),"")</f>
        <v/>
      </c>
      <c r="Z128" s="496"/>
      <c r="AA128" s="497"/>
      <c r="AB128" s="513" t="str">
        <f>IFERROR(IF(INDEX('WPTM - Section F'!E$93:E$494,MATCH('Print View'!$AQ$116,'WPTM - Section F'!$M$93:$M$494,0))&lt;&gt;0,INDEX('WPTM - Section F'!E$93:E$494,MATCH('Print View'!$AQ$116,'WPTM - Section F'!$M$93:$M$494,0)),""),"")</f>
        <v/>
      </c>
      <c r="AC128" s="496"/>
      <c r="AD128" s="514"/>
      <c r="AE128" s="495" t="str">
        <f>IFERROR(IF(INDEX('WPTM - Section F'!D$93:D$494,MATCH('Print View'!$AR$116,'WPTM - Section F'!$M$93:$MK$494,0))&lt;&gt;0,INDEX('WPTM - Section F'!D$93:D$494,MATCH('Print View'!$AR$116,'WPTM - Section F'!$M$93:$M$494,0)),""),"")</f>
        <v/>
      </c>
      <c r="AF128" s="496"/>
      <c r="AG128" s="497"/>
      <c r="AH128" s="513" t="str">
        <f>IFERROR(IF(INDEX('WPTM - Section F'!E$93:E$494,MATCH('Print View'!$AR$116,'WPTM - Section F'!$M$93:$M$494,0))&lt;&gt;0,INDEX('WPTM - Section F'!E$93:E$494,MATCH('Print View'!$AR$116,'WPTM - Section F'!$M$93:$M$494,0)),""),"")</f>
        <v/>
      </c>
      <c r="AI128" s="514"/>
      <c r="AJ128" s="208" t="str">
        <f>IFERROR(IF(INDEX('WPTM - Section F'!X$8:X$89,MATCH('Print View'!$A128,'WPTM - Section F'!$A$8:$A$89,0))&lt;&gt;0,INDEX('WPTM - Section F'!X$8:X$89,MATCH('Print View'!$A128,'WPTM - Section F'!$A$8:$A$89,0)),""),"")</f>
        <v/>
      </c>
      <c r="AM128" s="298"/>
      <c r="AN128" s="276" t="str">
        <f t="shared" si="0"/>
        <v>13-a1Yg0000003KglLEAS</v>
      </c>
      <c r="AO128" s="276" t="str">
        <f t="shared" si="1"/>
        <v>13-3</v>
      </c>
      <c r="AP128" s="276" t="str">
        <f t="shared" si="2"/>
        <v>13-</v>
      </c>
      <c r="AQ128" s="276" t="str">
        <f t="shared" si="3"/>
        <v>13-</v>
      </c>
      <c r="AR128" s="276" t="str">
        <f t="shared" si="4"/>
        <v>13-</v>
      </c>
    </row>
    <row r="129" spans="1:44" ht="30" x14ac:dyDescent="0.25">
      <c r="A129" s="182">
        <v>14</v>
      </c>
      <c r="B129" s="182" t="str">
        <f>IFERROR(IF(INDEX('WPTM - Section F'!B$8:B$89,MATCH('Print View'!$A129,'WPTM - Section F'!$A$8:$A$89,0))&lt;&gt;0,INDEX('WPTM - Section F'!B$8:B$89,MATCH('Print View'!$A129,'WPTM - Section F'!$A$8:$A$89,0)),""),"")</f>
        <v/>
      </c>
      <c r="C129" s="182" t="str">
        <f>IFERROR(IF(INDEX('WPTM - Section F'!C$8:C$89,MATCH('Print View'!$A129,'WPTM - Section F'!$A$8:$A$89,0))&lt;&gt;0,INDEX('WPTM - Section F'!C$8:C$89,MATCH('Print View'!$A129,'WPTM - Section F'!$A$8:$A$89,0)),""),"")</f>
        <v/>
      </c>
      <c r="D129" s="182" t="str">
        <f>IFERROR(IF(INDEX('WPTM - Section F'!D$8:D$89,MATCH('Print View'!$A129,'WPTM - Section F'!$A$8:$A$89,0))&lt;&gt;0,INDEX('WPTM - Section F'!D$8:D$89,MATCH('Print View'!$A129,'WPTM - Section F'!$A$8:$A$89,0)),""),"")</f>
        <v/>
      </c>
      <c r="E129" s="182" t="str">
        <f>IFERROR(IF(INDEX('WPTM - Section F'!E$8:E$89,MATCH('Print View'!$A129,'WPTM - Section F'!$A$8:$A$89,0))&lt;&gt;0,INDEX('WPTM - Section F'!E$8:E$89,MATCH('Print View'!$A129,'WPTM - Section F'!$A$8:$A$89,0)),""),"")</f>
        <v/>
      </c>
      <c r="F129" s="183" t="str">
        <f>IFERROR(IF(INDEX('WPTM - Section F'!W$8:W$89,MATCH('Print View'!$A129,'WPTM - Section F'!$A$8:$A$89,0))&lt;&gt;0,INDEX('WPTM - Section F'!W$8:W$89,MATCH('Print View'!$A129,'WPTM - Section F'!$A$8:$A$89,0)),""),"")</f>
        <v/>
      </c>
      <c r="G129" s="498" t="str">
        <f>IFERROR(IF(INDEX('WPTM - Section F'!D$93:D$494,MATCH('Print View'!$AN$116,'WPTM - Section F'!$M$93:$MK$494,0))&lt;&gt;0,INDEX('WPTM - Section F'!D$93:D$494,MATCH('Print View'!$AN$116,'WPTM - Section F'!$M$93:$M$494,0)),""),"")</f>
        <v/>
      </c>
      <c r="H129" s="499"/>
      <c r="I129" s="500"/>
      <c r="J129" s="511" t="str">
        <f>IFERROR(IF(INDEX('WPTM - Section F'!E$93:E$494,MATCH('Print View'!$AN$116,'WPTM - Section F'!$M$93:$M$494,0))&lt;&gt;0,INDEX('WPTM - Section F'!E$93:E$494,MATCH('Print View'!$AN$116,'WPTM - Section F'!$M$93:$M$494,0)),""),"")</f>
        <v/>
      </c>
      <c r="K129" s="499"/>
      <c r="L129" s="512"/>
      <c r="M129" s="498" t="str">
        <f>IFERROR(IF(INDEX('WPTM - Section F'!D$93:D$494,MATCH('Print View'!$AO$116,'WPTM - Section F'!$M$93:$MK$494,0))&lt;&gt;0,INDEX('WPTM - Section F'!D$93:D$494,MATCH('Print View'!$AO$116,'WPTM - Section F'!$M$93:$M$494,0)),""),"")</f>
        <v/>
      </c>
      <c r="N129" s="499"/>
      <c r="O129" s="500"/>
      <c r="P129" s="511" t="str">
        <f>IFERROR(IF(INDEX('WPTM - Section F'!E$93:E$494,MATCH('Print View'!$AO$116,'WPTM - Section F'!$M$93:$M$494,0))&lt;&gt;0,INDEX('WPTM - Section F'!E$93:E$494,MATCH('Print View'!$AO$116,'WPTM - Section F'!$M$93:$M$494,0)),""),"")</f>
        <v/>
      </c>
      <c r="Q129" s="499"/>
      <c r="R129" s="512"/>
      <c r="S129" s="498" t="str">
        <f>IFERROR(IF(INDEX('WPTM - Section F'!D$93:D$494,MATCH('Print View'!$AP$116,'WPTM - Section F'!$M$93:$MK$494,0))&lt;&gt;0,INDEX('WPTM - Section F'!D$93:D$494,MATCH('Print View'!$AP$116,'WPTM - Section F'!$M$93:$M$494,0)),""),"")</f>
        <v/>
      </c>
      <c r="T129" s="499"/>
      <c r="U129" s="500"/>
      <c r="V129" s="511" t="str">
        <f>IFERROR(IF(INDEX('WPTM - Section F'!E$93:E$494,MATCH('Print View'!$AP$116,'WPTM - Section F'!$M$93:$M$494,0))&lt;&gt;0,INDEX('WPTM - Section F'!E$93:E$494,MATCH('Print View'!$AP$116,'WPTM - Section F'!$M$93:$M$494,0)),""),"")</f>
        <v/>
      </c>
      <c r="W129" s="499"/>
      <c r="X129" s="512"/>
      <c r="Y129" s="498" t="str">
        <f>IFERROR(IF(INDEX('WPTM - Section F'!D$93:D$494,MATCH('Print View'!$AQ$116,'WPTM - Section F'!$M$93:$MK$494,0))&lt;&gt;0,INDEX('WPTM - Section F'!D$93:D$494,MATCH('Print View'!$AQ$116,'WPTM - Section F'!$M$93:$M$494,0)),""),"")</f>
        <v/>
      </c>
      <c r="Z129" s="499"/>
      <c r="AA129" s="500"/>
      <c r="AB129" s="511" t="str">
        <f>IFERROR(IF(INDEX('WPTM - Section F'!E$93:E$494,MATCH('Print View'!$AQ$116,'WPTM - Section F'!$M$93:$M$494,0))&lt;&gt;0,INDEX('WPTM - Section F'!E$93:E$494,MATCH('Print View'!$AQ$116,'WPTM - Section F'!$M$93:$M$494,0)),""),"")</f>
        <v/>
      </c>
      <c r="AC129" s="499"/>
      <c r="AD129" s="512"/>
      <c r="AE129" s="498" t="str">
        <f>IFERROR(IF(INDEX('WPTM - Section F'!D$93:D$494,MATCH('Print View'!$AR$116,'WPTM - Section F'!$M$93:$MK$494,0))&lt;&gt;0,INDEX('WPTM - Section F'!D$93:D$494,MATCH('Print View'!$AR$116,'WPTM - Section F'!$M$93:$M$494,0)),""),"")</f>
        <v/>
      </c>
      <c r="AF129" s="499"/>
      <c r="AG129" s="500"/>
      <c r="AH129" s="511" t="str">
        <f>IFERROR(IF(INDEX('WPTM - Section F'!E$93:E$494,MATCH('Print View'!$AR$116,'WPTM - Section F'!$M$93:$M$494,0))&lt;&gt;0,INDEX('WPTM - Section F'!E$93:E$494,MATCH('Print View'!$AR$116,'WPTM - Section F'!$M$93:$M$494,0)),""),"")</f>
        <v/>
      </c>
      <c r="AI129" s="512"/>
      <c r="AJ129" s="207" t="str">
        <f>IFERROR(IF(INDEX('WPTM - Section F'!X$8:X$89,MATCH('Print View'!$A129,'WPTM - Section F'!$A$8:$A$89,0))&lt;&gt;0,INDEX('WPTM - Section F'!X$8:X$89,MATCH('Print View'!$A129,'WPTM - Section F'!$A$8:$A$89,0)),""),"")</f>
        <v/>
      </c>
      <c r="AM129" s="298"/>
      <c r="AN129" s="276" t="str">
        <f t="shared" si="0"/>
        <v>14-a1Yg0000003KglLEAS</v>
      </c>
      <c r="AO129" s="276" t="str">
        <f t="shared" si="1"/>
        <v>14-3</v>
      </c>
      <c r="AP129" s="276" t="str">
        <f t="shared" si="2"/>
        <v>14-</v>
      </c>
      <c r="AQ129" s="276" t="str">
        <f t="shared" si="3"/>
        <v>14-</v>
      </c>
      <c r="AR129" s="276" t="str">
        <f t="shared" si="4"/>
        <v>14-</v>
      </c>
    </row>
    <row r="130" spans="1:44" ht="30" x14ac:dyDescent="0.25">
      <c r="A130" s="187">
        <v>15</v>
      </c>
      <c r="B130" s="187" t="str">
        <f>IFERROR(IF(INDEX('WPTM - Section F'!B$8:B$89,MATCH('Print View'!$A130,'WPTM - Section F'!$A$8:$A$89,0))&lt;&gt;0,INDEX('WPTM - Section F'!B$8:B$89,MATCH('Print View'!$A130,'WPTM - Section F'!$A$8:$A$89,0)),""),"")</f>
        <v/>
      </c>
      <c r="C130" s="187" t="str">
        <f>IFERROR(IF(INDEX('WPTM - Section F'!C$8:C$89,MATCH('Print View'!$A130,'WPTM - Section F'!$A$8:$A$89,0))&lt;&gt;0,INDEX('WPTM - Section F'!C$8:C$89,MATCH('Print View'!$A130,'WPTM - Section F'!$A$8:$A$89,0)),""),"")</f>
        <v/>
      </c>
      <c r="D130" s="187" t="str">
        <f>IFERROR(IF(INDEX('WPTM - Section F'!D$8:D$89,MATCH('Print View'!$A130,'WPTM - Section F'!$A$8:$A$89,0))&lt;&gt;0,INDEX('WPTM - Section F'!D$8:D$89,MATCH('Print View'!$A130,'WPTM - Section F'!$A$8:$A$89,0)),""),"")</f>
        <v/>
      </c>
      <c r="E130" s="187" t="str">
        <f>IFERROR(IF(INDEX('WPTM - Section F'!E$8:E$89,MATCH('Print View'!$A130,'WPTM - Section F'!$A$8:$A$89,0))&lt;&gt;0,INDEX('WPTM - Section F'!E$8:E$89,MATCH('Print View'!$A130,'WPTM - Section F'!$A$8:$A$89,0)),""),"")</f>
        <v/>
      </c>
      <c r="F130" s="188" t="str">
        <f>IFERROR(IF(INDEX('WPTM - Section F'!W$8:W$89,MATCH('Print View'!$A130,'WPTM - Section F'!$A$8:$A$89,0))&lt;&gt;0,INDEX('WPTM - Section F'!W$8:W$89,MATCH('Print View'!$A130,'WPTM - Section F'!$A$8:$A$89,0)),""),"")</f>
        <v/>
      </c>
      <c r="G130" s="495" t="str">
        <f>IFERROR(IF(INDEX('WPTM - Section F'!D$93:D$494,MATCH('Print View'!$AN$116,'WPTM - Section F'!$M$93:$MK$494,0))&lt;&gt;0,INDEX('WPTM - Section F'!D$93:D$494,MATCH('Print View'!$AN$116,'WPTM - Section F'!$M$93:$M$494,0)),""),"")</f>
        <v/>
      </c>
      <c r="H130" s="496"/>
      <c r="I130" s="497"/>
      <c r="J130" s="513" t="str">
        <f>IFERROR(IF(INDEX('WPTM - Section F'!E$93:E$494,MATCH('Print View'!$AN$116,'WPTM - Section F'!$M$93:$M$494,0))&lt;&gt;0,INDEX('WPTM - Section F'!E$93:E$494,MATCH('Print View'!$AN$116,'WPTM - Section F'!$M$93:$M$494,0)),""),"")</f>
        <v/>
      </c>
      <c r="K130" s="496"/>
      <c r="L130" s="514"/>
      <c r="M130" s="495" t="str">
        <f>IFERROR(IF(INDEX('WPTM - Section F'!D$93:D$494,MATCH('Print View'!$AO$116,'WPTM - Section F'!$M$93:$MK$494,0))&lt;&gt;0,INDEX('WPTM - Section F'!D$93:D$494,MATCH('Print View'!$AO$116,'WPTM - Section F'!$M$93:$M$494,0)),""),"")</f>
        <v/>
      </c>
      <c r="N130" s="496"/>
      <c r="O130" s="497"/>
      <c r="P130" s="513" t="str">
        <f>IFERROR(IF(INDEX('WPTM - Section F'!E$93:E$494,MATCH('Print View'!$AO$116,'WPTM - Section F'!$M$93:$M$494,0))&lt;&gt;0,INDEX('WPTM - Section F'!E$93:E$494,MATCH('Print View'!$AO$116,'WPTM - Section F'!$M$93:$M$494,0)),""),"")</f>
        <v/>
      </c>
      <c r="Q130" s="496"/>
      <c r="R130" s="514"/>
      <c r="S130" s="495" t="str">
        <f>IFERROR(IF(INDEX('WPTM - Section F'!D$93:D$494,MATCH('Print View'!$AP$116,'WPTM - Section F'!$M$93:$MK$494,0))&lt;&gt;0,INDEX('WPTM - Section F'!D$93:D$494,MATCH('Print View'!$AP$116,'WPTM - Section F'!$M$93:$M$494,0)),""),"")</f>
        <v/>
      </c>
      <c r="T130" s="496"/>
      <c r="U130" s="497"/>
      <c r="V130" s="513" t="str">
        <f>IFERROR(IF(INDEX('WPTM - Section F'!E$93:E$494,MATCH('Print View'!$AP$116,'WPTM - Section F'!$M$93:$M$494,0))&lt;&gt;0,INDEX('WPTM - Section F'!E$93:E$494,MATCH('Print View'!$AP$116,'WPTM - Section F'!$M$93:$M$494,0)),""),"")</f>
        <v/>
      </c>
      <c r="W130" s="496"/>
      <c r="X130" s="514"/>
      <c r="Y130" s="495" t="str">
        <f>IFERROR(IF(INDEX('WPTM - Section F'!D$93:D$494,MATCH('Print View'!$AQ$116,'WPTM - Section F'!$M$93:$MK$494,0))&lt;&gt;0,INDEX('WPTM - Section F'!D$93:D$494,MATCH('Print View'!$AQ$116,'WPTM - Section F'!$M$93:$M$494,0)),""),"")</f>
        <v/>
      </c>
      <c r="Z130" s="496"/>
      <c r="AA130" s="497"/>
      <c r="AB130" s="513" t="str">
        <f>IFERROR(IF(INDEX('WPTM - Section F'!E$93:E$494,MATCH('Print View'!$AQ$116,'WPTM - Section F'!$M$93:$M$494,0))&lt;&gt;0,INDEX('WPTM - Section F'!E$93:E$494,MATCH('Print View'!$AQ$116,'WPTM - Section F'!$M$93:$M$494,0)),""),"")</f>
        <v/>
      </c>
      <c r="AC130" s="496"/>
      <c r="AD130" s="514"/>
      <c r="AE130" s="495" t="str">
        <f>IFERROR(IF(INDEX('WPTM - Section F'!D$93:D$494,MATCH('Print View'!$AR$116,'WPTM - Section F'!$M$93:$MK$494,0))&lt;&gt;0,INDEX('WPTM - Section F'!D$93:D$494,MATCH('Print View'!$AR$116,'WPTM - Section F'!$M$93:$M$494,0)),""),"")</f>
        <v/>
      </c>
      <c r="AF130" s="496"/>
      <c r="AG130" s="497"/>
      <c r="AH130" s="513" t="str">
        <f>IFERROR(IF(INDEX('WPTM - Section F'!E$93:E$494,MATCH('Print View'!$AR$116,'WPTM - Section F'!$M$93:$M$494,0))&lt;&gt;0,INDEX('WPTM - Section F'!E$93:E$494,MATCH('Print View'!$AR$116,'WPTM - Section F'!$M$93:$M$494,0)),""),"")</f>
        <v/>
      </c>
      <c r="AI130" s="514"/>
      <c r="AJ130" s="208" t="str">
        <f>IFERROR(IF(INDEX('WPTM - Section F'!X$8:X$89,MATCH('Print View'!$A130,'WPTM - Section F'!$A$8:$A$89,0))&lt;&gt;0,INDEX('WPTM - Section F'!X$8:X$89,MATCH('Print View'!$A130,'WPTM - Section F'!$A$8:$A$89,0)),""),"")</f>
        <v/>
      </c>
      <c r="AM130" s="298"/>
      <c r="AN130" s="276" t="str">
        <f t="shared" si="0"/>
        <v>15-a1Yg0000003KglLEAS</v>
      </c>
      <c r="AO130" s="276" t="str">
        <f t="shared" si="1"/>
        <v>15-3</v>
      </c>
      <c r="AP130" s="276" t="str">
        <f t="shared" si="2"/>
        <v>15-</v>
      </c>
      <c r="AQ130" s="276" t="str">
        <f t="shared" si="3"/>
        <v>15-</v>
      </c>
      <c r="AR130" s="276" t="str">
        <f t="shared" si="4"/>
        <v>15-</v>
      </c>
    </row>
    <row r="131" spans="1:44" ht="30" x14ac:dyDescent="0.25">
      <c r="A131" s="182">
        <v>16</v>
      </c>
      <c r="B131" s="182" t="str">
        <f>IFERROR(IF(INDEX('WPTM - Section F'!B$8:B$89,MATCH('Print View'!$A131,'WPTM - Section F'!$A$8:$A$89,0))&lt;&gt;0,INDEX('WPTM - Section F'!B$8:B$89,MATCH('Print View'!$A131,'WPTM - Section F'!$A$8:$A$89,0)),""),"")</f>
        <v/>
      </c>
      <c r="C131" s="182" t="str">
        <f>IFERROR(IF(INDEX('WPTM - Section F'!C$8:C$89,MATCH('Print View'!$A131,'WPTM - Section F'!$A$8:$A$89,0))&lt;&gt;0,INDEX('WPTM - Section F'!C$8:C$89,MATCH('Print View'!$A131,'WPTM - Section F'!$A$8:$A$89,0)),""),"")</f>
        <v/>
      </c>
      <c r="D131" s="182" t="str">
        <f>IFERROR(IF(INDEX('WPTM - Section F'!D$8:D$89,MATCH('Print View'!$A131,'WPTM - Section F'!$A$8:$A$89,0))&lt;&gt;0,INDEX('WPTM - Section F'!D$8:D$89,MATCH('Print View'!$A131,'WPTM - Section F'!$A$8:$A$89,0)),""),"")</f>
        <v/>
      </c>
      <c r="E131" s="182" t="str">
        <f>IFERROR(IF(INDEX('WPTM - Section F'!E$8:E$89,MATCH('Print View'!$A131,'WPTM - Section F'!$A$8:$A$89,0))&lt;&gt;0,INDEX('WPTM - Section F'!E$8:E$89,MATCH('Print View'!$A131,'WPTM - Section F'!$A$8:$A$89,0)),""),"")</f>
        <v/>
      </c>
      <c r="F131" s="183" t="str">
        <f>IFERROR(IF(INDEX('WPTM - Section F'!W$8:W$89,MATCH('Print View'!$A131,'WPTM - Section F'!$A$8:$A$89,0))&lt;&gt;0,INDEX('WPTM - Section F'!W$8:W$89,MATCH('Print View'!$A131,'WPTM - Section F'!$A$8:$A$89,0)),""),"")</f>
        <v/>
      </c>
      <c r="G131" s="498" t="str">
        <f>IFERROR(IF(INDEX('WPTM - Section F'!D$93:D$494,MATCH('Print View'!$AN$116,'WPTM - Section F'!$M$93:$MK$494,0))&lt;&gt;0,INDEX('WPTM - Section F'!D$93:D$494,MATCH('Print View'!$AN$116,'WPTM - Section F'!$M$93:$M$494,0)),""),"")</f>
        <v/>
      </c>
      <c r="H131" s="499"/>
      <c r="I131" s="500"/>
      <c r="J131" s="511" t="str">
        <f>IFERROR(IF(INDEX('WPTM - Section F'!E$93:E$494,MATCH('Print View'!$AN$116,'WPTM - Section F'!$M$93:$M$494,0))&lt;&gt;0,INDEX('WPTM - Section F'!E$93:E$494,MATCH('Print View'!$AN$116,'WPTM - Section F'!$M$93:$M$494,0)),""),"")</f>
        <v/>
      </c>
      <c r="K131" s="499"/>
      <c r="L131" s="512"/>
      <c r="M131" s="498" t="str">
        <f>IFERROR(IF(INDEX('WPTM - Section F'!D$93:D$494,MATCH('Print View'!$AO$116,'WPTM - Section F'!$M$93:$MK$494,0))&lt;&gt;0,INDEX('WPTM - Section F'!D$93:D$494,MATCH('Print View'!$AO$116,'WPTM - Section F'!$M$93:$M$494,0)),""),"")</f>
        <v/>
      </c>
      <c r="N131" s="499"/>
      <c r="O131" s="500"/>
      <c r="P131" s="511" t="str">
        <f>IFERROR(IF(INDEX('WPTM - Section F'!E$93:E$494,MATCH('Print View'!$AO$116,'WPTM - Section F'!$M$93:$M$494,0))&lt;&gt;0,INDEX('WPTM - Section F'!E$93:E$494,MATCH('Print View'!$AO$116,'WPTM - Section F'!$M$93:$M$494,0)),""),"")</f>
        <v/>
      </c>
      <c r="Q131" s="499"/>
      <c r="R131" s="512"/>
      <c r="S131" s="498" t="str">
        <f>IFERROR(IF(INDEX('WPTM - Section F'!D$93:D$494,MATCH('Print View'!$AP$116,'WPTM - Section F'!$M$93:$MK$494,0))&lt;&gt;0,INDEX('WPTM - Section F'!D$93:D$494,MATCH('Print View'!$AP$116,'WPTM - Section F'!$M$93:$M$494,0)),""),"")</f>
        <v/>
      </c>
      <c r="T131" s="499"/>
      <c r="U131" s="500"/>
      <c r="V131" s="511" t="str">
        <f>IFERROR(IF(INDEX('WPTM - Section F'!E$93:E$494,MATCH('Print View'!$AP$116,'WPTM - Section F'!$M$93:$M$494,0))&lt;&gt;0,INDEX('WPTM - Section F'!E$93:E$494,MATCH('Print View'!$AP$116,'WPTM - Section F'!$M$93:$M$494,0)),""),"")</f>
        <v/>
      </c>
      <c r="W131" s="499"/>
      <c r="X131" s="512"/>
      <c r="Y131" s="498" t="str">
        <f>IFERROR(IF(INDEX('WPTM - Section F'!D$93:D$494,MATCH('Print View'!$AQ$116,'WPTM - Section F'!$M$93:$MK$494,0))&lt;&gt;0,INDEX('WPTM - Section F'!D$93:D$494,MATCH('Print View'!$AQ$116,'WPTM - Section F'!$M$93:$M$494,0)),""),"")</f>
        <v/>
      </c>
      <c r="Z131" s="499"/>
      <c r="AA131" s="500"/>
      <c r="AB131" s="511" t="str">
        <f>IFERROR(IF(INDEX('WPTM - Section F'!E$93:E$494,MATCH('Print View'!$AQ$116,'WPTM - Section F'!$M$93:$M$494,0))&lt;&gt;0,INDEX('WPTM - Section F'!E$93:E$494,MATCH('Print View'!$AQ$116,'WPTM - Section F'!$M$93:$M$494,0)),""),"")</f>
        <v/>
      </c>
      <c r="AC131" s="499"/>
      <c r="AD131" s="512"/>
      <c r="AE131" s="498" t="str">
        <f>IFERROR(IF(INDEX('WPTM - Section F'!D$93:D$494,MATCH('Print View'!$AR$116,'WPTM - Section F'!$M$93:$MK$494,0))&lt;&gt;0,INDEX('WPTM - Section F'!D$93:D$494,MATCH('Print View'!$AR$116,'WPTM - Section F'!$M$93:$M$494,0)),""),"")</f>
        <v/>
      </c>
      <c r="AF131" s="499"/>
      <c r="AG131" s="500"/>
      <c r="AH131" s="511" t="str">
        <f>IFERROR(IF(INDEX('WPTM - Section F'!E$93:E$494,MATCH('Print View'!$AR$116,'WPTM - Section F'!$M$93:$M$494,0))&lt;&gt;0,INDEX('WPTM - Section F'!E$93:E$494,MATCH('Print View'!$AR$116,'WPTM - Section F'!$M$93:$M$494,0)),""),"")</f>
        <v/>
      </c>
      <c r="AI131" s="512"/>
      <c r="AJ131" s="207" t="str">
        <f>IFERROR(IF(INDEX('WPTM - Section F'!X$8:X$89,MATCH('Print View'!$A131,'WPTM - Section F'!$A$8:$A$89,0))&lt;&gt;0,INDEX('WPTM - Section F'!X$8:X$89,MATCH('Print View'!$A131,'WPTM - Section F'!$A$8:$A$89,0)),""),"")</f>
        <v/>
      </c>
      <c r="AM131" s="298"/>
      <c r="AN131" s="276" t="str">
        <f t="shared" si="0"/>
        <v>16-a1Yg0000003KglLEAS</v>
      </c>
      <c r="AO131" s="276" t="str">
        <f t="shared" si="1"/>
        <v>16-3</v>
      </c>
      <c r="AP131" s="276" t="str">
        <f t="shared" si="2"/>
        <v>16-</v>
      </c>
      <c r="AQ131" s="276" t="str">
        <f t="shared" si="3"/>
        <v>16-</v>
      </c>
      <c r="AR131" s="276" t="str">
        <f t="shared" si="4"/>
        <v>16-</v>
      </c>
    </row>
    <row r="132" spans="1:44" ht="30" x14ac:dyDescent="0.25">
      <c r="A132" s="187">
        <v>17</v>
      </c>
      <c r="B132" s="187" t="str">
        <f>IFERROR(IF(INDEX('WPTM - Section F'!B$8:B$89,MATCH('Print View'!$A132,'WPTM - Section F'!$A$8:$A$89,0))&lt;&gt;0,INDEX('WPTM - Section F'!B$8:B$89,MATCH('Print View'!$A132,'WPTM - Section F'!$A$8:$A$89,0)),""),"")</f>
        <v/>
      </c>
      <c r="C132" s="187" t="str">
        <f>IFERROR(IF(INDEX('WPTM - Section F'!C$8:C$89,MATCH('Print View'!$A132,'WPTM - Section F'!$A$8:$A$89,0))&lt;&gt;0,INDEX('WPTM - Section F'!C$8:C$89,MATCH('Print View'!$A132,'WPTM - Section F'!$A$8:$A$89,0)),""),"")</f>
        <v/>
      </c>
      <c r="D132" s="187" t="str">
        <f>IFERROR(IF(INDEX('WPTM - Section F'!D$8:D$89,MATCH('Print View'!$A132,'WPTM - Section F'!$A$8:$A$89,0))&lt;&gt;0,INDEX('WPTM - Section F'!D$8:D$89,MATCH('Print View'!$A132,'WPTM - Section F'!$A$8:$A$89,0)),""),"")</f>
        <v/>
      </c>
      <c r="E132" s="187" t="str">
        <f>IFERROR(IF(INDEX('WPTM - Section F'!E$8:E$89,MATCH('Print View'!$A132,'WPTM - Section F'!$A$8:$A$89,0))&lt;&gt;0,INDEX('WPTM - Section F'!E$8:E$89,MATCH('Print View'!$A132,'WPTM - Section F'!$A$8:$A$89,0)),""),"")</f>
        <v/>
      </c>
      <c r="F132" s="188" t="str">
        <f>IFERROR(IF(INDEX('WPTM - Section F'!W$8:W$89,MATCH('Print View'!$A132,'WPTM - Section F'!$A$8:$A$89,0))&lt;&gt;0,INDEX('WPTM - Section F'!W$8:W$89,MATCH('Print View'!$A132,'WPTM - Section F'!$A$8:$A$89,0)),""),"")</f>
        <v/>
      </c>
      <c r="G132" s="495" t="str">
        <f>IFERROR(IF(INDEX('WPTM - Section F'!D$93:D$494,MATCH('Print View'!$AN$116,'WPTM - Section F'!$M$93:$MK$494,0))&lt;&gt;0,INDEX('WPTM - Section F'!D$93:D$494,MATCH('Print View'!$AN$116,'WPTM - Section F'!$M$93:$M$494,0)),""),"")</f>
        <v/>
      </c>
      <c r="H132" s="496"/>
      <c r="I132" s="497"/>
      <c r="J132" s="513" t="str">
        <f>IFERROR(IF(INDEX('WPTM - Section F'!E$93:E$494,MATCH('Print View'!$AN$116,'WPTM - Section F'!$M$93:$M$494,0))&lt;&gt;0,INDEX('WPTM - Section F'!E$93:E$494,MATCH('Print View'!$AN$116,'WPTM - Section F'!$M$93:$M$494,0)),""),"")</f>
        <v/>
      </c>
      <c r="K132" s="496"/>
      <c r="L132" s="514"/>
      <c r="M132" s="495" t="str">
        <f>IFERROR(IF(INDEX('WPTM - Section F'!D$93:D$494,MATCH('Print View'!$AO$116,'WPTM - Section F'!$M$93:$MK$494,0))&lt;&gt;0,INDEX('WPTM - Section F'!D$93:D$494,MATCH('Print View'!$AO$116,'WPTM - Section F'!$M$93:$M$494,0)),""),"")</f>
        <v/>
      </c>
      <c r="N132" s="496"/>
      <c r="O132" s="497"/>
      <c r="P132" s="513" t="str">
        <f>IFERROR(IF(INDEX('WPTM - Section F'!E$93:E$494,MATCH('Print View'!$AO$116,'WPTM - Section F'!$M$93:$M$494,0))&lt;&gt;0,INDEX('WPTM - Section F'!E$93:E$494,MATCH('Print View'!$AO$116,'WPTM - Section F'!$M$93:$M$494,0)),""),"")</f>
        <v/>
      </c>
      <c r="Q132" s="496"/>
      <c r="R132" s="514"/>
      <c r="S132" s="495" t="str">
        <f>IFERROR(IF(INDEX('WPTM - Section F'!D$93:D$494,MATCH('Print View'!$AP$116,'WPTM - Section F'!$M$93:$MK$494,0))&lt;&gt;0,INDEX('WPTM - Section F'!D$93:D$494,MATCH('Print View'!$AP$116,'WPTM - Section F'!$M$93:$M$494,0)),""),"")</f>
        <v/>
      </c>
      <c r="T132" s="496"/>
      <c r="U132" s="497"/>
      <c r="V132" s="513" t="str">
        <f>IFERROR(IF(INDEX('WPTM - Section F'!E$93:E$494,MATCH('Print View'!$AP$116,'WPTM - Section F'!$M$93:$M$494,0))&lt;&gt;0,INDEX('WPTM - Section F'!E$93:E$494,MATCH('Print View'!$AP$116,'WPTM - Section F'!$M$93:$M$494,0)),""),"")</f>
        <v/>
      </c>
      <c r="W132" s="496"/>
      <c r="X132" s="514"/>
      <c r="Y132" s="495" t="str">
        <f>IFERROR(IF(INDEX('WPTM - Section F'!D$93:D$494,MATCH('Print View'!$AQ$116,'WPTM - Section F'!$M$93:$MK$494,0))&lt;&gt;0,INDEX('WPTM - Section F'!D$93:D$494,MATCH('Print View'!$AQ$116,'WPTM - Section F'!$M$93:$M$494,0)),""),"")</f>
        <v/>
      </c>
      <c r="Z132" s="496"/>
      <c r="AA132" s="497"/>
      <c r="AB132" s="513" t="str">
        <f>IFERROR(IF(INDEX('WPTM - Section F'!E$93:E$494,MATCH('Print View'!$AQ$116,'WPTM - Section F'!$M$93:$M$494,0))&lt;&gt;0,INDEX('WPTM - Section F'!E$93:E$494,MATCH('Print View'!$AQ$116,'WPTM - Section F'!$M$93:$M$494,0)),""),"")</f>
        <v/>
      </c>
      <c r="AC132" s="496"/>
      <c r="AD132" s="514"/>
      <c r="AE132" s="495" t="str">
        <f>IFERROR(IF(INDEX('WPTM - Section F'!D$93:D$494,MATCH('Print View'!$AR$116,'WPTM - Section F'!$M$93:$MK$494,0))&lt;&gt;0,INDEX('WPTM - Section F'!D$93:D$494,MATCH('Print View'!$AR$116,'WPTM - Section F'!$M$93:$M$494,0)),""),"")</f>
        <v/>
      </c>
      <c r="AF132" s="496"/>
      <c r="AG132" s="497"/>
      <c r="AH132" s="513" t="str">
        <f>IFERROR(IF(INDEX('WPTM - Section F'!E$93:E$494,MATCH('Print View'!$AR$116,'WPTM - Section F'!$M$93:$M$494,0))&lt;&gt;0,INDEX('WPTM - Section F'!E$93:E$494,MATCH('Print View'!$AR$116,'WPTM - Section F'!$M$93:$M$494,0)),""),"")</f>
        <v/>
      </c>
      <c r="AI132" s="514"/>
      <c r="AJ132" s="208" t="str">
        <f>IFERROR(IF(INDEX('WPTM - Section F'!X$8:X$89,MATCH('Print View'!$A132,'WPTM - Section F'!$A$8:$A$89,0))&lt;&gt;0,INDEX('WPTM - Section F'!X$8:X$89,MATCH('Print View'!$A132,'WPTM - Section F'!$A$8:$A$89,0)),""),"")</f>
        <v/>
      </c>
      <c r="AM132" s="298"/>
      <c r="AN132" s="276" t="str">
        <f t="shared" si="0"/>
        <v>17-a1Yg0000003KglLEAS</v>
      </c>
      <c r="AO132" s="276" t="str">
        <f t="shared" si="1"/>
        <v>17-3</v>
      </c>
      <c r="AP132" s="276" t="str">
        <f t="shared" si="2"/>
        <v>17-</v>
      </c>
      <c r="AQ132" s="276" t="str">
        <f t="shared" si="3"/>
        <v>17-</v>
      </c>
      <c r="AR132" s="276" t="str">
        <f t="shared" si="4"/>
        <v>17-</v>
      </c>
    </row>
    <row r="133" spans="1:44" ht="30" x14ac:dyDescent="0.25">
      <c r="A133" s="182">
        <v>18</v>
      </c>
      <c r="B133" s="182" t="str">
        <f>IFERROR(IF(INDEX('WPTM - Section F'!B$8:B$89,MATCH('Print View'!$A133,'WPTM - Section F'!$A$8:$A$89,0))&lt;&gt;0,INDEX('WPTM - Section F'!B$8:B$89,MATCH('Print View'!$A133,'WPTM - Section F'!$A$8:$A$89,0)),""),"")</f>
        <v/>
      </c>
      <c r="C133" s="182" t="str">
        <f>IFERROR(IF(INDEX('WPTM - Section F'!C$8:C$89,MATCH('Print View'!$A133,'WPTM - Section F'!$A$8:$A$89,0))&lt;&gt;0,INDEX('WPTM - Section F'!C$8:C$89,MATCH('Print View'!$A133,'WPTM - Section F'!$A$8:$A$89,0)),""),"")</f>
        <v/>
      </c>
      <c r="D133" s="182" t="str">
        <f>IFERROR(IF(INDEX('WPTM - Section F'!D$8:D$89,MATCH('Print View'!$A133,'WPTM - Section F'!$A$8:$A$89,0))&lt;&gt;0,INDEX('WPTM - Section F'!D$8:D$89,MATCH('Print View'!$A133,'WPTM - Section F'!$A$8:$A$89,0)),""),"")</f>
        <v/>
      </c>
      <c r="E133" s="182" t="str">
        <f>IFERROR(IF(INDEX('WPTM - Section F'!E$8:E$89,MATCH('Print View'!$A133,'WPTM - Section F'!$A$8:$A$89,0))&lt;&gt;0,INDEX('WPTM - Section F'!E$8:E$89,MATCH('Print View'!$A133,'WPTM - Section F'!$A$8:$A$89,0)),""),"")</f>
        <v/>
      </c>
      <c r="F133" s="183" t="str">
        <f>IFERROR(IF(INDEX('WPTM - Section F'!W$8:W$89,MATCH('Print View'!$A133,'WPTM - Section F'!$A$8:$A$89,0))&lt;&gt;0,INDEX('WPTM - Section F'!W$8:W$89,MATCH('Print View'!$A133,'WPTM - Section F'!$A$8:$A$89,0)),""),"")</f>
        <v/>
      </c>
      <c r="G133" s="498" t="str">
        <f>IFERROR(IF(INDEX('WPTM - Section F'!D$93:D$494,MATCH('Print View'!$AN$116,'WPTM - Section F'!$M$93:$MK$494,0))&lt;&gt;0,INDEX('WPTM - Section F'!D$93:D$494,MATCH('Print View'!$AN$116,'WPTM - Section F'!$M$93:$M$494,0)),""),"")</f>
        <v/>
      </c>
      <c r="H133" s="499"/>
      <c r="I133" s="500"/>
      <c r="J133" s="511" t="str">
        <f>IFERROR(IF(INDEX('WPTM - Section F'!E$93:E$494,MATCH('Print View'!$AN$116,'WPTM - Section F'!$M$93:$M$494,0))&lt;&gt;0,INDEX('WPTM - Section F'!E$93:E$494,MATCH('Print View'!$AN$116,'WPTM - Section F'!$M$93:$M$494,0)),""),"")</f>
        <v/>
      </c>
      <c r="K133" s="499"/>
      <c r="L133" s="512"/>
      <c r="M133" s="498" t="str">
        <f>IFERROR(IF(INDEX('WPTM - Section F'!D$93:D$494,MATCH('Print View'!$AO$116,'WPTM - Section F'!$M$93:$MK$494,0))&lt;&gt;0,INDEX('WPTM - Section F'!D$93:D$494,MATCH('Print View'!$AO$116,'WPTM - Section F'!$M$93:$M$494,0)),""),"")</f>
        <v/>
      </c>
      <c r="N133" s="499"/>
      <c r="O133" s="500"/>
      <c r="P133" s="511" t="str">
        <f>IFERROR(IF(INDEX('WPTM - Section F'!E$93:E$494,MATCH('Print View'!$AO$116,'WPTM - Section F'!$M$93:$M$494,0))&lt;&gt;0,INDEX('WPTM - Section F'!E$93:E$494,MATCH('Print View'!$AO$116,'WPTM - Section F'!$M$93:$M$494,0)),""),"")</f>
        <v/>
      </c>
      <c r="Q133" s="499"/>
      <c r="R133" s="512"/>
      <c r="S133" s="498" t="str">
        <f>IFERROR(IF(INDEX('WPTM - Section F'!D$93:D$494,MATCH('Print View'!$AP$116,'WPTM - Section F'!$M$93:$MK$494,0))&lt;&gt;0,INDEX('WPTM - Section F'!D$93:D$494,MATCH('Print View'!$AP$116,'WPTM - Section F'!$M$93:$M$494,0)),""),"")</f>
        <v/>
      </c>
      <c r="T133" s="499"/>
      <c r="U133" s="500"/>
      <c r="V133" s="511" t="str">
        <f>IFERROR(IF(INDEX('WPTM - Section F'!E$93:E$494,MATCH('Print View'!$AP$116,'WPTM - Section F'!$M$93:$M$494,0))&lt;&gt;0,INDEX('WPTM - Section F'!E$93:E$494,MATCH('Print View'!$AP$116,'WPTM - Section F'!$M$93:$M$494,0)),""),"")</f>
        <v/>
      </c>
      <c r="W133" s="499"/>
      <c r="X133" s="512"/>
      <c r="Y133" s="498" t="str">
        <f>IFERROR(IF(INDEX('WPTM - Section F'!D$93:D$494,MATCH('Print View'!$AQ$116,'WPTM - Section F'!$M$93:$MK$494,0))&lt;&gt;0,INDEX('WPTM - Section F'!D$93:D$494,MATCH('Print View'!$AQ$116,'WPTM - Section F'!$M$93:$M$494,0)),""),"")</f>
        <v/>
      </c>
      <c r="Z133" s="499"/>
      <c r="AA133" s="500"/>
      <c r="AB133" s="511" t="str">
        <f>IFERROR(IF(INDEX('WPTM - Section F'!E$93:E$494,MATCH('Print View'!$AQ$116,'WPTM - Section F'!$M$93:$M$494,0))&lt;&gt;0,INDEX('WPTM - Section F'!E$93:E$494,MATCH('Print View'!$AQ$116,'WPTM - Section F'!$M$93:$M$494,0)),""),"")</f>
        <v/>
      </c>
      <c r="AC133" s="499"/>
      <c r="AD133" s="512"/>
      <c r="AE133" s="498" t="str">
        <f>IFERROR(IF(INDEX('WPTM - Section F'!D$93:D$494,MATCH('Print View'!$AR$116,'WPTM - Section F'!$M$93:$MK$494,0))&lt;&gt;0,INDEX('WPTM - Section F'!D$93:D$494,MATCH('Print View'!$AR$116,'WPTM - Section F'!$M$93:$M$494,0)),""),"")</f>
        <v/>
      </c>
      <c r="AF133" s="499"/>
      <c r="AG133" s="500"/>
      <c r="AH133" s="511" t="str">
        <f>IFERROR(IF(INDEX('WPTM - Section F'!E$93:E$494,MATCH('Print View'!$AR$116,'WPTM - Section F'!$M$93:$M$494,0))&lt;&gt;0,INDEX('WPTM - Section F'!E$93:E$494,MATCH('Print View'!$AR$116,'WPTM - Section F'!$M$93:$M$494,0)),""),"")</f>
        <v/>
      </c>
      <c r="AI133" s="512"/>
      <c r="AJ133" s="207" t="str">
        <f>IFERROR(IF(INDEX('WPTM - Section F'!X$8:X$89,MATCH('Print View'!$A133,'WPTM - Section F'!$A$8:$A$89,0))&lt;&gt;0,INDEX('WPTM - Section F'!X$8:X$89,MATCH('Print View'!$A133,'WPTM - Section F'!$A$8:$A$89,0)),""),"")</f>
        <v/>
      </c>
      <c r="AM133" s="298"/>
      <c r="AN133" s="276" t="str">
        <f t="shared" si="0"/>
        <v>18-a1Yg0000003KglLEAS</v>
      </c>
      <c r="AO133" s="276" t="str">
        <f t="shared" si="1"/>
        <v>18-3</v>
      </c>
      <c r="AP133" s="276" t="str">
        <f t="shared" si="2"/>
        <v>18-</v>
      </c>
      <c r="AQ133" s="276" t="str">
        <f t="shared" si="3"/>
        <v>18-</v>
      </c>
      <c r="AR133" s="276" t="str">
        <f t="shared" si="4"/>
        <v>18-</v>
      </c>
    </row>
    <row r="134" spans="1:44" ht="30" x14ac:dyDescent="0.25">
      <c r="A134" s="187">
        <v>19</v>
      </c>
      <c r="B134" s="187" t="str">
        <f>IFERROR(IF(INDEX('WPTM - Section F'!B$8:B$89,MATCH('Print View'!$A134,'WPTM - Section F'!$A$8:$A$89,0))&lt;&gt;0,INDEX('WPTM - Section F'!B$8:B$89,MATCH('Print View'!$A134,'WPTM - Section F'!$A$8:$A$89,0)),""),"")</f>
        <v/>
      </c>
      <c r="C134" s="187" t="str">
        <f>IFERROR(IF(INDEX('WPTM - Section F'!C$8:C$89,MATCH('Print View'!$A134,'WPTM - Section F'!$A$8:$A$89,0))&lt;&gt;0,INDEX('WPTM - Section F'!C$8:C$89,MATCH('Print View'!$A134,'WPTM - Section F'!$A$8:$A$89,0)),""),"")</f>
        <v/>
      </c>
      <c r="D134" s="187" t="str">
        <f>IFERROR(IF(INDEX('WPTM - Section F'!D$8:D$89,MATCH('Print View'!$A134,'WPTM - Section F'!$A$8:$A$89,0))&lt;&gt;0,INDEX('WPTM - Section F'!D$8:D$89,MATCH('Print View'!$A134,'WPTM - Section F'!$A$8:$A$89,0)),""),"")</f>
        <v/>
      </c>
      <c r="E134" s="187" t="str">
        <f>IFERROR(IF(INDEX('WPTM - Section F'!E$8:E$89,MATCH('Print View'!$A134,'WPTM - Section F'!$A$8:$A$89,0))&lt;&gt;0,INDEX('WPTM - Section F'!E$8:E$89,MATCH('Print View'!$A134,'WPTM - Section F'!$A$8:$A$89,0)),""),"")</f>
        <v/>
      </c>
      <c r="F134" s="188" t="str">
        <f>IFERROR(IF(INDEX('WPTM - Section F'!W$8:W$89,MATCH('Print View'!$A134,'WPTM - Section F'!$A$8:$A$89,0))&lt;&gt;0,INDEX('WPTM - Section F'!W$8:W$89,MATCH('Print View'!$A134,'WPTM - Section F'!$A$8:$A$89,0)),""),"")</f>
        <v/>
      </c>
      <c r="G134" s="495" t="str">
        <f>IFERROR(IF(INDEX('WPTM - Section F'!D$93:D$494,MATCH('Print View'!$AN$116,'WPTM - Section F'!$M$93:$MK$494,0))&lt;&gt;0,INDEX('WPTM - Section F'!D$93:D$494,MATCH('Print View'!$AN$116,'WPTM - Section F'!$M$93:$M$494,0)),""),"")</f>
        <v/>
      </c>
      <c r="H134" s="496"/>
      <c r="I134" s="497"/>
      <c r="J134" s="513" t="str">
        <f>IFERROR(IF(INDEX('WPTM - Section F'!E$93:E$494,MATCH('Print View'!$AN$116,'WPTM - Section F'!$M$93:$M$494,0))&lt;&gt;0,INDEX('WPTM - Section F'!E$93:E$494,MATCH('Print View'!$AN$116,'WPTM - Section F'!$M$93:$M$494,0)),""),"")</f>
        <v/>
      </c>
      <c r="K134" s="496"/>
      <c r="L134" s="514"/>
      <c r="M134" s="495" t="str">
        <f>IFERROR(IF(INDEX('WPTM - Section F'!D$93:D$494,MATCH('Print View'!$AO$116,'WPTM - Section F'!$M$93:$MK$494,0))&lt;&gt;0,INDEX('WPTM - Section F'!D$93:D$494,MATCH('Print View'!$AO$116,'WPTM - Section F'!$M$93:$M$494,0)),""),"")</f>
        <v/>
      </c>
      <c r="N134" s="496"/>
      <c r="O134" s="497"/>
      <c r="P134" s="513" t="str">
        <f>IFERROR(IF(INDEX('WPTM - Section F'!E$93:E$494,MATCH('Print View'!$AO$116,'WPTM - Section F'!$M$93:$M$494,0))&lt;&gt;0,INDEX('WPTM - Section F'!E$93:E$494,MATCH('Print View'!$AO$116,'WPTM - Section F'!$M$93:$M$494,0)),""),"")</f>
        <v/>
      </c>
      <c r="Q134" s="496"/>
      <c r="R134" s="514"/>
      <c r="S134" s="495" t="str">
        <f>IFERROR(IF(INDEX('WPTM - Section F'!D$93:D$494,MATCH('Print View'!$AP$116,'WPTM - Section F'!$M$93:$MK$494,0))&lt;&gt;0,INDEX('WPTM - Section F'!D$93:D$494,MATCH('Print View'!$AP$116,'WPTM - Section F'!$M$93:$M$494,0)),""),"")</f>
        <v/>
      </c>
      <c r="T134" s="496"/>
      <c r="U134" s="497"/>
      <c r="V134" s="513" t="str">
        <f>IFERROR(IF(INDEX('WPTM - Section F'!E$93:E$494,MATCH('Print View'!$AP$116,'WPTM - Section F'!$M$93:$M$494,0))&lt;&gt;0,INDEX('WPTM - Section F'!E$93:E$494,MATCH('Print View'!$AP$116,'WPTM - Section F'!$M$93:$M$494,0)),""),"")</f>
        <v/>
      </c>
      <c r="W134" s="496"/>
      <c r="X134" s="514"/>
      <c r="Y134" s="495" t="str">
        <f>IFERROR(IF(INDEX('WPTM - Section F'!D$93:D$494,MATCH('Print View'!$AQ$116,'WPTM - Section F'!$M$93:$MK$494,0))&lt;&gt;0,INDEX('WPTM - Section F'!D$93:D$494,MATCH('Print View'!$AQ$116,'WPTM - Section F'!$M$93:$M$494,0)),""),"")</f>
        <v/>
      </c>
      <c r="Z134" s="496"/>
      <c r="AA134" s="497"/>
      <c r="AB134" s="513" t="str">
        <f>IFERROR(IF(INDEX('WPTM - Section F'!E$93:E$494,MATCH('Print View'!$AQ$116,'WPTM - Section F'!$M$93:$M$494,0))&lt;&gt;0,INDEX('WPTM - Section F'!E$93:E$494,MATCH('Print View'!$AQ$116,'WPTM - Section F'!$M$93:$M$494,0)),""),"")</f>
        <v/>
      </c>
      <c r="AC134" s="496"/>
      <c r="AD134" s="514"/>
      <c r="AE134" s="495" t="str">
        <f>IFERROR(IF(INDEX('WPTM - Section F'!D$93:D$494,MATCH('Print View'!$AR$116,'WPTM - Section F'!$M$93:$MK$494,0))&lt;&gt;0,INDEX('WPTM - Section F'!D$93:D$494,MATCH('Print View'!$AR$116,'WPTM - Section F'!$M$93:$M$494,0)),""),"")</f>
        <v/>
      </c>
      <c r="AF134" s="496"/>
      <c r="AG134" s="497"/>
      <c r="AH134" s="513" t="str">
        <f>IFERROR(IF(INDEX('WPTM - Section F'!E$93:E$494,MATCH('Print View'!$AR$116,'WPTM - Section F'!$M$93:$M$494,0))&lt;&gt;0,INDEX('WPTM - Section F'!E$93:E$494,MATCH('Print View'!$AR$116,'WPTM - Section F'!$M$93:$M$494,0)),""),"")</f>
        <v/>
      </c>
      <c r="AI134" s="514"/>
      <c r="AJ134" s="208" t="str">
        <f>IFERROR(IF(INDEX('WPTM - Section F'!X$8:X$89,MATCH('Print View'!$A134,'WPTM - Section F'!$A$8:$A$89,0))&lt;&gt;0,INDEX('WPTM - Section F'!X$8:X$89,MATCH('Print View'!$A134,'WPTM - Section F'!$A$8:$A$89,0)),""),"")</f>
        <v/>
      </c>
      <c r="AM134" s="298"/>
      <c r="AN134" s="276" t="str">
        <f t="shared" si="0"/>
        <v>19-a1Yg0000003KglLEAS</v>
      </c>
      <c r="AO134" s="276" t="str">
        <f t="shared" si="1"/>
        <v>19-3</v>
      </c>
      <c r="AP134" s="276" t="str">
        <f t="shared" si="2"/>
        <v>19-</v>
      </c>
      <c r="AQ134" s="276" t="str">
        <f t="shared" si="3"/>
        <v>19-</v>
      </c>
      <c r="AR134" s="276" t="str">
        <f t="shared" si="4"/>
        <v>19-</v>
      </c>
    </row>
    <row r="135" spans="1:44" ht="30" x14ac:dyDescent="0.25">
      <c r="A135" s="182">
        <v>20</v>
      </c>
      <c r="B135" s="182" t="str">
        <f>IFERROR(IF(INDEX('WPTM - Section F'!B$8:B$89,MATCH('Print View'!$A135,'WPTM - Section F'!$A$8:$A$89,0))&lt;&gt;0,INDEX('WPTM - Section F'!B$8:B$89,MATCH('Print View'!$A135,'WPTM - Section F'!$A$8:$A$89,0)),""),"")</f>
        <v/>
      </c>
      <c r="C135" s="182" t="str">
        <f>IFERROR(IF(INDEX('WPTM - Section F'!C$8:C$89,MATCH('Print View'!$A135,'WPTM - Section F'!$A$8:$A$89,0))&lt;&gt;0,INDEX('WPTM - Section F'!C$8:C$89,MATCH('Print View'!$A135,'WPTM - Section F'!$A$8:$A$89,0)),""),"")</f>
        <v/>
      </c>
      <c r="D135" s="182" t="str">
        <f>IFERROR(IF(INDEX('WPTM - Section F'!D$8:D$89,MATCH('Print View'!$A135,'WPTM - Section F'!$A$8:$A$89,0))&lt;&gt;0,INDEX('WPTM - Section F'!D$8:D$89,MATCH('Print View'!$A135,'WPTM - Section F'!$A$8:$A$89,0)),""),"")</f>
        <v/>
      </c>
      <c r="E135" s="182" t="str">
        <f>IFERROR(IF(INDEX('WPTM - Section F'!E$8:E$89,MATCH('Print View'!$A135,'WPTM - Section F'!$A$8:$A$89,0))&lt;&gt;0,INDEX('WPTM - Section F'!E$8:E$89,MATCH('Print View'!$A135,'WPTM - Section F'!$A$8:$A$89,0)),""),"")</f>
        <v/>
      </c>
      <c r="F135" s="183" t="str">
        <f>IFERROR(IF(INDEX('WPTM - Section F'!W$8:W$89,MATCH('Print View'!$A135,'WPTM - Section F'!$A$8:$A$89,0))&lt;&gt;0,INDEX('WPTM - Section F'!W$8:W$89,MATCH('Print View'!$A135,'WPTM - Section F'!$A$8:$A$89,0)),""),"")</f>
        <v/>
      </c>
      <c r="G135" s="498" t="str">
        <f>IFERROR(IF(INDEX('WPTM - Section F'!D$93:D$494,MATCH('Print View'!$AN$116,'WPTM - Section F'!$M$93:$MK$494,0))&lt;&gt;0,INDEX('WPTM - Section F'!D$93:D$494,MATCH('Print View'!$AN$116,'WPTM - Section F'!$M$93:$M$494,0)),""),"")</f>
        <v/>
      </c>
      <c r="H135" s="499"/>
      <c r="I135" s="500"/>
      <c r="J135" s="511" t="str">
        <f>IFERROR(IF(INDEX('WPTM - Section F'!E$93:E$494,MATCH('Print View'!$AN$116,'WPTM - Section F'!$M$93:$M$494,0))&lt;&gt;0,INDEX('WPTM - Section F'!E$93:E$494,MATCH('Print View'!$AN$116,'WPTM - Section F'!$M$93:$M$494,0)),""),"")</f>
        <v/>
      </c>
      <c r="K135" s="499"/>
      <c r="L135" s="512"/>
      <c r="M135" s="498" t="str">
        <f>IFERROR(IF(INDEX('WPTM - Section F'!D$93:D$494,MATCH('Print View'!$AO$116,'WPTM - Section F'!$M$93:$MK$494,0))&lt;&gt;0,INDEX('WPTM - Section F'!D$93:D$494,MATCH('Print View'!$AO$116,'WPTM - Section F'!$M$93:$M$494,0)),""),"")</f>
        <v/>
      </c>
      <c r="N135" s="499"/>
      <c r="O135" s="500"/>
      <c r="P135" s="511" t="str">
        <f>IFERROR(IF(INDEX('WPTM - Section F'!E$93:E$494,MATCH('Print View'!$AO$116,'WPTM - Section F'!$M$93:$M$494,0))&lt;&gt;0,INDEX('WPTM - Section F'!E$93:E$494,MATCH('Print View'!$AO$116,'WPTM - Section F'!$M$93:$M$494,0)),""),"")</f>
        <v/>
      </c>
      <c r="Q135" s="499"/>
      <c r="R135" s="512"/>
      <c r="S135" s="498" t="str">
        <f>IFERROR(IF(INDEX('WPTM - Section F'!D$93:D$494,MATCH('Print View'!$AP$116,'WPTM - Section F'!$M$93:$MK$494,0))&lt;&gt;0,INDEX('WPTM - Section F'!D$93:D$494,MATCH('Print View'!$AP$116,'WPTM - Section F'!$M$93:$M$494,0)),""),"")</f>
        <v/>
      </c>
      <c r="T135" s="499"/>
      <c r="U135" s="500"/>
      <c r="V135" s="511" t="str">
        <f>IFERROR(IF(INDEX('WPTM - Section F'!E$93:E$494,MATCH('Print View'!$AP$116,'WPTM - Section F'!$M$93:$M$494,0))&lt;&gt;0,INDEX('WPTM - Section F'!E$93:E$494,MATCH('Print View'!$AP$116,'WPTM - Section F'!$M$93:$M$494,0)),""),"")</f>
        <v/>
      </c>
      <c r="W135" s="499"/>
      <c r="X135" s="512"/>
      <c r="Y135" s="498" t="str">
        <f>IFERROR(IF(INDEX('WPTM - Section F'!D$93:D$494,MATCH('Print View'!$AQ$116,'WPTM - Section F'!$M$93:$MK$494,0))&lt;&gt;0,INDEX('WPTM - Section F'!D$93:D$494,MATCH('Print View'!$AQ$116,'WPTM - Section F'!$M$93:$M$494,0)),""),"")</f>
        <v/>
      </c>
      <c r="Z135" s="499"/>
      <c r="AA135" s="500"/>
      <c r="AB135" s="511" t="str">
        <f>IFERROR(IF(INDEX('WPTM - Section F'!E$93:E$494,MATCH('Print View'!$AQ$116,'WPTM - Section F'!$M$93:$M$494,0))&lt;&gt;0,INDEX('WPTM - Section F'!E$93:E$494,MATCH('Print View'!$AQ$116,'WPTM - Section F'!$M$93:$M$494,0)),""),"")</f>
        <v/>
      </c>
      <c r="AC135" s="499"/>
      <c r="AD135" s="512"/>
      <c r="AE135" s="498" t="str">
        <f>IFERROR(IF(INDEX('WPTM - Section F'!D$93:D$494,MATCH('Print View'!$AR$116,'WPTM - Section F'!$M$93:$MK$494,0))&lt;&gt;0,INDEX('WPTM - Section F'!D$93:D$494,MATCH('Print View'!$AR$116,'WPTM - Section F'!$M$93:$M$494,0)),""),"")</f>
        <v/>
      </c>
      <c r="AF135" s="499"/>
      <c r="AG135" s="500"/>
      <c r="AH135" s="511" t="str">
        <f>IFERROR(IF(INDEX('WPTM - Section F'!E$93:E$494,MATCH('Print View'!$AR$116,'WPTM - Section F'!$M$93:$M$494,0))&lt;&gt;0,INDEX('WPTM - Section F'!E$93:E$494,MATCH('Print View'!$AR$116,'WPTM - Section F'!$M$93:$M$494,0)),""),"")</f>
        <v/>
      </c>
      <c r="AI135" s="512"/>
      <c r="AJ135" s="207" t="str">
        <f>IFERROR(IF(INDEX('WPTM - Section F'!X$8:X$89,MATCH('Print View'!$A135,'WPTM - Section F'!$A$8:$A$89,0))&lt;&gt;0,INDEX('WPTM - Section F'!X$8:X$89,MATCH('Print View'!$A135,'WPTM - Section F'!$A$8:$A$89,0)),""),"")</f>
        <v/>
      </c>
      <c r="AM135" s="298"/>
      <c r="AN135" s="276" t="str">
        <f t="shared" si="0"/>
        <v>20-a1Yg0000003KglLEAS</v>
      </c>
      <c r="AO135" s="276" t="str">
        <f t="shared" si="1"/>
        <v>20-3</v>
      </c>
      <c r="AP135" s="276" t="str">
        <f t="shared" si="2"/>
        <v>20-</v>
      </c>
      <c r="AQ135" s="276" t="str">
        <f t="shared" si="3"/>
        <v>20-</v>
      </c>
      <c r="AR135" s="276" t="str">
        <f t="shared" si="4"/>
        <v>20-</v>
      </c>
    </row>
    <row r="136" spans="1:44" ht="30" x14ac:dyDescent="0.25">
      <c r="A136" s="187">
        <v>21</v>
      </c>
      <c r="B136" s="187" t="str">
        <f>IFERROR(IF(INDEX('WPTM - Section F'!B$8:B$89,MATCH('Print View'!$A136,'WPTM - Section F'!$A$8:$A$89,0))&lt;&gt;0,INDEX('WPTM - Section F'!B$8:B$89,MATCH('Print View'!$A136,'WPTM - Section F'!$A$8:$A$89,0)),""),"")</f>
        <v/>
      </c>
      <c r="C136" s="187" t="str">
        <f>IFERROR(IF(INDEX('WPTM - Section F'!C$8:C$89,MATCH('Print View'!$A136,'WPTM - Section F'!$A$8:$A$89,0))&lt;&gt;0,INDEX('WPTM - Section F'!C$8:C$89,MATCH('Print View'!$A136,'WPTM - Section F'!$A$8:$A$89,0)),""),"")</f>
        <v/>
      </c>
      <c r="D136" s="187" t="str">
        <f>IFERROR(IF(INDEX('WPTM - Section F'!D$8:D$89,MATCH('Print View'!$A136,'WPTM - Section F'!$A$8:$A$89,0))&lt;&gt;0,INDEX('WPTM - Section F'!D$8:D$89,MATCH('Print View'!$A136,'WPTM - Section F'!$A$8:$A$89,0)),""),"")</f>
        <v/>
      </c>
      <c r="E136" s="187" t="str">
        <f>IFERROR(IF(INDEX('WPTM - Section F'!E$8:E$89,MATCH('Print View'!$A136,'WPTM - Section F'!$A$8:$A$89,0))&lt;&gt;0,INDEX('WPTM - Section F'!E$8:E$89,MATCH('Print View'!$A136,'WPTM - Section F'!$A$8:$A$89,0)),""),"")</f>
        <v/>
      </c>
      <c r="F136" s="188" t="str">
        <f>IFERROR(IF(INDEX('WPTM - Section F'!W$8:W$89,MATCH('Print View'!$A136,'WPTM - Section F'!$A$8:$A$89,0))&lt;&gt;0,INDEX('WPTM - Section F'!W$8:W$89,MATCH('Print View'!$A136,'WPTM - Section F'!$A$8:$A$89,0)),""),"")</f>
        <v/>
      </c>
      <c r="G136" s="495" t="str">
        <f>IFERROR(IF(INDEX('WPTM - Section F'!D$93:D$494,MATCH('Print View'!$AN$116,'WPTM - Section F'!$M$93:$MK$494,0))&lt;&gt;0,INDEX('WPTM - Section F'!D$93:D$494,MATCH('Print View'!$AN$116,'WPTM - Section F'!$M$93:$M$494,0)),""),"")</f>
        <v/>
      </c>
      <c r="H136" s="496"/>
      <c r="I136" s="497"/>
      <c r="J136" s="513" t="str">
        <f>IFERROR(IF(INDEX('WPTM - Section F'!E$93:E$494,MATCH('Print View'!$AN$116,'WPTM - Section F'!$M$93:$M$494,0))&lt;&gt;0,INDEX('WPTM - Section F'!E$93:E$494,MATCH('Print View'!$AN$116,'WPTM - Section F'!$M$93:$M$494,0)),""),"")</f>
        <v/>
      </c>
      <c r="K136" s="496"/>
      <c r="L136" s="514"/>
      <c r="M136" s="495" t="str">
        <f>IFERROR(IF(INDEX('WPTM - Section F'!D$93:D$494,MATCH('Print View'!$AO$116,'WPTM - Section F'!$M$93:$MK$494,0))&lt;&gt;0,INDEX('WPTM - Section F'!D$93:D$494,MATCH('Print View'!$AO$116,'WPTM - Section F'!$M$93:$M$494,0)),""),"")</f>
        <v/>
      </c>
      <c r="N136" s="496"/>
      <c r="O136" s="497"/>
      <c r="P136" s="513" t="str">
        <f>IFERROR(IF(INDEX('WPTM - Section F'!E$93:E$494,MATCH('Print View'!$AO$116,'WPTM - Section F'!$M$93:$M$494,0))&lt;&gt;0,INDEX('WPTM - Section F'!E$93:E$494,MATCH('Print View'!$AO$116,'WPTM - Section F'!$M$93:$M$494,0)),""),"")</f>
        <v/>
      </c>
      <c r="Q136" s="496"/>
      <c r="R136" s="514"/>
      <c r="S136" s="495" t="str">
        <f>IFERROR(IF(INDEX('WPTM - Section F'!D$93:D$494,MATCH('Print View'!$AP$116,'WPTM - Section F'!$M$93:$MK$494,0))&lt;&gt;0,INDEX('WPTM - Section F'!D$93:D$494,MATCH('Print View'!$AP$116,'WPTM - Section F'!$M$93:$M$494,0)),""),"")</f>
        <v/>
      </c>
      <c r="T136" s="496"/>
      <c r="U136" s="497"/>
      <c r="V136" s="513" t="str">
        <f>IFERROR(IF(INDEX('WPTM - Section F'!E$93:E$494,MATCH('Print View'!$AP$116,'WPTM - Section F'!$M$93:$M$494,0))&lt;&gt;0,INDEX('WPTM - Section F'!E$93:E$494,MATCH('Print View'!$AP$116,'WPTM - Section F'!$M$93:$M$494,0)),""),"")</f>
        <v/>
      </c>
      <c r="W136" s="496"/>
      <c r="X136" s="514"/>
      <c r="Y136" s="495" t="str">
        <f>IFERROR(IF(INDEX('WPTM - Section F'!D$93:D$494,MATCH('Print View'!$AQ$116,'WPTM - Section F'!$M$93:$MK$494,0))&lt;&gt;0,INDEX('WPTM - Section F'!D$93:D$494,MATCH('Print View'!$AQ$116,'WPTM - Section F'!$M$93:$M$494,0)),""),"")</f>
        <v/>
      </c>
      <c r="Z136" s="496"/>
      <c r="AA136" s="497"/>
      <c r="AB136" s="513" t="str">
        <f>IFERROR(IF(INDEX('WPTM - Section F'!E$93:E$494,MATCH('Print View'!$AQ$116,'WPTM - Section F'!$M$93:$M$494,0))&lt;&gt;0,INDEX('WPTM - Section F'!E$93:E$494,MATCH('Print View'!$AQ$116,'WPTM - Section F'!$M$93:$M$494,0)),""),"")</f>
        <v/>
      </c>
      <c r="AC136" s="496"/>
      <c r="AD136" s="514"/>
      <c r="AE136" s="495" t="str">
        <f>IFERROR(IF(INDEX('WPTM - Section F'!D$93:D$494,MATCH('Print View'!$AR$116,'WPTM - Section F'!$M$93:$MK$494,0))&lt;&gt;0,INDEX('WPTM - Section F'!D$93:D$494,MATCH('Print View'!$AR$116,'WPTM - Section F'!$M$93:$M$494,0)),""),"")</f>
        <v/>
      </c>
      <c r="AF136" s="496"/>
      <c r="AG136" s="497"/>
      <c r="AH136" s="513" t="str">
        <f>IFERROR(IF(INDEX('WPTM - Section F'!E$93:E$494,MATCH('Print View'!$AR$116,'WPTM - Section F'!$M$93:$M$494,0))&lt;&gt;0,INDEX('WPTM - Section F'!E$93:E$494,MATCH('Print View'!$AR$116,'WPTM - Section F'!$M$93:$M$494,0)),""),"")</f>
        <v/>
      </c>
      <c r="AI136" s="514"/>
      <c r="AJ136" s="208" t="str">
        <f>IFERROR(IF(INDEX('WPTM - Section F'!X$8:X$89,MATCH('Print View'!$A136,'WPTM - Section F'!$A$8:$A$89,0))&lt;&gt;0,INDEX('WPTM - Section F'!X$8:X$89,MATCH('Print View'!$A136,'WPTM - Section F'!$A$8:$A$89,0)),""),"")</f>
        <v/>
      </c>
      <c r="AM136" s="298"/>
      <c r="AN136" s="276" t="str">
        <f t="shared" si="0"/>
        <v>21-a1Yg0000003KglLEAS</v>
      </c>
      <c r="AO136" s="276" t="str">
        <f t="shared" si="1"/>
        <v>21-3</v>
      </c>
      <c r="AP136" s="276" t="str">
        <f t="shared" si="2"/>
        <v>21-</v>
      </c>
      <c r="AQ136" s="276" t="str">
        <f t="shared" si="3"/>
        <v>21-</v>
      </c>
      <c r="AR136" s="276" t="str">
        <f t="shared" si="4"/>
        <v>21-</v>
      </c>
    </row>
    <row r="137" spans="1:44" ht="30" x14ac:dyDescent="0.25">
      <c r="A137" s="182">
        <v>22</v>
      </c>
      <c r="B137" s="182" t="str">
        <f>IFERROR(IF(INDEX('WPTM - Section F'!B$8:B$89,MATCH('Print View'!$A137,'WPTM - Section F'!$A$8:$A$89,0))&lt;&gt;0,INDEX('WPTM - Section F'!B$8:B$89,MATCH('Print View'!$A137,'WPTM - Section F'!$A$8:$A$89,0)),""),"")</f>
        <v/>
      </c>
      <c r="C137" s="182" t="str">
        <f>IFERROR(IF(INDEX('WPTM - Section F'!C$8:C$89,MATCH('Print View'!$A137,'WPTM - Section F'!$A$8:$A$89,0))&lt;&gt;0,INDEX('WPTM - Section F'!C$8:C$89,MATCH('Print View'!$A137,'WPTM - Section F'!$A$8:$A$89,0)),""),"")</f>
        <v/>
      </c>
      <c r="D137" s="182" t="str">
        <f>IFERROR(IF(INDEX('WPTM - Section F'!D$8:D$89,MATCH('Print View'!$A137,'WPTM - Section F'!$A$8:$A$89,0))&lt;&gt;0,INDEX('WPTM - Section F'!D$8:D$89,MATCH('Print View'!$A137,'WPTM - Section F'!$A$8:$A$89,0)),""),"")</f>
        <v/>
      </c>
      <c r="E137" s="182" t="str">
        <f>IFERROR(IF(INDEX('WPTM - Section F'!E$8:E$89,MATCH('Print View'!$A137,'WPTM - Section F'!$A$8:$A$89,0))&lt;&gt;0,INDEX('WPTM - Section F'!E$8:E$89,MATCH('Print View'!$A137,'WPTM - Section F'!$A$8:$A$89,0)),""),"")</f>
        <v/>
      </c>
      <c r="F137" s="183" t="str">
        <f>IFERROR(IF(INDEX('WPTM - Section F'!W$8:W$89,MATCH('Print View'!$A137,'WPTM - Section F'!$A$8:$A$89,0))&lt;&gt;0,INDEX('WPTM - Section F'!W$8:W$89,MATCH('Print View'!$A137,'WPTM - Section F'!$A$8:$A$89,0)),""),"")</f>
        <v/>
      </c>
      <c r="G137" s="498" t="str">
        <f>IFERROR(IF(INDEX('WPTM - Section F'!D$93:D$494,MATCH('Print View'!$AN$116,'WPTM - Section F'!$M$93:$MK$494,0))&lt;&gt;0,INDEX('WPTM - Section F'!D$93:D$494,MATCH('Print View'!$AN$116,'WPTM - Section F'!$M$93:$M$494,0)),""),"")</f>
        <v/>
      </c>
      <c r="H137" s="499"/>
      <c r="I137" s="500"/>
      <c r="J137" s="511" t="str">
        <f>IFERROR(IF(INDEX('WPTM - Section F'!E$93:E$494,MATCH('Print View'!$AN$116,'WPTM - Section F'!$M$93:$M$494,0))&lt;&gt;0,INDEX('WPTM - Section F'!E$93:E$494,MATCH('Print View'!$AN$116,'WPTM - Section F'!$M$93:$M$494,0)),""),"")</f>
        <v/>
      </c>
      <c r="K137" s="499"/>
      <c r="L137" s="512"/>
      <c r="M137" s="498" t="str">
        <f>IFERROR(IF(INDEX('WPTM - Section F'!D$93:D$494,MATCH('Print View'!$AO$116,'WPTM - Section F'!$M$93:$MK$494,0))&lt;&gt;0,INDEX('WPTM - Section F'!D$93:D$494,MATCH('Print View'!$AO$116,'WPTM - Section F'!$M$93:$M$494,0)),""),"")</f>
        <v/>
      </c>
      <c r="N137" s="499"/>
      <c r="O137" s="500"/>
      <c r="P137" s="511" t="str">
        <f>IFERROR(IF(INDEX('WPTM - Section F'!E$93:E$494,MATCH('Print View'!$AO$116,'WPTM - Section F'!$M$93:$M$494,0))&lt;&gt;0,INDEX('WPTM - Section F'!E$93:E$494,MATCH('Print View'!$AO$116,'WPTM - Section F'!$M$93:$M$494,0)),""),"")</f>
        <v/>
      </c>
      <c r="Q137" s="499"/>
      <c r="R137" s="512"/>
      <c r="S137" s="498" t="str">
        <f>IFERROR(IF(INDEX('WPTM - Section F'!D$93:D$494,MATCH('Print View'!$AP$116,'WPTM - Section F'!$M$93:$MK$494,0))&lt;&gt;0,INDEX('WPTM - Section F'!D$93:D$494,MATCH('Print View'!$AP$116,'WPTM - Section F'!$M$93:$M$494,0)),""),"")</f>
        <v/>
      </c>
      <c r="T137" s="499"/>
      <c r="U137" s="500"/>
      <c r="V137" s="511" t="str">
        <f>IFERROR(IF(INDEX('WPTM - Section F'!E$93:E$494,MATCH('Print View'!$AP$116,'WPTM - Section F'!$M$93:$M$494,0))&lt;&gt;0,INDEX('WPTM - Section F'!E$93:E$494,MATCH('Print View'!$AP$116,'WPTM - Section F'!$M$93:$M$494,0)),""),"")</f>
        <v/>
      </c>
      <c r="W137" s="499"/>
      <c r="X137" s="512"/>
      <c r="Y137" s="498" t="str">
        <f>IFERROR(IF(INDEX('WPTM - Section F'!D$93:D$494,MATCH('Print View'!$AQ$116,'WPTM - Section F'!$M$93:$MK$494,0))&lt;&gt;0,INDEX('WPTM - Section F'!D$93:D$494,MATCH('Print View'!$AQ$116,'WPTM - Section F'!$M$93:$M$494,0)),""),"")</f>
        <v/>
      </c>
      <c r="Z137" s="499"/>
      <c r="AA137" s="500"/>
      <c r="AB137" s="511" t="str">
        <f>IFERROR(IF(INDEX('WPTM - Section F'!E$93:E$494,MATCH('Print View'!$AQ$116,'WPTM - Section F'!$M$93:$M$494,0))&lt;&gt;0,INDEX('WPTM - Section F'!E$93:E$494,MATCH('Print View'!$AQ$116,'WPTM - Section F'!$M$93:$M$494,0)),""),"")</f>
        <v/>
      </c>
      <c r="AC137" s="499"/>
      <c r="AD137" s="512"/>
      <c r="AE137" s="498" t="str">
        <f>IFERROR(IF(INDEX('WPTM - Section F'!D$93:D$494,MATCH('Print View'!$AR$116,'WPTM - Section F'!$M$93:$MK$494,0))&lt;&gt;0,INDEX('WPTM - Section F'!D$93:D$494,MATCH('Print View'!$AR$116,'WPTM - Section F'!$M$93:$M$494,0)),""),"")</f>
        <v/>
      </c>
      <c r="AF137" s="499"/>
      <c r="AG137" s="500"/>
      <c r="AH137" s="511" t="str">
        <f>IFERROR(IF(INDEX('WPTM - Section F'!E$93:E$494,MATCH('Print View'!$AR$116,'WPTM - Section F'!$M$93:$M$494,0))&lt;&gt;0,INDEX('WPTM - Section F'!E$93:E$494,MATCH('Print View'!$AR$116,'WPTM - Section F'!$M$93:$M$494,0)),""),"")</f>
        <v/>
      </c>
      <c r="AI137" s="512"/>
      <c r="AJ137" s="207" t="str">
        <f>IFERROR(IF(INDEX('WPTM - Section F'!X$8:X$89,MATCH('Print View'!$A137,'WPTM - Section F'!$A$8:$A$89,0))&lt;&gt;0,INDEX('WPTM - Section F'!X$8:X$89,MATCH('Print View'!$A137,'WPTM - Section F'!$A$8:$A$89,0)),""),"")</f>
        <v/>
      </c>
      <c r="AM137" s="298"/>
      <c r="AN137" s="276" t="str">
        <f t="shared" si="0"/>
        <v>22-a1Yg0000003KglLEAS</v>
      </c>
      <c r="AO137" s="276" t="str">
        <f t="shared" si="1"/>
        <v>22-3</v>
      </c>
      <c r="AP137" s="276" t="str">
        <f t="shared" si="2"/>
        <v>22-</v>
      </c>
      <c r="AQ137" s="276" t="str">
        <f t="shared" si="3"/>
        <v>22-</v>
      </c>
      <c r="AR137" s="276" t="str">
        <f t="shared" si="4"/>
        <v>22-</v>
      </c>
    </row>
    <row r="138" spans="1:44" ht="30" x14ac:dyDescent="0.25">
      <c r="A138" s="187">
        <v>23</v>
      </c>
      <c r="B138" s="187" t="str">
        <f>IFERROR(IF(INDEX('WPTM - Section F'!B$8:B$89,MATCH('Print View'!$A138,'WPTM - Section F'!$A$8:$A$89,0))&lt;&gt;0,INDEX('WPTM - Section F'!B$8:B$89,MATCH('Print View'!$A138,'WPTM - Section F'!$A$8:$A$89,0)),""),"")</f>
        <v/>
      </c>
      <c r="C138" s="187" t="str">
        <f>IFERROR(IF(INDEX('WPTM - Section F'!C$8:C$89,MATCH('Print View'!$A138,'WPTM - Section F'!$A$8:$A$89,0))&lt;&gt;0,INDEX('WPTM - Section F'!C$8:C$89,MATCH('Print View'!$A138,'WPTM - Section F'!$A$8:$A$89,0)),""),"")</f>
        <v/>
      </c>
      <c r="D138" s="187" t="str">
        <f>IFERROR(IF(INDEX('WPTM - Section F'!D$8:D$89,MATCH('Print View'!$A138,'WPTM - Section F'!$A$8:$A$89,0))&lt;&gt;0,INDEX('WPTM - Section F'!D$8:D$89,MATCH('Print View'!$A138,'WPTM - Section F'!$A$8:$A$89,0)),""),"")</f>
        <v/>
      </c>
      <c r="E138" s="187" t="str">
        <f>IFERROR(IF(INDEX('WPTM - Section F'!E$8:E$89,MATCH('Print View'!$A138,'WPTM - Section F'!$A$8:$A$89,0))&lt;&gt;0,INDEX('WPTM - Section F'!E$8:E$89,MATCH('Print View'!$A138,'WPTM - Section F'!$A$8:$A$89,0)),""),"")</f>
        <v/>
      </c>
      <c r="F138" s="188" t="str">
        <f>IFERROR(IF(INDEX('WPTM - Section F'!W$8:W$89,MATCH('Print View'!$A138,'WPTM - Section F'!$A$8:$A$89,0))&lt;&gt;0,INDEX('WPTM - Section F'!W$8:W$89,MATCH('Print View'!$A138,'WPTM - Section F'!$A$8:$A$89,0)),""),"")</f>
        <v/>
      </c>
      <c r="G138" s="495" t="str">
        <f>IFERROR(IF(INDEX('WPTM - Section F'!D$93:D$494,MATCH('Print View'!$AN$116,'WPTM - Section F'!$M$93:$MK$494,0))&lt;&gt;0,INDEX('WPTM - Section F'!D$93:D$494,MATCH('Print View'!$AN$116,'WPTM - Section F'!$M$93:$M$494,0)),""),"")</f>
        <v/>
      </c>
      <c r="H138" s="496"/>
      <c r="I138" s="497"/>
      <c r="J138" s="513" t="str">
        <f>IFERROR(IF(INDEX('WPTM - Section F'!E$93:E$494,MATCH('Print View'!$AN$116,'WPTM - Section F'!$M$93:$M$494,0))&lt;&gt;0,INDEX('WPTM - Section F'!E$93:E$494,MATCH('Print View'!$AN$116,'WPTM - Section F'!$M$93:$M$494,0)),""),"")</f>
        <v/>
      </c>
      <c r="K138" s="496"/>
      <c r="L138" s="514"/>
      <c r="M138" s="495" t="str">
        <f>IFERROR(IF(INDEX('WPTM - Section F'!D$93:D$494,MATCH('Print View'!$AO$116,'WPTM - Section F'!$M$93:$MK$494,0))&lt;&gt;0,INDEX('WPTM - Section F'!D$93:D$494,MATCH('Print View'!$AO$116,'WPTM - Section F'!$M$93:$M$494,0)),""),"")</f>
        <v/>
      </c>
      <c r="N138" s="496"/>
      <c r="O138" s="497"/>
      <c r="P138" s="513" t="str">
        <f>IFERROR(IF(INDEX('WPTM - Section F'!E$93:E$494,MATCH('Print View'!$AO$116,'WPTM - Section F'!$M$93:$M$494,0))&lt;&gt;0,INDEX('WPTM - Section F'!E$93:E$494,MATCH('Print View'!$AO$116,'WPTM - Section F'!$M$93:$M$494,0)),""),"")</f>
        <v/>
      </c>
      <c r="Q138" s="496"/>
      <c r="R138" s="514"/>
      <c r="S138" s="495" t="str">
        <f>IFERROR(IF(INDEX('WPTM - Section F'!D$93:D$494,MATCH('Print View'!$AP$116,'WPTM - Section F'!$M$93:$MK$494,0))&lt;&gt;0,INDEX('WPTM - Section F'!D$93:D$494,MATCH('Print View'!$AP$116,'WPTM - Section F'!$M$93:$M$494,0)),""),"")</f>
        <v/>
      </c>
      <c r="T138" s="496"/>
      <c r="U138" s="497"/>
      <c r="V138" s="513" t="str">
        <f>IFERROR(IF(INDEX('WPTM - Section F'!E$93:E$494,MATCH('Print View'!$AP$116,'WPTM - Section F'!$M$93:$M$494,0))&lt;&gt;0,INDEX('WPTM - Section F'!E$93:E$494,MATCH('Print View'!$AP$116,'WPTM - Section F'!$M$93:$M$494,0)),""),"")</f>
        <v/>
      </c>
      <c r="W138" s="496"/>
      <c r="X138" s="514"/>
      <c r="Y138" s="495" t="str">
        <f>IFERROR(IF(INDEX('WPTM - Section F'!D$93:D$494,MATCH('Print View'!$AQ$116,'WPTM - Section F'!$M$93:$MK$494,0))&lt;&gt;0,INDEX('WPTM - Section F'!D$93:D$494,MATCH('Print View'!$AQ$116,'WPTM - Section F'!$M$93:$M$494,0)),""),"")</f>
        <v/>
      </c>
      <c r="Z138" s="496"/>
      <c r="AA138" s="497"/>
      <c r="AB138" s="513" t="str">
        <f>IFERROR(IF(INDEX('WPTM - Section F'!E$93:E$494,MATCH('Print View'!$AQ$116,'WPTM - Section F'!$M$93:$M$494,0))&lt;&gt;0,INDEX('WPTM - Section F'!E$93:E$494,MATCH('Print View'!$AQ$116,'WPTM - Section F'!$M$93:$M$494,0)),""),"")</f>
        <v/>
      </c>
      <c r="AC138" s="496"/>
      <c r="AD138" s="514"/>
      <c r="AE138" s="495" t="str">
        <f>IFERROR(IF(INDEX('WPTM - Section F'!D$93:D$494,MATCH('Print View'!$AR$116,'WPTM - Section F'!$M$93:$MK$494,0))&lt;&gt;0,INDEX('WPTM - Section F'!D$93:D$494,MATCH('Print View'!$AR$116,'WPTM - Section F'!$M$93:$M$494,0)),""),"")</f>
        <v/>
      </c>
      <c r="AF138" s="496"/>
      <c r="AG138" s="497"/>
      <c r="AH138" s="513" t="str">
        <f>IFERROR(IF(INDEX('WPTM - Section F'!E$93:E$494,MATCH('Print View'!$AR$116,'WPTM - Section F'!$M$93:$M$494,0))&lt;&gt;0,INDEX('WPTM - Section F'!E$93:E$494,MATCH('Print View'!$AR$116,'WPTM - Section F'!$M$93:$M$494,0)),""),"")</f>
        <v/>
      </c>
      <c r="AI138" s="514"/>
      <c r="AJ138" s="208" t="str">
        <f>IFERROR(IF(INDEX('WPTM - Section F'!X$8:X$89,MATCH('Print View'!$A138,'WPTM - Section F'!$A$8:$A$89,0))&lt;&gt;0,INDEX('WPTM - Section F'!X$8:X$89,MATCH('Print View'!$A138,'WPTM - Section F'!$A$8:$A$89,0)),""),"")</f>
        <v/>
      </c>
      <c r="AM138" s="298"/>
      <c r="AN138" s="276" t="str">
        <f t="shared" si="0"/>
        <v>23-a1Yg0000003KglLEAS</v>
      </c>
      <c r="AO138" s="276" t="str">
        <f t="shared" si="1"/>
        <v>23-3</v>
      </c>
      <c r="AP138" s="276" t="str">
        <f t="shared" si="2"/>
        <v>23-</v>
      </c>
      <c r="AQ138" s="276" t="str">
        <f t="shared" si="3"/>
        <v>23-</v>
      </c>
      <c r="AR138" s="276" t="str">
        <f t="shared" si="4"/>
        <v>23-</v>
      </c>
    </row>
    <row r="139" spans="1:44" ht="30" x14ac:dyDescent="0.25">
      <c r="A139" s="182">
        <v>24</v>
      </c>
      <c r="B139" s="182" t="str">
        <f>IFERROR(IF(INDEX('WPTM - Section F'!B$8:B$89,MATCH('Print View'!$A139,'WPTM - Section F'!$A$8:$A$89,0))&lt;&gt;0,INDEX('WPTM - Section F'!B$8:B$89,MATCH('Print View'!$A139,'WPTM - Section F'!$A$8:$A$89,0)),""),"")</f>
        <v/>
      </c>
      <c r="C139" s="182" t="str">
        <f>IFERROR(IF(INDEX('WPTM - Section F'!C$8:C$89,MATCH('Print View'!$A139,'WPTM - Section F'!$A$8:$A$89,0))&lt;&gt;0,INDEX('WPTM - Section F'!C$8:C$89,MATCH('Print View'!$A139,'WPTM - Section F'!$A$8:$A$89,0)),""),"")</f>
        <v/>
      </c>
      <c r="D139" s="182" t="str">
        <f>IFERROR(IF(INDEX('WPTM - Section F'!D$8:D$89,MATCH('Print View'!$A139,'WPTM - Section F'!$A$8:$A$89,0))&lt;&gt;0,INDEX('WPTM - Section F'!D$8:D$89,MATCH('Print View'!$A139,'WPTM - Section F'!$A$8:$A$89,0)),""),"")</f>
        <v/>
      </c>
      <c r="E139" s="182" t="str">
        <f>IFERROR(IF(INDEX('WPTM - Section F'!E$8:E$89,MATCH('Print View'!$A139,'WPTM - Section F'!$A$8:$A$89,0))&lt;&gt;0,INDEX('WPTM - Section F'!E$8:E$89,MATCH('Print View'!$A139,'WPTM - Section F'!$A$8:$A$89,0)),""),"")</f>
        <v/>
      </c>
      <c r="F139" s="183" t="str">
        <f>IFERROR(IF(INDEX('WPTM - Section F'!W$8:W$89,MATCH('Print View'!$A139,'WPTM - Section F'!$A$8:$A$89,0))&lt;&gt;0,INDEX('WPTM - Section F'!W$8:W$89,MATCH('Print View'!$A139,'WPTM - Section F'!$A$8:$A$89,0)),""),"")</f>
        <v/>
      </c>
      <c r="G139" s="498" t="str">
        <f>IFERROR(IF(INDEX('WPTM - Section F'!D$93:D$494,MATCH('Print View'!$AN$116,'WPTM - Section F'!$M$93:$MK$494,0))&lt;&gt;0,INDEX('WPTM - Section F'!D$93:D$494,MATCH('Print View'!$AN$116,'WPTM - Section F'!$M$93:$M$494,0)),""),"")</f>
        <v/>
      </c>
      <c r="H139" s="499"/>
      <c r="I139" s="500"/>
      <c r="J139" s="511" t="str">
        <f>IFERROR(IF(INDEX('WPTM - Section F'!E$93:E$494,MATCH('Print View'!$AN$116,'WPTM - Section F'!$M$93:$M$494,0))&lt;&gt;0,INDEX('WPTM - Section F'!E$93:E$494,MATCH('Print View'!$AN$116,'WPTM - Section F'!$M$93:$M$494,0)),""),"")</f>
        <v/>
      </c>
      <c r="K139" s="499"/>
      <c r="L139" s="512"/>
      <c r="M139" s="498" t="str">
        <f>IFERROR(IF(INDEX('WPTM - Section F'!D$93:D$494,MATCH('Print View'!$AO$116,'WPTM - Section F'!$M$93:$MK$494,0))&lt;&gt;0,INDEX('WPTM - Section F'!D$93:D$494,MATCH('Print View'!$AO$116,'WPTM - Section F'!$M$93:$M$494,0)),""),"")</f>
        <v/>
      </c>
      <c r="N139" s="499"/>
      <c r="O139" s="500"/>
      <c r="P139" s="511" t="str">
        <f>IFERROR(IF(INDEX('WPTM - Section F'!E$93:E$494,MATCH('Print View'!$AO$116,'WPTM - Section F'!$M$93:$M$494,0))&lt;&gt;0,INDEX('WPTM - Section F'!E$93:E$494,MATCH('Print View'!$AO$116,'WPTM - Section F'!$M$93:$M$494,0)),""),"")</f>
        <v/>
      </c>
      <c r="Q139" s="499"/>
      <c r="R139" s="512"/>
      <c r="S139" s="498" t="str">
        <f>IFERROR(IF(INDEX('WPTM - Section F'!D$93:D$494,MATCH('Print View'!$AP$116,'WPTM - Section F'!$M$93:$MK$494,0))&lt;&gt;0,INDEX('WPTM - Section F'!D$93:D$494,MATCH('Print View'!$AP$116,'WPTM - Section F'!$M$93:$M$494,0)),""),"")</f>
        <v/>
      </c>
      <c r="T139" s="499"/>
      <c r="U139" s="500"/>
      <c r="V139" s="511" t="str">
        <f>IFERROR(IF(INDEX('WPTM - Section F'!E$93:E$494,MATCH('Print View'!$AP$116,'WPTM - Section F'!$M$93:$M$494,0))&lt;&gt;0,INDEX('WPTM - Section F'!E$93:E$494,MATCH('Print View'!$AP$116,'WPTM - Section F'!$M$93:$M$494,0)),""),"")</f>
        <v/>
      </c>
      <c r="W139" s="499"/>
      <c r="X139" s="512"/>
      <c r="Y139" s="498" t="str">
        <f>IFERROR(IF(INDEX('WPTM - Section F'!D$93:D$494,MATCH('Print View'!$AQ$116,'WPTM - Section F'!$M$93:$MK$494,0))&lt;&gt;0,INDEX('WPTM - Section F'!D$93:D$494,MATCH('Print View'!$AQ$116,'WPTM - Section F'!$M$93:$M$494,0)),""),"")</f>
        <v/>
      </c>
      <c r="Z139" s="499"/>
      <c r="AA139" s="500"/>
      <c r="AB139" s="511" t="str">
        <f>IFERROR(IF(INDEX('WPTM - Section F'!E$93:E$494,MATCH('Print View'!$AQ$116,'WPTM - Section F'!$M$93:$M$494,0))&lt;&gt;0,INDEX('WPTM - Section F'!E$93:E$494,MATCH('Print View'!$AQ$116,'WPTM - Section F'!$M$93:$M$494,0)),""),"")</f>
        <v/>
      </c>
      <c r="AC139" s="499"/>
      <c r="AD139" s="512"/>
      <c r="AE139" s="498" t="str">
        <f>IFERROR(IF(INDEX('WPTM - Section F'!D$93:D$494,MATCH('Print View'!$AR$116,'WPTM - Section F'!$M$93:$MK$494,0))&lt;&gt;0,INDEX('WPTM - Section F'!D$93:D$494,MATCH('Print View'!$AR$116,'WPTM - Section F'!$M$93:$M$494,0)),""),"")</f>
        <v/>
      </c>
      <c r="AF139" s="499"/>
      <c r="AG139" s="500"/>
      <c r="AH139" s="511" t="str">
        <f>IFERROR(IF(INDEX('WPTM - Section F'!E$93:E$494,MATCH('Print View'!$AR$116,'WPTM - Section F'!$M$93:$M$494,0))&lt;&gt;0,INDEX('WPTM - Section F'!E$93:E$494,MATCH('Print View'!$AR$116,'WPTM - Section F'!$M$93:$M$494,0)),""),"")</f>
        <v/>
      </c>
      <c r="AI139" s="512"/>
      <c r="AJ139" s="207" t="str">
        <f>IFERROR(IF(INDEX('WPTM - Section F'!X$8:X$89,MATCH('Print View'!$A139,'WPTM - Section F'!$A$8:$A$89,0))&lt;&gt;0,INDEX('WPTM - Section F'!X$8:X$89,MATCH('Print View'!$A139,'WPTM - Section F'!$A$8:$A$89,0)),""),"")</f>
        <v/>
      </c>
      <c r="AM139" s="298"/>
      <c r="AN139" s="276" t="str">
        <f t="shared" si="0"/>
        <v>24-a1Yg0000003KglLEAS</v>
      </c>
      <c r="AO139" s="276" t="str">
        <f t="shared" si="1"/>
        <v>24-3</v>
      </c>
      <c r="AP139" s="276" t="str">
        <f t="shared" si="2"/>
        <v>24-</v>
      </c>
      <c r="AQ139" s="276" t="str">
        <f t="shared" si="3"/>
        <v>24-</v>
      </c>
      <c r="AR139" s="276" t="str">
        <f t="shared" si="4"/>
        <v>24-</v>
      </c>
    </row>
    <row r="140" spans="1:44" ht="30" x14ac:dyDescent="0.25">
      <c r="A140" s="187">
        <v>25</v>
      </c>
      <c r="B140" s="187" t="str">
        <f>IFERROR(IF(INDEX('WPTM - Section F'!B$8:B$89,MATCH('Print View'!$A140,'WPTM - Section F'!$A$8:$A$89,0))&lt;&gt;0,INDEX('WPTM - Section F'!B$8:B$89,MATCH('Print View'!$A140,'WPTM - Section F'!$A$8:$A$89,0)),""),"")</f>
        <v/>
      </c>
      <c r="C140" s="187" t="str">
        <f>IFERROR(IF(INDEX('WPTM - Section F'!C$8:C$89,MATCH('Print View'!$A140,'WPTM - Section F'!$A$8:$A$89,0))&lt;&gt;0,INDEX('WPTM - Section F'!C$8:C$89,MATCH('Print View'!$A140,'WPTM - Section F'!$A$8:$A$89,0)),""),"")</f>
        <v/>
      </c>
      <c r="D140" s="187" t="str">
        <f>IFERROR(IF(INDEX('WPTM - Section F'!D$8:D$89,MATCH('Print View'!$A140,'WPTM - Section F'!$A$8:$A$89,0))&lt;&gt;0,INDEX('WPTM - Section F'!D$8:D$89,MATCH('Print View'!$A140,'WPTM - Section F'!$A$8:$A$89,0)),""),"")</f>
        <v/>
      </c>
      <c r="E140" s="187" t="str">
        <f>IFERROR(IF(INDEX('WPTM - Section F'!E$8:E$89,MATCH('Print View'!$A140,'WPTM - Section F'!$A$8:$A$89,0))&lt;&gt;0,INDEX('WPTM - Section F'!E$8:E$89,MATCH('Print View'!$A140,'WPTM - Section F'!$A$8:$A$89,0)),""),"")</f>
        <v/>
      </c>
      <c r="F140" s="188" t="str">
        <f>IFERROR(IF(INDEX('WPTM - Section F'!W$8:W$89,MATCH('Print View'!$A140,'WPTM - Section F'!$A$8:$A$89,0))&lt;&gt;0,INDEX('WPTM - Section F'!W$8:W$89,MATCH('Print View'!$A140,'WPTM - Section F'!$A$8:$A$89,0)),""),"")</f>
        <v/>
      </c>
      <c r="G140" s="495" t="str">
        <f>IFERROR(IF(INDEX('WPTM - Section F'!D$93:D$494,MATCH('Print View'!$AN$116,'WPTM - Section F'!$M$93:$MK$494,0))&lt;&gt;0,INDEX('WPTM - Section F'!D$93:D$494,MATCH('Print View'!$AN$116,'WPTM - Section F'!$M$93:$M$494,0)),""),"")</f>
        <v/>
      </c>
      <c r="H140" s="496"/>
      <c r="I140" s="497"/>
      <c r="J140" s="513" t="str">
        <f>IFERROR(IF(INDEX('WPTM - Section F'!E$93:E$494,MATCH('Print View'!$AN$116,'WPTM - Section F'!$M$93:$M$494,0))&lt;&gt;0,INDEX('WPTM - Section F'!E$93:E$494,MATCH('Print View'!$AN$116,'WPTM - Section F'!$M$93:$M$494,0)),""),"")</f>
        <v/>
      </c>
      <c r="K140" s="496"/>
      <c r="L140" s="514"/>
      <c r="M140" s="495" t="str">
        <f>IFERROR(IF(INDEX('WPTM - Section F'!D$93:D$494,MATCH('Print View'!$AO$116,'WPTM - Section F'!$M$93:$MK$494,0))&lt;&gt;0,INDEX('WPTM - Section F'!D$93:D$494,MATCH('Print View'!$AO$116,'WPTM - Section F'!$M$93:$M$494,0)),""),"")</f>
        <v/>
      </c>
      <c r="N140" s="496"/>
      <c r="O140" s="497"/>
      <c r="P140" s="513" t="str">
        <f>IFERROR(IF(INDEX('WPTM - Section F'!E$93:E$494,MATCH('Print View'!$AO$116,'WPTM - Section F'!$M$93:$M$494,0))&lt;&gt;0,INDEX('WPTM - Section F'!E$93:E$494,MATCH('Print View'!$AO$116,'WPTM - Section F'!$M$93:$M$494,0)),""),"")</f>
        <v/>
      </c>
      <c r="Q140" s="496"/>
      <c r="R140" s="514"/>
      <c r="S140" s="495" t="str">
        <f>IFERROR(IF(INDEX('WPTM - Section F'!D$93:D$494,MATCH('Print View'!$AP$116,'WPTM - Section F'!$M$93:$MK$494,0))&lt;&gt;0,INDEX('WPTM - Section F'!D$93:D$494,MATCH('Print View'!$AP$116,'WPTM - Section F'!$M$93:$M$494,0)),""),"")</f>
        <v/>
      </c>
      <c r="T140" s="496"/>
      <c r="U140" s="497"/>
      <c r="V140" s="513" t="str">
        <f>IFERROR(IF(INDEX('WPTM - Section F'!E$93:E$494,MATCH('Print View'!$AP$116,'WPTM - Section F'!$M$93:$M$494,0))&lt;&gt;0,INDEX('WPTM - Section F'!E$93:E$494,MATCH('Print View'!$AP$116,'WPTM - Section F'!$M$93:$M$494,0)),""),"")</f>
        <v/>
      </c>
      <c r="W140" s="496"/>
      <c r="X140" s="514"/>
      <c r="Y140" s="495" t="str">
        <f>IFERROR(IF(INDEX('WPTM - Section F'!D$93:D$494,MATCH('Print View'!$AQ$116,'WPTM - Section F'!$M$93:$MK$494,0))&lt;&gt;0,INDEX('WPTM - Section F'!D$93:D$494,MATCH('Print View'!$AQ$116,'WPTM - Section F'!$M$93:$M$494,0)),""),"")</f>
        <v/>
      </c>
      <c r="Z140" s="496"/>
      <c r="AA140" s="497"/>
      <c r="AB140" s="513" t="str">
        <f>IFERROR(IF(INDEX('WPTM - Section F'!E$93:E$494,MATCH('Print View'!$AQ$116,'WPTM - Section F'!$M$93:$M$494,0))&lt;&gt;0,INDEX('WPTM - Section F'!E$93:E$494,MATCH('Print View'!$AQ$116,'WPTM - Section F'!$M$93:$M$494,0)),""),"")</f>
        <v/>
      </c>
      <c r="AC140" s="496"/>
      <c r="AD140" s="514"/>
      <c r="AE140" s="495" t="str">
        <f>IFERROR(IF(INDEX('WPTM - Section F'!D$93:D$494,MATCH('Print View'!$AR$116,'WPTM - Section F'!$M$93:$MK$494,0))&lt;&gt;0,INDEX('WPTM - Section F'!D$93:D$494,MATCH('Print View'!$AR$116,'WPTM - Section F'!$M$93:$M$494,0)),""),"")</f>
        <v/>
      </c>
      <c r="AF140" s="496"/>
      <c r="AG140" s="497"/>
      <c r="AH140" s="513" t="str">
        <f>IFERROR(IF(INDEX('WPTM - Section F'!E$93:E$494,MATCH('Print View'!$AR$116,'WPTM - Section F'!$M$93:$M$494,0))&lt;&gt;0,INDEX('WPTM - Section F'!E$93:E$494,MATCH('Print View'!$AR$116,'WPTM - Section F'!$M$93:$M$494,0)),""),"")</f>
        <v/>
      </c>
      <c r="AI140" s="514"/>
      <c r="AJ140" s="208" t="str">
        <f>IFERROR(IF(INDEX('WPTM - Section F'!X$8:X$89,MATCH('Print View'!$A140,'WPTM - Section F'!$A$8:$A$89,0))&lt;&gt;0,INDEX('WPTM - Section F'!X$8:X$89,MATCH('Print View'!$A140,'WPTM - Section F'!$A$8:$A$89,0)),""),"")</f>
        <v/>
      </c>
      <c r="AM140" s="298"/>
      <c r="AN140" s="276" t="str">
        <f t="shared" si="0"/>
        <v>25-a1Yg0000003KglLEAS</v>
      </c>
      <c r="AO140" s="276" t="str">
        <f t="shared" si="1"/>
        <v>25-3</v>
      </c>
      <c r="AP140" s="276" t="str">
        <f t="shared" si="2"/>
        <v>25-</v>
      </c>
      <c r="AQ140" s="276" t="str">
        <f t="shared" si="3"/>
        <v>25-</v>
      </c>
      <c r="AR140" s="276" t="str">
        <f t="shared" si="4"/>
        <v>25-</v>
      </c>
    </row>
    <row r="141" spans="1:44" ht="30" x14ac:dyDescent="0.25">
      <c r="A141" s="182">
        <v>26</v>
      </c>
      <c r="B141" s="182" t="str">
        <f>IFERROR(IF(INDEX('WPTM - Section F'!B$8:B$89,MATCH('Print View'!$A141,'WPTM - Section F'!$A$8:$A$89,0))&lt;&gt;0,INDEX('WPTM - Section F'!B$8:B$89,MATCH('Print View'!$A141,'WPTM - Section F'!$A$8:$A$89,0)),""),"")</f>
        <v/>
      </c>
      <c r="C141" s="182" t="str">
        <f>IFERROR(IF(INDEX('WPTM - Section F'!C$8:C$89,MATCH('Print View'!$A141,'WPTM - Section F'!$A$8:$A$89,0))&lt;&gt;0,INDEX('WPTM - Section F'!C$8:C$89,MATCH('Print View'!$A141,'WPTM - Section F'!$A$8:$A$89,0)),""),"")</f>
        <v/>
      </c>
      <c r="D141" s="182" t="str">
        <f>IFERROR(IF(INDEX('WPTM - Section F'!D$8:D$89,MATCH('Print View'!$A141,'WPTM - Section F'!$A$8:$A$89,0))&lt;&gt;0,INDEX('WPTM - Section F'!D$8:D$89,MATCH('Print View'!$A141,'WPTM - Section F'!$A$8:$A$89,0)),""),"")</f>
        <v/>
      </c>
      <c r="E141" s="182" t="str">
        <f>IFERROR(IF(INDEX('WPTM - Section F'!E$8:E$89,MATCH('Print View'!$A141,'WPTM - Section F'!$A$8:$A$89,0))&lt;&gt;0,INDEX('WPTM - Section F'!E$8:E$89,MATCH('Print View'!$A141,'WPTM - Section F'!$A$8:$A$89,0)),""),"")</f>
        <v/>
      </c>
      <c r="F141" s="183" t="str">
        <f>IFERROR(IF(INDEX('WPTM - Section F'!W$8:W$89,MATCH('Print View'!$A141,'WPTM - Section F'!$A$8:$A$89,0))&lt;&gt;0,INDEX('WPTM - Section F'!W$8:W$89,MATCH('Print View'!$A141,'WPTM - Section F'!$A$8:$A$89,0)),""),"")</f>
        <v/>
      </c>
      <c r="G141" s="498" t="str">
        <f>IFERROR(IF(INDEX('WPTM - Section F'!D$93:D$494,MATCH('Print View'!$AN$116,'WPTM - Section F'!$M$93:$MK$494,0))&lt;&gt;0,INDEX('WPTM - Section F'!D$93:D$494,MATCH('Print View'!$AN$116,'WPTM - Section F'!$M$93:$M$494,0)),""),"")</f>
        <v/>
      </c>
      <c r="H141" s="499"/>
      <c r="I141" s="500"/>
      <c r="J141" s="511" t="str">
        <f>IFERROR(IF(INDEX('WPTM - Section F'!E$93:E$494,MATCH('Print View'!$AN$116,'WPTM - Section F'!$M$93:$M$494,0))&lt;&gt;0,INDEX('WPTM - Section F'!E$93:E$494,MATCH('Print View'!$AN$116,'WPTM - Section F'!$M$93:$M$494,0)),""),"")</f>
        <v/>
      </c>
      <c r="K141" s="499"/>
      <c r="L141" s="512"/>
      <c r="M141" s="498" t="str">
        <f>IFERROR(IF(INDEX('WPTM - Section F'!D$93:D$494,MATCH('Print View'!$AO$116,'WPTM - Section F'!$M$93:$MK$494,0))&lt;&gt;0,INDEX('WPTM - Section F'!D$93:D$494,MATCH('Print View'!$AO$116,'WPTM - Section F'!$M$93:$M$494,0)),""),"")</f>
        <v/>
      </c>
      <c r="N141" s="499"/>
      <c r="O141" s="500"/>
      <c r="P141" s="511" t="str">
        <f>IFERROR(IF(INDEX('WPTM - Section F'!E$93:E$494,MATCH('Print View'!$AO$116,'WPTM - Section F'!$M$93:$M$494,0))&lt;&gt;0,INDEX('WPTM - Section F'!E$93:E$494,MATCH('Print View'!$AO$116,'WPTM - Section F'!$M$93:$M$494,0)),""),"")</f>
        <v/>
      </c>
      <c r="Q141" s="499"/>
      <c r="R141" s="512"/>
      <c r="S141" s="498" t="str">
        <f>IFERROR(IF(INDEX('WPTM - Section F'!D$93:D$494,MATCH('Print View'!$AP$116,'WPTM - Section F'!$M$93:$MK$494,0))&lt;&gt;0,INDEX('WPTM - Section F'!D$93:D$494,MATCH('Print View'!$AP$116,'WPTM - Section F'!$M$93:$M$494,0)),""),"")</f>
        <v/>
      </c>
      <c r="T141" s="499"/>
      <c r="U141" s="500"/>
      <c r="V141" s="511" t="str">
        <f>IFERROR(IF(INDEX('WPTM - Section F'!E$93:E$494,MATCH('Print View'!$AP$116,'WPTM - Section F'!$M$93:$M$494,0))&lt;&gt;0,INDEX('WPTM - Section F'!E$93:E$494,MATCH('Print View'!$AP$116,'WPTM - Section F'!$M$93:$M$494,0)),""),"")</f>
        <v/>
      </c>
      <c r="W141" s="499"/>
      <c r="X141" s="512"/>
      <c r="Y141" s="498" t="str">
        <f>IFERROR(IF(INDEX('WPTM - Section F'!D$93:D$494,MATCH('Print View'!$AQ$116,'WPTM - Section F'!$M$93:$MK$494,0))&lt;&gt;0,INDEX('WPTM - Section F'!D$93:D$494,MATCH('Print View'!$AQ$116,'WPTM - Section F'!$M$93:$M$494,0)),""),"")</f>
        <v/>
      </c>
      <c r="Z141" s="499"/>
      <c r="AA141" s="500"/>
      <c r="AB141" s="511" t="str">
        <f>IFERROR(IF(INDEX('WPTM - Section F'!E$93:E$494,MATCH('Print View'!$AQ$116,'WPTM - Section F'!$M$93:$M$494,0))&lt;&gt;0,INDEX('WPTM - Section F'!E$93:E$494,MATCH('Print View'!$AQ$116,'WPTM - Section F'!$M$93:$M$494,0)),""),"")</f>
        <v/>
      </c>
      <c r="AC141" s="499"/>
      <c r="AD141" s="512"/>
      <c r="AE141" s="498" t="str">
        <f>IFERROR(IF(INDEX('WPTM - Section F'!D$93:D$494,MATCH('Print View'!$AR$116,'WPTM - Section F'!$M$93:$MK$494,0))&lt;&gt;0,INDEX('WPTM - Section F'!D$93:D$494,MATCH('Print View'!$AR$116,'WPTM - Section F'!$M$93:$M$494,0)),""),"")</f>
        <v/>
      </c>
      <c r="AF141" s="499"/>
      <c r="AG141" s="500"/>
      <c r="AH141" s="511" t="str">
        <f>IFERROR(IF(INDEX('WPTM - Section F'!E$93:E$494,MATCH('Print View'!$AR$116,'WPTM - Section F'!$M$93:$M$494,0))&lt;&gt;0,INDEX('WPTM - Section F'!E$93:E$494,MATCH('Print View'!$AR$116,'WPTM - Section F'!$M$93:$M$494,0)),""),"")</f>
        <v/>
      </c>
      <c r="AI141" s="512"/>
      <c r="AJ141" s="207" t="str">
        <f>IFERROR(IF(INDEX('WPTM - Section F'!X$8:X$89,MATCH('Print View'!$A141,'WPTM - Section F'!$A$8:$A$89,0))&lt;&gt;0,INDEX('WPTM - Section F'!X$8:X$89,MATCH('Print View'!$A141,'WPTM - Section F'!$A$8:$A$89,0)),""),"")</f>
        <v/>
      </c>
      <c r="AM141" s="298"/>
      <c r="AN141" s="276" t="str">
        <f t="shared" si="0"/>
        <v>26-a1Yg0000003KglLEAS</v>
      </c>
      <c r="AO141" s="276" t="str">
        <f t="shared" si="1"/>
        <v>26-3</v>
      </c>
      <c r="AP141" s="276" t="str">
        <f t="shared" si="2"/>
        <v>26-</v>
      </c>
      <c r="AQ141" s="276" t="str">
        <f t="shared" si="3"/>
        <v>26-</v>
      </c>
      <c r="AR141" s="276" t="str">
        <f t="shared" si="4"/>
        <v>26-</v>
      </c>
    </row>
    <row r="142" spans="1:44" ht="30" x14ac:dyDescent="0.25">
      <c r="A142" s="187">
        <v>27</v>
      </c>
      <c r="B142" s="187" t="str">
        <f>IFERROR(IF(INDEX('WPTM - Section F'!B$8:B$89,MATCH('Print View'!$A142,'WPTM - Section F'!$A$8:$A$89,0))&lt;&gt;0,INDEX('WPTM - Section F'!B$8:B$89,MATCH('Print View'!$A142,'WPTM - Section F'!$A$8:$A$89,0)),""),"")</f>
        <v/>
      </c>
      <c r="C142" s="187" t="str">
        <f>IFERROR(IF(INDEX('WPTM - Section F'!C$8:C$89,MATCH('Print View'!$A142,'WPTM - Section F'!$A$8:$A$89,0))&lt;&gt;0,INDEX('WPTM - Section F'!C$8:C$89,MATCH('Print View'!$A142,'WPTM - Section F'!$A$8:$A$89,0)),""),"")</f>
        <v/>
      </c>
      <c r="D142" s="187" t="str">
        <f>IFERROR(IF(INDEX('WPTM - Section F'!D$8:D$89,MATCH('Print View'!$A142,'WPTM - Section F'!$A$8:$A$89,0))&lt;&gt;0,INDEX('WPTM - Section F'!D$8:D$89,MATCH('Print View'!$A142,'WPTM - Section F'!$A$8:$A$89,0)),""),"")</f>
        <v/>
      </c>
      <c r="E142" s="187" t="str">
        <f>IFERROR(IF(INDEX('WPTM - Section F'!E$8:E$89,MATCH('Print View'!$A142,'WPTM - Section F'!$A$8:$A$89,0))&lt;&gt;0,INDEX('WPTM - Section F'!E$8:E$89,MATCH('Print View'!$A142,'WPTM - Section F'!$A$8:$A$89,0)),""),"")</f>
        <v/>
      </c>
      <c r="F142" s="188" t="str">
        <f>IFERROR(IF(INDEX('WPTM - Section F'!W$8:W$89,MATCH('Print View'!$A142,'WPTM - Section F'!$A$8:$A$89,0))&lt;&gt;0,INDEX('WPTM - Section F'!W$8:W$89,MATCH('Print View'!$A142,'WPTM - Section F'!$A$8:$A$89,0)),""),"")</f>
        <v/>
      </c>
      <c r="G142" s="495" t="str">
        <f>IFERROR(IF(INDEX('WPTM - Section F'!D$93:D$494,MATCH('Print View'!$AN$116,'WPTM - Section F'!$M$93:$MK$494,0))&lt;&gt;0,INDEX('WPTM - Section F'!D$93:D$494,MATCH('Print View'!$AN$116,'WPTM - Section F'!$M$93:$M$494,0)),""),"")</f>
        <v/>
      </c>
      <c r="H142" s="496"/>
      <c r="I142" s="497"/>
      <c r="J142" s="513" t="str">
        <f>IFERROR(IF(INDEX('WPTM - Section F'!E$93:E$494,MATCH('Print View'!$AN$116,'WPTM - Section F'!$M$93:$M$494,0))&lt;&gt;0,INDEX('WPTM - Section F'!E$93:E$494,MATCH('Print View'!$AN$116,'WPTM - Section F'!$M$93:$M$494,0)),""),"")</f>
        <v/>
      </c>
      <c r="K142" s="496"/>
      <c r="L142" s="514"/>
      <c r="M142" s="495" t="str">
        <f>IFERROR(IF(INDEX('WPTM - Section F'!D$93:D$494,MATCH('Print View'!$AO$116,'WPTM - Section F'!$M$93:$MK$494,0))&lt;&gt;0,INDEX('WPTM - Section F'!D$93:D$494,MATCH('Print View'!$AO$116,'WPTM - Section F'!$M$93:$M$494,0)),""),"")</f>
        <v/>
      </c>
      <c r="N142" s="496"/>
      <c r="O142" s="497"/>
      <c r="P142" s="513" t="str">
        <f>IFERROR(IF(INDEX('WPTM - Section F'!E$93:E$494,MATCH('Print View'!$AO$116,'WPTM - Section F'!$M$93:$M$494,0))&lt;&gt;0,INDEX('WPTM - Section F'!E$93:E$494,MATCH('Print View'!$AO$116,'WPTM - Section F'!$M$93:$M$494,0)),""),"")</f>
        <v/>
      </c>
      <c r="Q142" s="496"/>
      <c r="R142" s="514"/>
      <c r="S142" s="495" t="str">
        <f>IFERROR(IF(INDEX('WPTM - Section F'!D$93:D$494,MATCH('Print View'!$AP$116,'WPTM - Section F'!$M$93:$MK$494,0))&lt;&gt;0,INDEX('WPTM - Section F'!D$93:D$494,MATCH('Print View'!$AP$116,'WPTM - Section F'!$M$93:$M$494,0)),""),"")</f>
        <v/>
      </c>
      <c r="T142" s="496"/>
      <c r="U142" s="497"/>
      <c r="V142" s="513" t="str">
        <f>IFERROR(IF(INDEX('WPTM - Section F'!E$93:E$494,MATCH('Print View'!$AP$116,'WPTM - Section F'!$M$93:$M$494,0))&lt;&gt;0,INDEX('WPTM - Section F'!E$93:E$494,MATCH('Print View'!$AP$116,'WPTM - Section F'!$M$93:$M$494,0)),""),"")</f>
        <v/>
      </c>
      <c r="W142" s="496"/>
      <c r="X142" s="514"/>
      <c r="Y142" s="495" t="str">
        <f>IFERROR(IF(INDEX('WPTM - Section F'!D$93:D$494,MATCH('Print View'!$AQ$116,'WPTM - Section F'!$M$93:$MK$494,0))&lt;&gt;0,INDEX('WPTM - Section F'!D$93:D$494,MATCH('Print View'!$AQ$116,'WPTM - Section F'!$M$93:$M$494,0)),""),"")</f>
        <v/>
      </c>
      <c r="Z142" s="496"/>
      <c r="AA142" s="497"/>
      <c r="AB142" s="513" t="str">
        <f>IFERROR(IF(INDEX('WPTM - Section F'!E$93:E$494,MATCH('Print View'!$AQ$116,'WPTM - Section F'!$M$93:$M$494,0))&lt;&gt;0,INDEX('WPTM - Section F'!E$93:E$494,MATCH('Print View'!$AQ$116,'WPTM - Section F'!$M$93:$M$494,0)),""),"")</f>
        <v/>
      </c>
      <c r="AC142" s="496"/>
      <c r="AD142" s="514"/>
      <c r="AE142" s="495" t="str">
        <f>IFERROR(IF(INDEX('WPTM - Section F'!D$93:D$494,MATCH('Print View'!$AR$116,'WPTM - Section F'!$M$93:$MK$494,0))&lt;&gt;0,INDEX('WPTM - Section F'!D$93:D$494,MATCH('Print View'!$AR$116,'WPTM - Section F'!$M$93:$M$494,0)),""),"")</f>
        <v/>
      </c>
      <c r="AF142" s="496"/>
      <c r="AG142" s="497"/>
      <c r="AH142" s="513" t="str">
        <f>IFERROR(IF(INDEX('WPTM - Section F'!E$93:E$494,MATCH('Print View'!$AR$116,'WPTM - Section F'!$M$93:$M$494,0))&lt;&gt;0,INDEX('WPTM - Section F'!E$93:E$494,MATCH('Print View'!$AR$116,'WPTM - Section F'!$M$93:$M$494,0)),""),"")</f>
        <v/>
      </c>
      <c r="AI142" s="514"/>
      <c r="AJ142" s="208" t="str">
        <f>IFERROR(IF(INDEX('WPTM - Section F'!X$8:X$89,MATCH('Print View'!$A142,'WPTM - Section F'!$A$8:$A$89,0))&lt;&gt;0,INDEX('WPTM - Section F'!X$8:X$89,MATCH('Print View'!$A142,'WPTM - Section F'!$A$8:$A$89,0)),""),"")</f>
        <v/>
      </c>
      <c r="AM142" s="298"/>
      <c r="AN142" s="276" t="str">
        <f t="shared" si="0"/>
        <v>27-a1Yg0000003KglLEAS</v>
      </c>
      <c r="AO142" s="276" t="str">
        <f t="shared" si="1"/>
        <v>27-3</v>
      </c>
      <c r="AP142" s="276" t="str">
        <f t="shared" si="2"/>
        <v>27-</v>
      </c>
      <c r="AQ142" s="276" t="str">
        <f t="shared" si="3"/>
        <v>27-</v>
      </c>
      <c r="AR142" s="276" t="str">
        <f t="shared" si="4"/>
        <v>27-</v>
      </c>
    </row>
    <row r="143" spans="1:44" ht="30" x14ac:dyDescent="0.25">
      <c r="A143" s="182">
        <v>28</v>
      </c>
      <c r="B143" s="182" t="str">
        <f>IFERROR(IF(INDEX('WPTM - Section F'!B$8:B$89,MATCH('Print View'!$A143,'WPTM - Section F'!$A$8:$A$89,0))&lt;&gt;0,INDEX('WPTM - Section F'!B$8:B$89,MATCH('Print View'!$A143,'WPTM - Section F'!$A$8:$A$89,0)),""),"")</f>
        <v/>
      </c>
      <c r="C143" s="182" t="str">
        <f>IFERROR(IF(INDEX('WPTM - Section F'!C$8:C$89,MATCH('Print View'!$A143,'WPTM - Section F'!$A$8:$A$89,0))&lt;&gt;0,INDEX('WPTM - Section F'!C$8:C$89,MATCH('Print View'!$A143,'WPTM - Section F'!$A$8:$A$89,0)),""),"")</f>
        <v/>
      </c>
      <c r="D143" s="182" t="str">
        <f>IFERROR(IF(INDEX('WPTM - Section F'!D$8:D$89,MATCH('Print View'!$A143,'WPTM - Section F'!$A$8:$A$89,0))&lt;&gt;0,INDEX('WPTM - Section F'!D$8:D$89,MATCH('Print View'!$A143,'WPTM - Section F'!$A$8:$A$89,0)),""),"")</f>
        <v/>
      </c>
      <c r="E143" s="182" t="str">
        <f>IFERROR(IF(INDEX('WPTM - Section F'!E$8:E$89,MATCH('Print View'!$A143,'WPTM - Section F'!$A$8:$A$89,0))&lt;&gt;0,INDEX('WPTM - Section F'!E$8:E$89,MATCH('Print View'!$A143,'WPTM - Section F'!$A$8:$A$89,0)),""),"")</f>
        <v/>
      </c>
      <c r="F143" s="183" t="str">
        <f>IFERROR(IF(INDEX('WPTM - Section F'!W$8:W$89,MATCH('Print View'!$A143,'WPTM - Section F'!$A$8:$A$89,0))&lt;&gt;0,INDEX('WPTM - Section F'!W$8:W$89,MATCH('Print View'!$A143,'WPTM - Section F'!$A$8:$A$89,0)),""),"")</f>
        <v/>
      </c>
      <c r="G143" s="498" t="str">
        <f>IFERROR(IF(INDEX('WPTM - Section F'!D$93:D$494,MATCH('Print View'!$AN$116,'WPTM - Section F'!$M$93:$MK$494,0))&lt;&gt;0,INDEX('WPTM - Section F'!D$93:D$494,MATCH('Print View'!$AN$116,'WPTM - Section F'!$M$93:$M$494,0)),""),"")</f>
        <v/>
      </c>
      <c r="H143" s="499"/>
      <c r="I143" s="500"/>
      <c r="J143" s="511" t="str">
        <f>IFERROR(IF(INDEX('WPTM - Section F'!E$93:E$494,MATCH('Print View'!$AN$116,'WPTM - Section F'!$M$93:$M$494,0))&lt;&gt;0,INDEX('WPTM - Section F'!E$93:E$494,MATCH('Print View'!$AN$116,'WPTM - Section F'!$M$93:$M$494,0)),""),"")</f>
        <v/>
      </c>
      <c r="K143" s="499"/>
      <c r="L143" s="512"/>
      <c r="M143" s="498" t="str">
        <f>IFERROR(IF(INDEX('WPTM - Section F'!D$93:D$494,MATCH('Print View'!$AO$116,'WPTM - Section F'!$M$93:$MK$494,0))&lt;&gt;0,INDEX('WPTM - Section F'!D$93:D$494,MATCH('Print View'!$AO$116,'WPTM - Section F'!$M$93:$M$494,0)),""),"")</f>
        <v/>
      </c>
      <c r="N143" s="499"/>
      <c r="O143" s="500"/>
      <c r="P143" s="511" t="str">
        <f>IFERROR(IF(INDEX('WPTM - Section F'!E$93:E$494,MATCH('Print View'!$AO$116,'WPTM - Section F'!$M$93:$M$494,0))&lt;&gt;0,INDEX('WPTM - Section F'!E$93:E$494,MATCH('Print View'!$AO$116,'WPTM - Section F'!$M$93:$M$494,0)),""),"")</f>
        <v/>
      </c>
      <c r="Q143" s="499"/>
      <c r="R143" s="512"/>
      <c r="S143" s="498" t="str">
        <f>IFERROR(IF(INDEX('WPTM - Section F'!D$93:D$494,MATCH('Print View'!$AP$116,'WPTM - Section F'!$M$93:$MK$494,0))&lt;&gt;0,INDEX('WPTM - Section F'!D$93:D$494,MATCH('Print View'!$AP$116,'WPTM - Section F'!$M$93:$M$494,0)),""),"")</f>
        <v/>
      </c>
      <c r="T143" s="499"/>
      <c r="U143" s="500"/>
      <c r="V143" s="511" t="str">
        <f>IFERROR(IF(INDEX('WPTM - Section F'!E$93:E$494,MATCH('Print View'!$AP$116,'WPTM - Section F'!$M$93:$M$494,0))&lt;&gt;0,INDEX('WPTM - Section F'!E$93:E$494,MATCH('Print View'!$AP$116,'WPTM - Section F'!$M$93:$M$494,0)),""),"")</f>
        <v/>
      </c>
      <c r="W143" s="499"/>
      <c r="X143" s="512"/>
      <c r="Y143" s="498" t="str">
        <f>IFERROR(IF(INDEX('WPTM - Section F'!D$93:D$494,MATCH('Print View'!$AQ$116,'WPTM - Section F'!$M$93:$MK$494,0))&lt;&gt;0,INDEX('WPTM - Section F'!D$93:D$494,MATCH('Print View'!$AQ$116,'WPTM - Section F'!$M$93:$M$494,0)),""),"")</f>
        <v/>
      </c>
      <c r="Z143" s="499"/>
      <c r="AA143" s="500"/>
      <c r="AB143" s="511" t="str">
        <f>IFERROR(IF(INDEX('WPTM - Section F'!E$93:E$494,MATCH('Print View'!$AQ$116,'WPTM - Section F'!$M$93:$M$494,0))&lt;&gt;0,INDEX('WPTM - Section F'!E$93:E$494,MATCH('Print View'!$AQ$116,'WPTM - Section F'!$M$93:$M$494,0)),""),"")</f>
        <v/>
      </c>
      <c r="AC143" s="499"/>
      <c r="AD143" s="512"/>
      <c r="AE143" s="498" t="str">
        <f>IFERROR(IF(INDEX('WPTM - Section F'!D$93:D$494,MATCH('Print View'!$AR$116,'WPTM - Section F'!$M$93:$MK$494,0))&lt;&gt;0,INDEX('WPTM - Section F'!D$93:D$494,MATCH('Print View'!$AR$116,'WPTM - Section F'!$M$93:$M$494,0)),""),"")</f>
        <v/>
      </c>
      <c r="AF143" s="499"/>
      <c r="AG143" s="500"/>
      <c r="AH143" s="511" t="str">
        <f>IFERROR(IF(INDEX('WPTM - Section F'!E$93:E$494,MATCH('Print View'!$AR$116,'WPTM - Section F'!$M$93:$M$494,0))&lt;&gt;0,INDEX('WPTM - Section F'!E$93:E$494,MATCH('Print View'!$AR$116,'WPTM - Section F'!$M$93:$M$494,0)),""),"")</f>
        <v/>
      </c>
      <c r="AI143" s="512"/>
      <c r="AJ143" s="207" t="str">
        <f>IFERROR(IF(INDEX('WPTM - Section F'!X$8:X$89,MATCH('Print View'!$A143,'WPTM - Section F'!$A$8:$A$89,0))&lt;&gt;0,INDEX('WPTM - Section F'!X$8:X$89,MATCH('Print View'!$A143,'WPTM - Section F'!$A$8:$A$89,0)),""),"")</f>
        <v/>
      </c>
      <c r="AM143" s="298"/>
      <c r="AN143" s="276" t="str">
        <f t="shared" si="0"/>
        <v>28-a1Yg0000003KglLEAS</v>
      </c>
      <c r="AO143" s="276" t="str">
        <f t="shared" si="1"/>
        <v>28-3</v>
      </c>
      <c r="AP143" s="276" t="str">
        <f t="shared" si="2"/>
        <v>28-</v>
      </c>
      <c r="AQ143" s="276" t="str">
        <f t="shared" si="3"/>
        <v>28-</v>
      </c>
      <c r="AR143" s="276" t="str">
        <f t="shared" si="4"/>
        <v>28-</v>
      </c>
    </row>
    <row r="144" spans="1:44" ht="30" x14ac:dyDescent="0.25">
      <c r="A144" s="187">
        <v>29</v>
      </c>
      <c r="B144" s="187" t="str">
        <f>IFERROR(IF(INDEX('WPTM - Section F'!B$8:B$89,MATCH('Print View'!$A144,'WPTM - Section F'!$A$8:$A$89,0))&lt;&gt;0,INDEX('WPTM - Section F'!B$8:B$89,MATCH('Print View'!$A144,'WPTM - Section F'!$A$8:$A$89,0)),""),"")</f>
        <v/>
      </c>
      <c r="C144" s="187" t="str">
        <f>IFERROR(IF(INDEX('WPTM - Section F'!C$8:C$89,MATCH('Print View'!$A144,'WPTM - Section F'!$A$8:$A$89,0))&lt;&gt;0,INDEX('WPTM - Section F'!C$8:C$89,MATCH('Print View'!$A144,'WPTM - Section F'!$A$8:$A$89,0)),""),"")</f>
        <v/>
      </c>
      <c r="D144" s="187" t="str">
        <f>IFERROR(IF(INDEX('WPTM - Section F'!D$8:D$89,MATCH('Print View'!$A144,'WPTM - Section F'!$A$8:$A$89,0))&lt;&gt;0,INDEX('WPTM - Section F'!D$8:D$89,MATCH('Print View'!$A144,'WPTM - Section F'!$A$8:$A$89,0)),""),"")</f>
        <v/>
      </c>
      <c r="E144" s="187" t="str">
        <f>IFERROR(IF(INDEX('WPTM - Section F'!E$8:E$89,MATCH('Print View'!$A144,'WPTM - Section F'!$A$8:$A$89,0))&lt;&gt;0,INDEX('WPTM - Section F'!E$8:E$89,MATCH('Print View'!$A144,'WPTM - Section F'!$A$8:$A$89,0)),""),"")</f>
        <v/>
      </c>
      <c r="F144" s="188" t="str">
        <f>IFERROR(IF(INDEX('WPTM - Section F'!W$8:W$89,MATCH('Print View'!$A144,'WPTM - Section F'!$A$8:$A$89,0))&lt;&gt;0,INDEX('WPTM - Section F'!W$8:W$89,MATCH('Print View'!$A144,'WPTM - Section F'!$A$8:$A$89,0)),""),"")</f>
        <v/>
      </c>
      <c r="G144" s="495" t="str">
        <f>IFERROR(IF(INDEX('WPTM - Section F'!D$93:D$494,MATCH('Print View'!$AN$116,'WPTM - Section F'!$M$93:$MK$494,0))&lt;&gt;0,INDEX('WPTM - Section F'!D$93:D$494,MATCH('Print View'!$AN$116,'WPTM - Section F'!$M$93:$M$494,0)),""),"")</f>
        <v/>
      </c>
      <c r="H144" s="496"/>
      <c r="I144" s="497"/>
      <c r="J144" s="513" t="str">
        <f>IFERROR(IF(INDEX('WPTM - Section F'!E$93:E$494,MATCH('Print View'!$AN$116,'WPTM - Section F'!$M$93:$M$494,0))&lt;&gt;0,INDEX('WPTM - Section F'!E$93:E$494,MATCH('Print View'!$AN$116,'WPTM - Section F'!$M$93:$M$494,0)),""),"")</f>
        <v/>
      </c>
      <c r="K144" s="496"/>
      <c r="L144" s="514"/>
      <c r="M144" s="495" t="str">
        <f>IFERROR(IF(INDEX('WPTM - Section F'!D$93:D$494,MATCH('Print View'!$AO$116,'WPTM - Section F'!$M$93:$MK$494,0))&lt;&gt;0,INDEX('WPTM - Section F'!D$93:D$494,MATCH('Print View'!$AO$116,'WPTM - Section F'!$M$93:$M$494,0)),""),"")</f>
        <v/>
      </c>
      <c r="N144" s="496"/>
      <c r="O144" s="497"/>
      <c r="P144" s="513" t="str">
        <f>IFERROR(IF(INDEX('WPTM - Section F'!E$93:E$494,MATCH('Print View'!$AO$116,'WPTM - Section F'!$M$93:$M$494,0))&lt;&gt;0,INDEX('WPTM - Section F'!E$93:E$494,MATCH('Print View'!$AO$116,'WPTM - Section F'!$M$93:$M$494,0)),""),"")</f>
        <v/>
      </c>
      <c r="Q144" s="496"/>
      <c r="R144" s="514"/>
      <c r="S144" s="495" t="str">
        <f>IFERROR(IF(INDEX('WPTM - Section F'!D$93:D$494,MATCH('Print View'!$AP$116,'WPTM - Section F'!$M$93:$MK$494,0))&lt;&gt;0,INDEX('WPTM - Section F'!D$93:D$494,MATCH('Print View'!$AP$116,'WPTM - Section F'!$M$93:$M$494,0)),""),"")</f>
        <v/>
      </c>
      <c r="T144" s="496"/>
      <c r="U144" s="497"/>
      <c r="V144" s="513" t="str">
        <f>IFERROR(IF(INDEX('WPTM - Section F'!E$93:E$494,MATCH('Print View'!$AP$116,'WPTM - Section F'!$M$93:$M$494,0))&lt;&gt;0,INDEX('WPTM - Section F'!E$93:E$494,MATCH('Print View'!$AP$116,'WPTM - Section F'!$M$93:$M$494,0)),""),"")</f>
        <v/>
      </c>
      <c r="W144" s="496"/>
      <c r="X144" s="514"/>
      <c r="Y144" s="495" t="str">
        <f>IFERROR(IF(INDEX('WPTM - Section F'!D$93:D$494,MATCH('Print View'!$AQ$116,'WPTM - Section F'!$M$93:$MK$494,0))&lt;&gt;0,INDEX('WPTM - Section F'!D$93:D$494,MATCH('Print View'!$AQ$116,'WPTM - Section F'!$M$93:$M$494,0)),""),"")</f>
        <v/>
      </c>
      <c r="Z144" s="496"/>
      <c r="AA144" s="497"/>
      <c r="AB144" s="513" t="str">
        <f>IFERROR(IF(INDEX('WPTM - Section F'!E$93:E$494,MATCH('Print View'!$AQ$116,'WPTM - Section F'!$M$93:$M$494,0))&lt;&gt;0,INDEX('WPTM - Section F'!E$93:E$494,MATCH('Print View'!$AQ$116,'WPTM - Section F'!$M$93:$M$494,0)),""),"")</f>
        <v/>
      </c>
      <c r="AC144" s="496"/>
      <c r="AD144" s="514"/>
      <c r="AE144" s="495" t="str">
        <f>IFERROR(IF(INDEX('WPTM - Section F'!D$93:D$494,MATCH('Print View'!$AR$116,'WPTM - Section F'!$M$93:$MK$494,0))&lt;&gt;0,INDEX('WPTM - Section F'!D$93:D$494,MATCH('Print View'!$AR$116,'WPTM - Section F'!$M$93:$M$494,0)),""),"")</f>
        <v/>
      </c>
      <c r="AF144" s="496"/>
      <c r="AG144" s="497"/>
      <c r="AH144" s="513" t="str">
        <f>IFERROR(IF(INDEX('WPTM - Section F'!E$93:E$494,MATCH('Print View'!$AR$116,'WPTM - Section F'!$M$93:$M$494,0))&lt;&gt;0,INDEX('WPTM - Section F'!E$93:E$494,MATCH('Print View'!$AR$116,'WPTM - Section F'!$M$93:$M$494,0)),""),"")</f>
        <v/>
      </c>
      <c r="AI144" s="514"/>
      <c r="AJ144" s="208" t="str">
        <f>IFERROR(IF(INDEX('WPTM - Section F'!X$8:X$89,MATCH('Print View'!$A144,'WPTM - Section F'!$A$8:$A$89,0))&lt;&gt;0,INDEX('WPTM - Section F'!X$8:X$89,MATCH('Print View'!$A144,'WPTM - Section F'!$A$8:$A$89,0)),""),"")</f>
        <v/>
      </c>
      <c r="AM144" s="298"/>
      <c r="AN144" s="276" t="str">
        <f t="shared" si="0"/>
        <v>29-a1Yg0000003KglLEAS</v>
      </c>
      <c r="AO144" s="276" t="str">
        <f t="shared" si="1"/>
        <v>29-3</v>
      </c>
      <c r="AP144" s="276" t="str">
        <f t="shared" si="2"/>
        <v>29-</v>
      </c>
      <c r="AQ144" s="276" t="str">
        <f t="shared" si="3"/>
        <v>29-</v>
      </c>
      <c r="AR144" s="276" t="str">
        <f t="shared" si="4"/>
        <v>29-</v>
      </c>
    </row>
    <row r="145" spans="1:44" ht="30" x14ac:dyDescent="0.25">
      <c r="A145" s="182">
        <v>30</v>
      </c>
      <c r="B145" s="182" t="str">
        <f>IFERROR(IF(INDEX('WPTM - Section F'!B$8:B$89,MATCH('Print View'!$A145,'WPTM - Section F'!$A$8:$A$89,0))&lt;&gt;0,INDEX('WPTM - Section F'!B$8:B$89,MATCH('Print View'!$A145,'WPTM - Section F'!$A$8:$A$89,0)),""),"")</f>
        <v/>
      </c>
      <c r="C145" s="182" t="str">
        <f>IFERROR(IF(INDEX('WPTM - Section F'!C$8:C$89,MATCH('Print View'!$A145,'WPTM - Section F'!$A$8:$A$89,0))&lt;&gt;0,INDEX('WPTM - Section F'!C$8:C$89,MATCH('Print View'!$A145,'WPTM - Section F'!$A$8:$A$89,0)),""),"")</f>
        <v/>
      </c>
      <c r="D145" s="182" t="str">
        <f>IFERROR(IF(INDEX('WPTM - Section F'!D$8:D$89,MATCH('Print View'!$A145,'WPTM - Section F'!$A$8:$A$89,0))&lt;&gt;0,INDEX('WPTM - Section F'!D$8:D$89,MATCH('Print View'!$A145,'WPTM - Section F'!$A$8:$A$89,0)),""),"")</f>
        <v/>
      </c>
      <c r="E145" s="182" t="str">
        <f>IFERROR(IF(INDEX('WPTM - Section F'!E$8:E$89,MATCH('Print View'!$A145,'WPTM - Section F'!$A$8:$A$89,0))&lt;&gt;0,INDEX('WPTM - Section F'!E$8:E$89,MATCH('Print View'!$A145,'WPTM - Section F'!$A$8:$A$89,0)),""),"")</f>
        <v/>
      </c>
      <c r="F145" s="183" t="str">
        <f>IFERROR(IF(INDEX('WPTM - Section F'!W$8:W$89,MATCH('Print View'!$A145,'WPTM - Section F'!$A$8:$A$89,0))&lt;&gt;0,INDEX('WPTM - Section F'!W$8:W$89,MATCH('Print View'!$A145,'WPTM - Section F'!$A$8:$A$89,0)),""),"")</f>
        <v/>
      </c>
      <c r="G145" s="498" t="str">
        <f>IFERROR(IF(INDEX('WPTM - Section F'!D$93:D$494,MATCH('Print View'!$AN$116,'WPTM - Section F'!$M$93:$MK$494,0))&lt;&gt;0,INDEX('WPTM - Section F'!D$93:D$494,MATCH('Print View'!$AN$116,'WPTM - Section F'!$M$93:$M$494,0)),""),"")</f>
        <v/>
      </c>
      <c r="H145" s="499"/>
      <c r="I145" s="500"/>
      <c r="J145" s="511" t="str">
        <f>IFERROR(IF(INDEX('WPTM - Section F'!E$93:E$494,MATCH('Print View'!$AN$116,'WPTM - Section F'!$M$93:$M$494,0))&lt;&gt;0,INDEX('WPTM - Section F'!E$93:E$494,MATCH('Print View'!$AN$116,'WPTM - Section F'!$M$93:$M$494,0)),""),"")</f>
        <v/>
      </c>
      <c r="K145" s="499"/>
      <c r="L145" s="512"/>
      <c r="M145" s="498" t="str">
        <f>IFERROR(IF(INDEX('WPTM - Section F'!D$93:D$494,MATCH('Print View'!$AO$116,'WPTM - Section F'!$M$93:$MK$494,0))&lt;&gt;0,INDEX('WPTM - Section F'!D$93:D$494,MATCH('Print View'!$AO$116,'WPTM - Section F'!$M$93:$M$494,0)),""),"")</f>
        <v/>
      </c>
      <c r="N145" s="499"/>
      <c r="O145" s="500"/>
      <c r="P145" s="511" t="str">
        <f>IFERROR(IF(INDEX('WPTM - Section F'!E$93:E$494,MATCH('Print View'!$AO$116,'WPTM - Section F'!$M$93:$M$494,0))&lt;&gt;0,INDEX('WPTM - Section F'!E$93:E$494,MATCH('Print View'!$AO$116,'WPTM - Section F'!$M$93:$M$494,0)),""),"")</f>
        <v/>
      </c>
      <c r="Q145" s="499"/>
      <c r="R145" s="512"/>
      <c r="S145" s="498" t="str">
        <f>IFERROR(IF(INDEX('WPTM - Section F'!D$93:D$494,MATCH('Print View'!$AP$116,'WPTM - Section F'!$M$93:$MK$494,0))&lt;&gt;0,INDEX('WPTM - Section F'!D$93:D$494,MATCH('Print View'!$AP$116,'WPTM - Section F'!$M$93:$M$494,0)),""),"")</f>
        <v/>
      </c>
      <c r="T145" s="499"/>
      <c r="U145" s="500"/>
      <c r="V145" s="511" t="str">
        <f>IFERROR(IF(INDEX('WPTM - Section F'!E$93:E$494,MATCH('Print View'!$AP$116,'WPTM - Section F'!$M$93:$M$494,0))&lt;&gt;0,INDEX('WPTM - Section F'!E$93:E$494,MATCH('Print View'!$AP$116,'WPTM - Section F'!$M$93:$M$494,0)),""),"")</f>
        <v/>
      </c>
      <c r="W145" s="499"/>
      <c r="X145" s="512"/>
      <c r="Y145" s="498" t="str">
        <f>IFERROR(IF(INDEX('WPTM - Section F'!D$93:D$494,MATCH('Print View'!$AQ$116,'WPTM - Section F'!$M$93:$MK$494,0))&lt;&gt;0,INDEX('WPTM - Section F'!D$93:D$494,MATCH('Print View'!$AQ$116,'WPTM - Section F'!$M$93:$M$494,0)),""),"")</f>
        <v/>
      </c>
      <c r="Z145" s="499"/>
      <c r="AA145" s="500"/>
      <c r="AB145" s="511" t="str">
        <f>IFERROR(IF(INDEX('WPTM - Section F'!E$93:E$494,MATCH('Print View'!$AQ$116,'WPTM - Section F'!$M$93:$M$494,0))&lt;&gt;0,INDEX('WPTM - Section F'!E$93:E$494,MATCH('Print View'!$AQ$116,'WPTM - Section F'!$M$93:$M$494,0)),""),"")</f>
        <v/>
      </c>
      <c r="AC145" s="499"/>
      <c r="AD145" s="512"/>
      <c r="AE145" s="498" t="str">
        <f>IFERROR(IF(INDEX('WPTM - Section F'!D$93:D$494,MATCH('Print View'!$AR$116,'WPTM - Section F'!$M$93:$MK$494,0))&lt;&gt;0,INDEX('WPTM - Section F'!D$93:D$494,MATCH('Print View'!$AR$116,'WPTM - Section F'!$M$93:$M$494,0)),""),"")</f>
        <v/>
      </c>
      <c r="AF145" s="499"/>
      <c r="AG145" s="500"/>
      <c r="AH145" s="511" t="str">
        <f>IFERROR(IF(INDEX('WPTM - Section F'!E$93:E$494,MATCH('Print View'!$AR$116,'WPTM - Section F'!$M$93:$M$494,0))&lt;&gt;0,INDEX('WPTM - Section F'!E$93:E$494,MATCH('Print View'!$AR$116,'WPTM - Section F'!$M$93:$M$494,0)),""),"")</f>
        <v/>
      </c>
      <c r="AI145" s="512"/>
      <c r="AJ145" s="207" t="str">
        <f>IFERROR(IF(INDEX('WPTM - Section F'!X$8:X$89,MATCH('Print View'!$A145,'WPTM - Section F'!$A$8:$A$89,0))&lt;&gt;0,INDEX('WPTM - Section F'!X$8:X$89,MATCH('Print View'!$A145,'WPTM - Section F'!$A$8:$A$89,0)),""),"")</f>
        <v/>
      </c>
      <c r="AM145" s="298"/>
      <c r="AN145" s="276" t="str">
        <f t="shared" si="0"/>
        <v>30-a1Yg0000003KglLEAS</v>
      </c>
      <c r="AO145" s="276" t="str">
        <f t="shared" si="1"/>
        <v>30-3</v>
      </c>
      <c r="AP145" s="276" t="str">
        <f t="shared" si="2"/>
        <v>30-</v>
      </c>
      <c r="AQ145" s="276" t="str">
        <f t="shared" si="3"/>
        <v>30-</v>
      </c>
      <c r="AR145" s="276" t="str">
        <f t="shared" si="4"/>
        <v>30-</v>
      </c>
    </row>
    <row r="146" spans="1:44" ht="30" x14ac:dyDescent="0.25">
      <c r="A146" s="187">
        <v>31</v>
      </c>
      <c r="B146" s="187" t="str">
        <f>IFERROR(IF(INDEX('WPTM - Section F'!B$8:B$89,MATCH('Print View'!$A146,'WPTM - Section F'!$A$8:$A$89,0))&lt;&gt;0,INDEX('WPTM - Section F'!B$8:B$89,MATCH('Print View'!$A146,'WPTM - Section F'!$A$8:$A$89,0)),""),"")</f>
        <v/>
      </c>
      <c r="C146" s="187" t="str">
        <f>IFERROR(IF(INDEX('WPTM - Section F'!C$8:C$89,MATCH('Print View'!$A146,'WPTM - Section F'!$A$8:$A$89,0))&lt;&gt;0,INDEX('WPTM - Section F'!C$8:C$89,MATCH('Print View'!$A146,'WPTM - Section F'!$A$8:$A$89,0)),""),"")</f>
        <v/>
      </c>
      <c r="D146" s="187" t="str">
        <f>IFERROR(IF(INDEX('WPTM - Section F'!D$8:D$89,MATCH('Print View'!$A146,'WPTM - Section F'!$A$8:$A$89,0))&lt;&gt;0,INDEX('WPTM - Section F'!D$8:D$89,MATCH('Print View'!$A146,'WPTM - Section F'!$A$8:$A$89,0)),""),"")</f>
        <v/>
      </c>
      <c r="E146" s="187" t="str">
        <f>IFERROR(IF(INDEX('WPTM - Section F'!E$8:E$89,MATCH('Print View'!$A146,'WPTM - Section F'!$A$8:$A$89,0))&lt;&gt;0,INDEX('WPTM - Section F'!E$8:E$89,MATCH('Print View'!$A146,'WPTM - Section F'!$A$8:$A$89,0)),""),"")</f>
        <v/>
      </c>
      <c r="F146" s="188" t="str">
        <f>IFERROR(IF(INDEX('WPTM - Section F'!W$8:W$89,MATCH('Print View'!$A146,'WPTM - Section F'!$A$8:$A$89,0))&lt;&gt;0,INDEX('WPTM - Section F'!W$8:W$89,MATCH('Print View'!$A146,'WPTM - Section F'!$A$8:$A$89,0)),""),"")</f>
        <v/>
      </c>
      <c r="G146" s="495" t="str">
        <f>IFERROR(IF(INDEX('WPTM - Section F'!D$93:D$494,MATCH('Print View'!$AN$116,'WPTM - Section F'!$M$93:$MK$494,0))&lt;&gt;0,INDEX('WPTM - Section F'!D$93:D$494,MATCH('Print View'!$AN$116,'WPTM - Section F'!$M$93:$M$494,0)),""),"")</f>
        <v/>
      </c>
      <c r="H146" s="496"/>
      <c r="I146" s="497"/>
      <c r="J146" s="513" t="str">
        <f>IFERROR(IF(INDEX('WPTM - Section F'!E$93:E$494,MATCH('Print View'!$AN$116,'WPTM - Section F'!$M$93:$M$494,0))&lt;&gt;0,INDEX('WPTM - Section F'!E$93:E$494,MATCH('Print View'!$AN$116,'WPTM - Section F'!$M$93:$M$494,0)),""),"")</f>
        <v/>
      </c>
      <c r="K146" s="496"/>
      <c r="L146" s="514"/>
      <c r="M146" s="495" t="str">
        <f>IFERROR(IF(INDEX('WPTM - Section F'!D$93:D$494,MATCH('Print View'!$AO$116,'WPTM - Section F'!$M$93:$MK$494,0))&lt;&gt;0,INDEX('WPTM - Section F'!D$93:D$494,MATCH('Print View'!$AO$116,'WPTM - Section F'!$M$93:$M$494,0)),""),"")</f>
        <v/>
      </c>
      <c r="N146" s="496"/>
      <c r="O146" s="497"/>
      <c r="P146" s="513" t="str">
        <f>IFERROR(IF(INDEX('WPTM - Section F'!E$93:E$494,MATCH('Print View'!$AO$116,'WPTM - Section F'!$M$93:$M$494,0))&lt;&gt;0,INDEX('WPTM - Section F'!E$93:E$494,MATCH('Print View'!$AO$116,'WPTM - Section F'!$M$93:$M$494,0)),""),"")</f>
        <v/>
      </c>
      <c r="Q146" s="496"/>
      <c r="R146" s="514"/>
      <c r="S146" s="495" t="str">
        <f>IFERROR(IF(INDEX('WPTM - Section F'!D$93:D$494,MATCH('Print View'!$AP$116,'WPTM - Section F'!$M$93:$MK$494,0))&lt;&gt;0,INDEX('WPTM - Section F'!D$93:D$494,MATCH('Print View'!$AP$116,'WPTM - Section F'!$M$93:$M$494,0)),""),"")</f>
        <v/>
      </c>
      <c r="T146" s="496"/>
      <c r="U146" s="497"/>
      <c r="V146" s="513" t="str">
        <f>IFERROR(IF(INDEX('WPTM - Section F'!E$93:E$494,MATCH('Print View'!$AP$116,'WPTM - Section F'!$M$93:$M$494,0))&lt;&gt;0,INDEX('WPTM - Section F'!E$93:E$494,MATCH('Print View'!$AP$116,'WPTM - Section F'!$M$93:$M$494,0)),""),"")</f>
        <v/>
      </c>
      <c r="W146" s="496"/>
      <c r="X146" s="514"/>
      <c r="Y146" s="495" t="str">
        <f>IFERROR(IF(INDEX('WPTM - Section F'!D$93:D$494,MATCH('Print View'!$AQ$116,'WPTM - Section F'!$M$93:$MK$494,0))&lt;&gt;0,INDEX('WPTM - Section F'!D$93:D$494,MATCH('Print View'!$AQ$116,'WPTM - Section F'!$M$93:$M$494,0)),""),"")</f>
        <v/>
      </c>
      <c r="Z146" s="496"/>
      <c r="AA146" s="497"/>
      <c r="AB146" s="513" t="str">
        <f>IFERROR(IF(INDEX('WPTM - Section F'!E$93:E$494,MATCH('Print View'!$AQ$116,'WPTM - Section F'!$M$93:$M$494,0))&lt;&gt;0,INDEX('WPTM - Section F'!E$93:E$494,MATCH('Print View'!$AQ$116,'WPTM - Section F'!$M$93:$M$494,0)),""),"")</f>
        <v/>
      </c>
      <c r="AC146" s="496"/>
      <c r="AD146" s="514"/>
      <c r="AE146" s="495" t="str">
        <f>IFERROR(IF(INDEX('WPTM - Section F'!D$93:D$494,MATCH('Print View'!$AR$116,'WPTM - Section F'!$M$93:$MK$494,0))&lt;&gt;0,INDEX('WPTM - Section F'!D$93:D$494,MATCH('Print View'!$AR$116,'WPTM - Section F'!$M$93:$M$494,0)),""),"")</f>
        <v/>
      </c>
      <c r="AF146" s="496"/>
      <c r="AG146" s="497"/>
      <c r="AH146" s="513" t="str">
        <f>IFERROR(IF(INDEX('WPTM - Section F'!E$93:E$494,MATCH('Print View'!$AR$116,'WPTM - Section F'!$M$93:$M$494,0))&lt;&gt;0,INDEX('WPTM - Section F'!E$93:E$494,MATCH('Print View'!$AR$116,'WPTM - Section F'!$M$93:$M$494,0)),""),"")</f>
        <v/>
      </c>
      <c r="AI146" s="514"/>
      <c r="AJ146" s="208" t="str">
        <f>IFERROR(IF(INDEX('WPTM - Section F'!X$8:X$89,MATCH('Print View'!$A146,'WPTM - Section F'!$A$8:$A$89,0))&lt;&gt;0,INDEX('WPTM - Section F'!X$8:X$89,MATCH('Print View'!$A146,'WPTM - Section F'!$A$8:$A$89,0)),""),"")</f>
        <v/>
      </c>
      <c r="AM146" s="298"/>
      <c r="AN146" s="276" t="str">
        <f t="shared" si="0"/>
        <v>31-a1Yg0000003KglLEAS</v>
      </c>
      <c r="AO146" s="276" t="str">
        <f t="shared" si="1"/>
        <v>31-3</v>
      </c>
      <c r="AP146" s="276" t="str">
        <f t="shared" si="2"/>
        <v>31-</v>
      </c>
      <c r="AQ146" s="276" t="str">
        <f t="shared" si="3"/>
        <v>31-</v>
      </c>
      <c r="AR146" s="276" t="str">
        <f t="shared" si="4"/>
        <v>31-</v>
      </c>
    </row>
    <row r="147" spans="1:44" ht="30" x14ac:dyDescent="0.25">
      <c r="A147" s="182">
        <v>32</v>
      </c>
      <c r="B147" s="182" t="str">
        <f>IFERROR(IF(INDEX('WPTM - Section F'!B$8:B$89,MATCH('Print View'!$A147,'WPTM - Section F'!$A$8:$A$89,0))&lt;&gt;0,INDEX('WPTM - Section F'!B$8:B$89,MATCH('Print View'!$A147,'WPTM - Section F'!$A$8:$A$89,0)),""),"")</f>
        <v/>
      </c>
      <c r="C147" s="182" t="str">
        <f>IFERROR(IF(INDEX('WPTM - Section F'!C$8:C$89,MATCH('Print View'!$A147,'WPTM - Section F'!$A$8:$A$89,0))&lt;&gt;0,INDEX('WPTM - Section F'!C$8:C$89,MATCH('Print View'!$A147,'WPTM - Section F'!$A$8:$A$89,0)),""),"")</f>
        <v/>
      </c>
      <c r="D147" s="182" t="str">
        <f>IFERROR(IF(INDEX('WPTM - Section F'!D$8:D$89,MATCH('Print View'!$A147,'WPTM - Section F'!$A$8:$A$89,0))&lt;&gt;0,INDEX('WPTM - Section F'!D$8:D$89,MATCH('Print View'!$A147,'WPTM - Section F'!$A$8:$A$89,0)),""),"")</f>
        <v/>
      </c>
      <c r="E147" s="182" t="str">
        <f>IFERROR(IF(INDEX('WPTM - Section F'!E$8:E$89,MATCH('Print View'!$A147,'WPTM - Section F'!$A$8:$A$89,0))&lt;&gt;0,INDEX('WPTM - Section F'!E$8:E$89,MATCH('Print View'!$A147,'WPTM - Section F'!$A$8:$A$89,0)),""),"")</f>
        <v/>
      </c>
      <c r="F147" s="183" t="str">
        <f>IFERROR(IF(INDEX('WPTM - Section F'!W$8:W$89,MATCH('Print View'!$A147,'WPTM - Section F'!$A$8:$A$89,0))&lt;&gt;0,INDEX('WPTM - Section F'!W$8:W$89,MATCH('Print View'!$A147,'WPTM - Section F'!$A$8:$A$89,0)),""),"")</f>
        <v/>
      </c>
      <c r="G147" s="498" t="str">
        <f>IFERROR(IF(INDEX('WPTM - Section F'!D$93:D$494,MATCH('Print View'!$AN$116,'WPTM - Section F'!$M$93:$MK$494,0))&lt;&gt;0,INDEX('WPTM - Section F'!D$93:D$494,MATCH('Print View'!$AN$116,'WPTM - Section F'!$M$93:$M$494,0)),""),"")</f>
        <v/>
      </c>
      <c r="H147" s="499"/>
      <c r="I147" s="500"/>
      <c r="J147" s="511" t="str">
        <f>IFERROR(IF(INDEX('WPTM - Section F'!E$93:E$494,MATCH('Print View'!$AN$116,'WPTM - Section F'!$M$93:$M$494,0))&lt;&gt;0,INDEX('WPTM - Section F'!E$93:E$494,MATCH('Print View'!$AN$116,'WPTM - Section F'!$M$93:$M$494,0)),""),"")</f>
        <v/>
      </c>
      <c r="K147" s="499"/>
      <c r="L147" s="512"/>
      <c r="M147" s="498" t="str">
        <f>IFERROR(IF(INDEX('WPTM - Section F'!D$93:D$494,MATCH('Print View'!$AO$116,'WPTM - Section F'!$M$93:$MK$494,0))&lt;&gt;0,INDEX('WPTM - Section F'!D$93:D$494,MATCH('Print View'!$AO$116,'WPTM - Section F'!$M$93:$M$494,0)),""),"")</f>
        <v/>
      </c>
      <c r="N147" s="499"/>
      <c r="O147" s="500"/>
      <c r="P147" s="511" t="str">
        <f>IFERROR(IF(INDEX('WPTM - Section F'!E$93:E$494,MATCH('Print View'!$AO$116,'WPTM - Section F'!$M$93:$M$494,0))&lt;&gt;0,INDEX('WPTM - Section F'!E$93:E$494,MATCH('Print View'!$AO$116,'WPTM - Section F'!$M$93:$M$494,0)),""),"")</f>
        <v/>
      </c>
      <c r="Q147" s="499"/>
      <c r="R147" s="512"/>
      <c r="S147" s="498" t="str">
        <f>IFERROR(IF(INDEX('WPTM - Section F'!D$93:D$494,MATCH('Print View'!$AP$116,'WPTM - Section F'!$M$93:$MK$494,0))&lt;&gt;0,INDEX('WPTM - Section F'!D$93:D$494,MATCH('Print View'!$AP$116,'WPTM - Section F'!$M$93:$M$494,0)),""),"")</f>
        <v/>
      </c>
      <c r="T147" s="499"/>
      <c r="U147" s="500"/>
      <c r="V147" s="511" t="str">
        <f>IFERROR(IF(INDEX('WPTM - Section F'!E$93:E$494,MATCH('Print View'!$AP$116,'WPTM - Section F'!$M$93:$M$494,0))&lt;&gt;0,INDEX('WPTM - Section F'!E$93:E$494,MATCH('Print View'!$AP$116,'WPTM - Section F'!$M$93:$M$494,0)),""),"")</f>
        <v/>
      </c>
      <c r="W147" s="499"/>
      <c r="X147" s="512"/>
      <c r="Y147" s="498" t="str">
        <f>IFERROR(IF(INDEX('WPTM - Section F'!D$93:D$494,MATCH('Print View'!$AQ$116,'WPTM - Section F'!$M$93:$MK$494,0))&lt;&gt;0,INDEX('WPTM - Section F'!D$93:D$494,MATCH('Print View'!$AQ$116,'WPTM - Section F'!$M$93:$M$494,0)),""),"")</f>
        <v/>
      </c>
      <c r="Z147" s="499"/>
      <c r="AA147" s="500"/>
      <c r="AB147" s="511" t="str">
        <f>IFERROR(IF(INDEX('WPTM - Section F'!E$93:E$494,MATCH('Print View'!$AQ$116,'WPTM - Section F'!$M$93:$M$494,0))&lt;&gt;0,INDEX('WPTM - Section F'!E$93:E$494,MATCH('Print View'!$AQ$116,'WPTM - Section F'!$M$93:$M$494,0)),""),"")</f>
        <v/>
      </c>
      <c r="AC147" s="499"/>
      <c r="AD147" s="512"/>
      <c r="AE147" s="498" t="str">
        <f>IFERROR(IF(INDEX('WPTM - Section F'!D$93:D$494,MATCH('Print View'!$AR$116,'WPTM - Section F'!$M$93:$MK$494,0))&lt;&gt;0,INDEX('WPTM - Section F'!D$93:D$494,MATCH('Print View'!$AR$116,'WPTM - Section F'!$M$93:$M$494,0)),""),"")</f>
        <v/>
      </c>
      <c r="AF147" s="499"/>
      <c r="AG147" s="500"/>
      <c r="AH147" s="511" t="str">
        <f>IFERROR(IF(INDEX('WPTM - Section F'!E$93:E$494,MATCH('Print View'!$AR$116,'WPTM - Section F'!$M$93:$M$494,0))&lt;&gt;0,INDEX('WPTM - Section F'!E$93:E$494,MATCH('Print View'!$AR$116,'WPTM - Section F'!$M$93:$M$494,0)),""),"")</f>
        <v/>
      </c>
      <c r="AI147" s="512"/>
      <c r="AJ147" s="207" t="str">
        <f>IFERROR(IF(INDEX('WPTM - Section F'!X$8:X$89,MATCH('Print View'!$A147,'WPTM - Section F'!$A$8:$A$89,0))&lt;&gt;0,INDEX('WPTM - Section F'!X$8:X$89,MATCH('Print View'!$A147,'WPTM - Section F'!$A$8:$A$89,0)),""),"")</f>
        <v/>
      </c>
      <c r="AM147" s="298"/>
      <c r="AN147" s="276" t="str">
        <f t="shared" si="0"/>
        <v>32-a1Yg0000003KglLEAS</v>
      </c>
      <c r="AO147" s="276" t="str">
        <f t="shared" si="1"/>
        <v>32-3</v>
      </c>
      <c r="AP147" s="276" t="str">
        <f t="shared" si="2"/>
        <v>32-</v>
      </c>
      <c r="AQ147" s="276" t="str">
        <f t="shared" si="3"/>
        <v>32-</v>
      </c>
      <c r="AR147" s="276" t="str">
        <f t="shared" si="4"/>
        <v>32-</v>
      </c>
    </row>
    <row r="148" spans="1:44" ht="30" x14ac:dyDescent="0.25">
      <c r="A148" s="187">
        <v>33</v>
      </c>
      <c r="B148" s="187" t="str">
        <f>IFERROR(IF(INDEX('WPTM - Section F'!B$8:B$89,MATCH('Print View'!$A148,'WPTM - Section F'!$A$8:$A$89,0))&lt;&gt;0,INDEX('WPTM - Section F'!B$8:B$89,MATCH('Print View'!$A148,'WPTM - Section F'!$A$8:$A$89,0)),""),"")</f>
        <v/>
      </c>
      <c r="C148" s="187" t="str">
        <f>IFERROR(IF(INDEX('WPTM - Section F'!C$8:C$89,MATCH('Print View'!$A148,'WPTM - Section F'!$A$8:$A$89,0))&lt;&gt;0,INDEX('WPTM - Section F'!C$8:C$89,MATCH('Print View'!$A148,'WPTM - Section F'!$A$8:$A$89,0)),""),"")</f>
        <v/>
      </c>
      <c r="D148" s="187" t="str">
        <f>IFERROR(IF(INDEX('WPTM - Section F'!D$8:D$89,MATCH('Print View'!$A148,'WPTM - Section F'!$A$8:$A$89,0))&lt;&gt;0,INDEX('WPTM - Section F'!D$8:D$89,MATCH('Print View'!$A148,'WPTM - Section F'!$A$8:$A$89,0)),""),"")</f>
        <v/>
      </c>
      <c r="E148" s="187" t="str">
        <f>IFERROR(IF(INDEX('WPTM - Section F'!E$8:E$89,MATCH('Print View'!$A148,'WPTM - Section F'!$A$8:$A$89,0))&lt;&gt;0,INDEX('WPTM - Section F'!E$8:E$89,MATCH('Print View'!$A148,'WPTM - Section F'!$A$8:$A$89,0)),""),"")</f>
        <v/>
      </c>
      <c r="F148" s="188" t="str">
        <f>IFERROR(IF(INDEX('WPTM - Section F'!W$8:W$89,MATCH('Print View'!$A148,'WPTM - Section F'!$A$8:$A$89,0))&lt;&gt;0,INDEX('WPTM - Section F'!W$8:W$89,MATCH('Print View'!$A148,'WPTM - Section F'!$A$8:$A$89,0)),""),"")</f>
        <v/>
      </c>
      <c r="G148" s="495" t="str">
        <f>IFERROR(IF(INDEX('WPTM - Section F'!D$93:D$494,MATCH('Print View'!$AN$116,'WPTM - Section F'!$M$93:$MK$494,0))&lt;&gt;0,INDEX('WPTM - Section F'!D$93:D$494,MATCH('Print View'!$AN$116,'WPTM - Section F'!$M$93:$M$494,0)),""),"")</f>
        <v/>
      </c>
      <c r="H148" s="496"/>
      <c r="I148" s="497"/>
      <c r="J148" s="513" t="str">
        <f>IFERROR(IF(INDEX('WPTM - Section F'!E$93:E$494,MATCH('Print View'!$AN$116,'WPTM - Section F'!$M$93:$M$494,0))&lt;&gt;0,INDEX('WPTM - Section F'!E$93:E$494,MATCH('Print View'!$AN$116,'WPTM - Section F'!$M$93:$M$494,0)),""),"")</f>
        <v/>
      </c>
      <c r="K148" s="496"/>
      <c r="L148" s="514"/>
      <c r="M148" s="495" t="str">
        <f>IFERROR(IF(INDEX('WPTM - Section F'!D$93:D$494,MATCH('Print View'!$AO$116,'WPTM - Section F'!$M$93:$MK$494,0))&lt;&gt;0,INDEX('WPTM - Section F'!D$93:D$494,MATCH('Print View'!$AO$116,'WPTM - Section F'!$M$93:$M$494,0)),""),"")</f>
        <v/>
      </c>
      <c r="N148" s="496"/>
      <c r="O148" s="497"/>
      <c r="P148" s="513" t="str">
        <f>IFERROR(IF(INDEX('WPTM - Section F'!E$93:E$494,MATCH('Print View'!$AO$116,'WPTM - Section F'!$M$93:$M$494,0))&lt;&gt;0,INDEX('WPTM - Section F'!E$93:E$494,MATCH('Print View'!$AO$116,'WPTM - Section F'!$M$93:$M$494,0)),""),"")</f>
        <v/>
      </c>
      <c r="Q148" s="496"/>
      <c r="R148" s="514"/>
      <c r="S148" s="495" t="str">
        <f>IFERROR(IF(INDEX('WPTM - Section F'!D$93:D$494,MATCH('Print View'!$AP$116,'WPTM - Section F'!$M$93:$MK$494,0))&lt;&gt;0,INDEX('WPTM - Section F'!D$93:D$494,MATCH('Print View'!$AP$116,'WPTM - Section F'!$M$93:$M$494,0)),""),"")</f>
        <v/>
      </c>
      <c r="T148" s="496"/>
      <c r="U148" s="497"/>
      <c r="V148" s="513" t="str">
        <f>IFERROR(IF(INDEX('WPTM - Section F'!E$93:E$494,MATCH('Print View'!$AP$116,'WPTM - Section F'!$M$93:$M$494,0))&lt;&gt;0,INDEX('WPTM - Section F'!E$93:E$494,MATCH('Print View'!$AP$116,'WPTM - Section F'!$M$93:$M$494,0)),""),"")</f>
        <v/>
      </c>
      <c r="W148" s="496"/>
      <c r="X148" s="514"/>
      <c r="Y148" s="495" t="str">
        <f>IFERROR(IF(INDEX('WPTM - Section F'!D$93:D$494,MATCH('Print View'!$AQ$116,'WPTM - Section F'!$M$93:$MK$494,0))&lt;&gt;0,INDEX('WPTM - Section F'!D$93:D$494,MATCH('Print View'!$AQ$116,'WPTM - Section F'!$M$93:$M$494,0)),""),"")</f>
        <v/>
      </c>
      <c r="Z148" s="496"/>
      <c r="AA148" s="497"/>
      <c r="AB148" s="513" t="str">
        <f>IFERROR(IF(INDEX('WPTM - Section F'!E$93:E$494,MATCH('Print View'!$AQ$116,'WPTM - Section F'!$M$93:$M$494,0))&lt;&gt;0,INDEX('WPTM - Section F'!E$93:E$494,MATCH('Print View'!$AQ$116,'WPTM - Section F'!$M$93:$M$494,0)),""),"")</f>
        <v/>
      </c>
      <c r="AC148" s="496"/>
      <c r="AD148" s="514"/>
      <c r="AE148" s="495" t="str">
        <f>IFERROR(IF(INDEX('WPTM - Section F'!D$93:D$494,MATCH('Print View'!$AR$116,'WPTM - Section F'!$M$93:$MK$494,0))&lt;&gt;0,INDEX('WPTM - Section F'!D$93:D$494,MATCH('Print View'!$AR$116,'WPTM - Section F'!$M$93:$M$494,0)),""),"")</f>
        <v/>
      </c>
      <c r="AF148" s="496"/>
      <c r="AG148" s="497"/>
      <c r="AH148" s="513" t="str">
        <f>IFERROR(IF(INDEX('WPTM - Section F'!E$93:E$494,MATCH('Print View'!$AR$116,'WPTM - Section F'!$M$93:$M$494,0))&lt;&gt;0,INDEX('WPTM - Section F'!E$93:E$494,MATCH('Print View'!$AR$116,'WPTM - Section F'!$M$93:$M$494,0)),""),"")</f>
        <v/>
      </c>
      <c r="AI148" s="514"/>
      <c r="AJ148" s="208" t="str">
        <f>IFERROR(IF(INDEX('WPTM - Section F'!X$8:X$89,MATCH('Print View'!$A148,'WPTM - Section F'!$A$8:$A$89,0))&lt;&gt;0,INDEX('WPTM - Section F'!X$8:X$89,MATCH('Print View'!$A148,'WPTM - Section F'!$A$8:$A$89,0)),""),"")</f>
        <v/>
      </c>
      <c r="AM148" s="298"/>
      <c r="AN148" s="276" t="str">
        <f t="shared" si="0"/>
        <v>33-a1Yg0000003KglLEAS</v>
      </c>
      <c r="AO148" s="276" t="str">
        <f t="shared" si="1"/>
        <v>33-3</v>
      </c>
      <c r="AP148" s="276" t="str">
        <f t="shared" si="2"/>
        <v>33-</v>
      </c>
      <c r="AQ148" s="276" t="str">
        <f t="shared" si="3"/>
        <v>33-</v>
      </c>
      <c r="AR148" s="276" t="str">
        <f t="shared" si="4"/>
        <v>33-</v>
      </c>
    </row>
    <row r="149" spans="1:44" ht="30" x14ac:dyDescent="0.25">
      <c r="A149" s="182">
        <v>34</v>
      </c>
      <c r="B149" s="182" t="str">
        <f>IFERROR(IF(INDEX('WPTM - Section F'!B$8:B$89,MATCH('Print View'!$A149,'WPTM - Section F'!$A$8:$A$89,0))&lt;&gt;0,INDEX('WPTM - Section F'!B$8:B$89,MATCH('Print View'!$A149,'WPTM - Section F'!$A$8:$A$89,0)),""),"")</f>
        <v/>
      </c>
      <c r="C149" s="182" t="str">
        <f>IFERROR(IF(INDEX('WPTM - Section F'!C$8:C$89,MATCH('Print View'!$A149,'WPTM - Section F'!$A$8:$A$89,0))&lt;&gt;0,INDEX('WPTM - Section F'!C$8:C$89,MATCH('Print View'!$A149,'WPTM - Section F'!$A$8:$A$89,0)),""),"")</f>
        <v/>
      </c>
      <c r="D149" s="182" t="str">
        <f>IFERROR(IF(INDEX('WPTM - Section F'!D$8:D$89,MATCH('Print View'!$A149,'WPTM - Section F'!$A$8:$A$89,0))&lt;&gt;0,INDEX('WPTM - Section F'!D$8:D$89,MATCH('Print View'!$A149,'WPTM - Section F'!$A$8:$A$89,0)),""),"")</f>
        <v/>
      </c>
      <c r="E149" s="182" t="str">
        <f>IFERROR(IF(INDEX('WPTM - Section F'!E$8:E$89,MATCH('Print View'!$A149,'WPTM - Section F'!$A$8:$A$89,0))&lt;&gt;0,INDEX('WPTM - Section F'!E$8:E$89,MATCH('Print View'!$A149,'WPTM - Section F'!$A$8:$A$89,0)),""),"")</f>
        <v/>
      </c>
      <c r="F149" s="183" t="str">
        <f>IFERROR(IF(INDEX('WPTM - Section F'!W$8:W$89,MATCH('Print View'!$A149,'WPTM - Section F'!$A$8:$A$89,0))&lt;&gt;0,INDEX('WPTM - Section F'!W$8:W$89,MATCH('Print View'!$A149,'WPTM - Section F'!$A$8:$A$89,0)),""),"")</f>
        <v/>
      </c>
      <c r="G149" s="498" t="str">
        <f>IFERROR(IF(INDEX('WPTM - Section F'!D$93:D$494,MATCH('Print View'!$AN$116,'WPTM - Section F'!$M$93:$MK$494,0))&lt;&gt;0,INDEX('WPTM - Section F'!D$93:D$494,MATCH('Print View'!$AN$116,'WPTM - Section F'!$M$93:$M$494,0)),""),"")</f>
        <v/>
      </c>
      <c r="H149" s="499"/>
      <c r="I149" s="500"/>
      <c r="J149" s="511" t="str">
        <f>IFERROR(IF(INDEX('WPTM - Section F'!E$93:E$494,MATCH('Print View'!$AN$116,'WPTM - Section F'!$M$93:$M$494,0))&lt;&gt;0,INDEX('WPTM - Section F'!E$93:E$494,MATCH('Print View'!$AN$116,'WPTM - Section F'!$M$93:$M$494,0)),""),"")</f>
        <v/>
      </c>
      <c r="K149" s="499"/>
      <c r="L149" s="512"/>
      <c r="M149" s="498" t="str">
        <f>IFERROR(IF(INDEX('WPTM - Section F'!D$93:D$494,MATCH('Print View'!$AO$116,'WPTM - Section F'!$M$93:$MK$494,0))&lt;&gt;0,INDEX('WPTM - Section F'!D$93:D$494,MATCH('Print View'!$AO$116,'WPTM - Section F'!$M$93:$M$494,0)),""),"")</f>
        <v/>
      </c>
      <c r="N149" s="499"/>
      <c r="O149" s="500"/>
      <c r="P149" s="511" t="str">
        <f>IFERROR(IF(INDEX('WPTM - Section F'!E$93:E$494,MATCH('Print View'!$AO$116,'WPTM - Section F'!$M$93:$M$494,0))&lt;&gt;0,INDEX('WPTM - Section F'!E$93:E$494,MATCH('Print View'!$AO$116,'WPTM - Section F'!$M$93:$M$494,0)),""),"")</f>
        <v/>
      </c>
      <c r="Q149" s="499"/>
      <c r="R149" s="512"/>
      <c r="S149" s="498" t="str">
        <f>IFERROR(IF(INDEX('WPTM - Section F'!D$93:D$494,MATCH('Print View'!$AP$116,'WPTM - Section F'!$M$93:$MK$494,0))&lt;&gt;0,INDEX('WPTM - Section F'!D$93:D$494,MATCH('Print View'!$AP$116,'WPTM - Section F'!$M$93:$M$494,0)),""),"")</f>
        <v/>
      </c>
      <c r="T149" s="499"/>
      <c r="U149" s="500"/>
      <c r="V149" s="511" t="str">
        <f>IFERROR(IF(INDEX('WPTM - Section F'!E$93:E$494,MATCH('Print View'!$AP$116,'WPTM - Section F'!$M$93:$M$494,0))&lt;&gt;0,INDEX('WPTM - Section F'!E$93:E$494,MATCH('Print View'!$AP$116,'WPTM - Section F'!$M$93:$M$494,0)),""),"")</f>
        <v/>
      </c>
      <c r="W149" s="499"/>
      <c r="X149" s="512"/>
      <c r="Y149" s="498" t="str">
        <f>IFERROR(IF(INDEX('WPTM - Section F'!D$93:D$494,MATCH('Print View'!$AQ$116,'WPTM - Section F'!$M$93:$MK$494,0))&lt;&gt;0,INDEX('WPTM - Section F'!D$93:D$494,MATCH('Print View'!$AQ$116,'WPTM - Section F'!$M$93:$M$494,0)),""),"")</f>
        <v/>
      </c>
      <c r="Z149" s="499"/>
      <c r="AA149" s="500"/>
      <c r="AB149" s="511" t="str">
        <f>IFERROR(IF(INDEX('WPTM - Section F'!E$93:E$494,MATCH('Print View'!$AQ$116,'WPTM - Section F'!$M$93:$M$494,0))&lt;&gt;0,INDEX('WPTM - Section F'!E$93:E$494,MATCH('Print View'!$AQ$116,'WPTM - Section F'!$M$93:$M$494,0)),""),"")</f>
        <v/>
      </c>
      <c r="AC149" s="499"/>
      <c r="AD149" s="512"/>
      <c r="AE149" s="498" t="str">
        <f>IFERROR(IF(INDEX('WPTM - Section F'!D$93:D$494,MATCH('Print View'!$AR$116,'WPTM - Section F'!$M$93:$MK$494,0))&lt;&gt;0,INDEX('WPTM - Section F'!D$93:D$494,MATCH('Print View'!$AR$116,'WPTM - Section F'!$M$93:$M$494,0)),""),"")</f>
        <v/>
      </c>
      <c r="AF149" s="499"/>
      <c r="AG149" s="500"/>
      <c r="AH149" s="511" t="str">
        <f>IFERROR(IF(INDEX('WPTM - Section F'!E$93:E$494,MATCH('Print View'!$AR$116,'WPTM - Section F'!$M$93:$M$494,0))&lt;&gt;0,INDEX('WPTM - Section F'!E$93:E$494,MATCH('Print View'!$AR$116,'WPTM - Section F'!$M$93:$M$494,0)),""),"")</f>
        <v/>
      </c>
      <c r="AI149" s="512"/>
      <c r="AJ149" s="207" t="str">
        <f>IFERROR(IF(INDEX('WPTM - Section F'!X$8:X$89,MATCH('Print View'!$A149,'WPTM - Section F'!$A$8:$A$89,0))&lt;&gt;0,INDEX('WPTM - Section F'!X$8:X$89,MATCH('Print View'!$A149,'WPTM - Section F'!$A$8:$A$89,0)),""),"")</f>
        <v/>
      </c>
      <c r="AM149" s="298"/>
      <c r="AN149" s="276" t="str">
        <f t="shared" si="0"/>
        <v>34-a1Yg0000003KglLEAS</v>
      </c>
      <c r="AO149" s="276" t="str">
        <f t="shared" si="1"/>
        <v>34-3</v>
      </c>
      <c r="AP149" s="276" t="str">
        <f t="shared" si="2"/>
        <v>34-</v>
      </c>
      <c r="AQ149" s="276" t="str">
        <f t="shared" si="3"/>
        <v>34-</v>
      </c>
      <c r="AR149" s="276" t="str">
        <f t="shared" si="4"/>
        <v>34-</v>
      </c>
    </row>
    <row r="150" spans="1:44" ht="30" x14ac:dyDescent="0.25">
      <c r="A150" s="187">
        <v>35</v>
      </c>
      <c r="B150" s="187" t="str">
        <f>IFERROR(IF(INDEX('WPTM - Section F'!B$8:B$89,MATCH('Print View'!$A150,'WPTM - Section F'!$A$8:$A$89,0))&lt;&gt;0,INDEX('WPTM - Section F'!B$8:B$89,MATCH('Print View'!$A150,'WPTM - Section F'!$A$8:$A$89,0)),""),"")</f>
        <v/>
      </c>
      <c r="C150" s="187" t="str">
        <f>IFERROR(IF(INDEX('WPTM - Section F'!C$8:C$89,MATCH('Print View'!$A150,'WPTM - Section F'!$A$8:$A$89,0))&lt;&gt;0,INDEX('WPTM - Section F'!C$8:C$89,MATCH('Print View'!$A150,'WPTM - Section F'!$A$8:$A$89,0)),""),"")</f>
        <v/>
      </c>
      <c r="D150" s="187" t="str">
        <f>IFERROR(IF(INDEX('WPTM - Section F'!D$8:D$89,MATCH('Print View'!$A150,'WPTM - Section F'!$A$8:$A$89,0))&lt;&gt;0,INDEX('WPTM - Section F'!D$8:D$89,MATCH('Print View'!$A150,'WPTM - Section F'!$A$8:$A$89,0)),""),"")</f>
        <v/>
      </c>
      <c r="E150" s="187" t="str">
        <f>IFERROR(IF(INDEX('WPTM - Section F'!E$8:E$89,MATCH('Print View'!$A150,'WPTM - Section F'!$A$8:$A$89,0))&lt;&gt;0,INDEX('WPTM - Section F'!E$8:E$89,MATCH('Print View'!$A150,'WPTM - Section F'!$A$8:$A$89,0)),""),"")</f>
        <v/>
      </c>
      <c r="F150" s="188" t="str">
        <f>IFERROR(IF(INDEX('WPTM - Section F'!W$8:W$89,MATCH('Print View'!$A150,'WPTM - Section F'!$A$8:$A$89,0))&lt;&gt;0,INDEX('WPTM - Section F'!W$8:W$89,MATCH('Print View'!$A150,'WPTM - Section F'!$A$8:$A$89,0)),""),"")</f>
        <v/>
      </c>
      <c r="G150" s="495" t="str">
        <f>IFERROR(IF(INDEX('WPTM - Section F'!D$93:D$494,MATCH('Print View'!$AN$116,'WPTM - Section F'!$M$93:$MK$494,0))&lt;&gt;0,INDEX('WPTM - Section F'!D$93:D$494,MATCH('Print View'!$AN$116,'WPTM - Section F'!$M$93:$M$494,0)),""),"")</f>
        <v/>
      </c>
      <c r="H150" s="496"/>
      <c r="I150" s="497"/>
      <c r="J150" s="513" t="str">
        <f>IFERROR(IF(INDEX('WPTM - Section F'!E$93:E$494,MATCH('Print View'!$AN$116,'WPTM - Section F'!$M$93:$M$494,0))&lt;&gt;0,INDEX('WPTM - Section F'!E$93:E$494,MATCH('Print View'!$AN$116,'WPTM - Section F'!$M$93:$M$494,0)),""),"")</f>
        <v/>
      </c>
      <c r="K150" s="496"/>
      <c r="L150" s="514"/>
      <c r="M150" s="495" t="str">
        <f>IFERROR(IF(INDEX('WPTM - Section F'!D$93:D$494,MATCH('Print View'!$AO$116,'WPTM - Section F'!$M$93:$MK$494,0))&lt;&gt;0,INDEX('WPTM - Section F'!D$93:D$494,MATCH('Print View'!$AO$116,'WPTM - Section F'!$M$93:$M$494,0)),""),"")</f>
        <v/>
      </c>
      <c r="N150" s="496"/>
      <c r="O150" s="497"/>
      <c r="P150" s="513" t="str">
        <f>IFERROR(IF(INDEX('WPTM - Section F'!E$93:E$494,MATCH('Print View'!$AO$116,'WPTM - Section F'!$M$93:$M$494,0))&lt;&gt;0,INDEX('WPTM - Section F'!E$93:E$494,MATCH('Print View'!$AO$116,'WPTM - Section F'!$M$93:$M$494,0)),""),"")</f>
        <v/>
      </c>
      <c r="Q150" s="496"/>
      <c r="R150" s="514"/>
      <c r="S150" s="495" t="str">
        <f>IFERROR(IF(INDEX('WPTM - Section F'!D$93:D$494,MATCH('Print View'!$AP$116,'WPTM - Section F'!$M$93:$MK$494,0))&lt;&gt;0,INDEX('WPTM - Section F'!D$93:D$494,MATCH('Print View'!$AP$116,'WPTM - Section F'!$M$93:$M$494,0)),""),"")</f>
        <v/>
      </c>
      <c r="T150" s="496"/>
      <c r="U150" s="497"/>
      <c r="V150" s="513" t="str">
        <f>IFERROR(IF(INDEX('WPTM - Section F'!E$93:E$494,MATCH('Print View'!$AP$116,'WPTM - Section F'!$M$93:$M$494,0))&lt;&gt;0,INDEX('WPTM - Section F'!E$93:E$494,MATCH('Print View'!$AP$116,'WPTM - Section F'!$M$93:$M$494,0)),""),"")</f>
        <v/>
      </c>
      <c r="W150" s="496"/>
      <c r="X150" s="514"/>
      <c r="Y150" s="495" t="str">
        <f>IFERROR(IF(INDEX('WPTM - Section F'!D$93:D$494,MATCH('Print View'!$AQ$116,'WPTM - Section F'!$M$93:$MK$494,0))&lt;&gt;0,INDEX('WPTM - Section F'!D$93:D$494,MATCH('Print View'!$AQ$116,'WPTM - Section F'!$M$93:$M$494,0)),""),"")</f>
        <v/>
      </c>
      <c r="Z150" s="496"/>
      <c r="AA150" s="497"/>
      <c r="AB150" s="513" t="str">
        <f>IFERROR(IF(INDEX('WPTM - Section F'!E$93:E$494,MATCH('Print View'!$AQ$116,'WPTM - Section F'!$M$93:$M$494,0))&lt;&gt;0,INDEX('WPTM - Section F'!E$93:E$494,MATCH('Print View'!$AQ$116,'WPTM - Section F'!$M$93:$M$494,0)),""),"")</f>
        <v/>
      </c>
      <c r="AC150" s="496"/>
      <c r="AD150" s="514"/>
      <c r="AE150" s="495" t="str">
        <f>IFERROR(IF(INDEX('WPTM - Section F'!D$93:D$494,MATCH('Print View'!$AR$116,'WPTM - Section F'!$M$93:$MK$494,0))&lt;&gt;0,INDEX('WPTM - Section F'!D$93:D$494,MATCH('Print View'!$AR$116,'WPTM - Section F'!$M$93:$M$494,0)),""),"")</f>
        <v/>
      </c>
      <c r="AF150" s="496"/>
      <c r="AG150" s="497"/>
      <c r="AH150" s="513" t="str">
        <f>IFERROR(IF(INDEX('WPTM - Section F'!E$93:E$494,MATCH('Print View'!$AR$116,'WPTM - Section F'!$M$93:$M$494,0))&lt;&gt;0,INDEX('WPTM - Section F'!E$93:E$494,MATCH('Print View'!$AR$116,'WPTM - Section F'!$M$93:$M$494,0)),""),"")</f>
        <v/>
      </c>
      <c r="AI150" s="514"/>
      <c r="AJ150" s="208" t="str">
        <f>IFERROR(IF(INDEX('WPTM - Section F'!X$8:X$89,MATCH('Print View'!$A150,'WPTM - Section F'!$A$8:$A$89,0))&lt;&gt;0,INDEX('WPTM - Section F'!X$8:X$89,MATCH('Print View'!$A150,'WPTM - Section F'!$A$8:$A$89,0)),""),"")</f>
        <v/>
      </c>
      <c r="AM150" s="298"/>
      <c r="AN150" s="276" t="str">
        <f t="shared" si="0"/>
        <v>35-a1Yg0000003KglLEAS</v>
      </c>
      <c r="AO150" s="276" t="str">
        <f t="shared" si="1"/>
        <v>35-3</v>
      </c>
      <c r="AP150" s="276" t="str">
        <f t="shared" si="2"/>
        <v>35-</v>
      </c>
      <c r="AQ150" s="276" t="str">
        <f t="shared" si="3"/>
        <v>35-</v>
      </c>
      <c r="AR150" s="276" t="str">
        <f t="shared" si="4"/>
        <v>35-</v>
      </c>
    </row>
    <row r="151" spans="1:44" ht="30" x14ac:dyDescent="0.25">
      <c r="A151" s="182">
        <v>36</v>
      </c>
      <c r="B151" s="182" t="str">
        <f>IFERROR(IF(INDEX('WPTM - Section F'!B$8:B$89,MATCH('Print View'!$A151,'WPTM - Section F'!$A$8:$A$89,0))&lt;&gt;0,INDEX('WPTM - Section F'!B$8:B$89,MATCH('Print View'!$A151,'WPTM - Section F'!$A$8:$A$89,0)),""),"")</f>
        <v/>
      </c>
      <c r="C151" s="182" t="str">
        <f>IFERROR(IF(INDEX('WPTM - Section F'!C$8:C$89,MATCH('Print View'!$A151,'WPTM - Section F'!$A$8:$A$89,0))&lt;&gt;0,INDEX('WPTM - Section F'!C$8:C$89,MATCH('Print View'!$A151,'WPTM - Section F'!$A$8:$A$89,0)),""),"")</f>
        <v/>
      </c>
      <c r="D151" s="182" t="str">
        <f>IFERROR(IF(INDEX('WPTM - Section F'!D$8:D$89,MATCH('Print View'!$A151,'WPTM - Section F'!$A$8:$A$89,0))&lt;&gt;0,INDEX('WPTM - Section F'!D$8:D$89,MATCH('Print View'!$A151,'WPTM - Section F'!$A$8:$A$89,0)),""),"")</f>
        <v/>
      </c>
      <c r="E151" s="182" t="str">
        <f>IFERROR(IF(INDEX('WPTM - Section F'!E$8:E$89,MATCH('Print View'!$A151,'WPTM - Section F'!$A$8:$A$89,0))&lt;&gt;0,INDEX('WPTM - Section F'!E$8:E$89,MATCH('Print View'!$A151,'WPTM - Section F'!$A$8:$A$89,0)),""),"")</f>
        <v/>
      </c>
      <c r="F151" s="183" t="str">
        <f>IFERROR(IF(INDEX('WPTM - Section F'!W$8:W$89,MATCH('Print View'!$A151,'WPTM - Section F'!$A$8:$A$89,0))&lt;&gt;0,INDEX('WPTM - Section F'!W$8:W$89,MATCH('Print View'!$A151,'WPTM - Section F'!$A$8:$A$89,0)),""),"")</f>
        <v/>
      </c>
      <c r="G151" s="498" t="str">
        <f>IFERROR(IF(INDEX('WPTM - Section F'!D$93:D$494,MATCH('Print View'!$AN$116,'WPTM - Section F'!$M$93:$MK$494,0))&lt;&gt;0,INDEX('WPTM - Section F'!D$93:D$494,MATCH('Print View'!$AN$116,'WPTM - Section F'!$M$93:$M$494,0)),""),"")</f>
        <v/>
      </c>
      <c r="H151" s="499"/>
      <c r="I151" s="500"/>
      <c r="J151" s="511" t="str">
        <f>IFERROR(IF(INDEX('WPTM - Section F'!E$93:E$494,MATCH('Print View'!$AN$116,'WPTM - Section F'!$M$93:$M$494,0))&lt;&gt;0,INDEX('WPTM - Section F'!E$93:E$494,MATCH('Print View'!$AN$116,'WPTM - Section F'!$M$93:$M$494,0)),""),"")</f>
        <v/>
      </c>
      <c r="K151" s="499"/>
      <c r="L151" s="512"/>
      <c r="M151" s="498" t="str">
        <f>IFERROR(IF(INDEX('WPTM - Section F'!D$93:D$494,MATCH('Print View'!$AO$116,'WPTM - Section F'!$M$93:$MK$494,0))&lt;&gt;0,INDEX('WPTM - Section F'!D$93:D$494,MATCH('Print View'!$AO$116,'WPTM - Section F'!$M$93:$M$494,0)),""),"")</f>
        <v/>
      </c>
      <c r="N151" s="499"/>
      <c r="O151" s="500"/>
      <c r="P151" s="511" t="str">
        <f>IFERROR(IF(INDEX('WPTM - Section F'!E$93:E$494,MATCH('Print View'!$AO$116,'WPTM - Section F'!$M$93:$M$494,0))&lt;&gt;0,INDEX('WPTM - Section F'!E$93:E$494,MATCH('Print View'!$AO$116,'WPTM - Section F'!$M$93:$M$494,0)),""),"")</f>
        <v/>
      </c>
      <c r="Q151" s="499"/>
      <c r="R151" s="512"/>
      <c r="S151" s="498" t="str">
        <f>IFERROR(IF(INDEX('WPTM - Section F'!D$93:D$494,MATCH('Print View'!$AP$116,'WPTM - Section F'!$M$93:$MK$494,0))&lt;&gt;0,INDEX('WPTM - Section F'!D$93:D$494,MATCH('Print View'!$AP$116,'WPTM - Section F'!$M$93:$M$494,0)),""),"")</f>
        <v/>
      </c>
      <c r="T151" s="499"/>
      <c r="U151" s="500"/>
      <c r="V151" s="511" t="str">
        <f>IFERROR(IF(INDEX('WPTM - Section F'!E$93:E$494,MATCH('Print View'!$AP$116,'WPTM - Section F'!$M$93:$M$494,0))&lt;&gt;0,INDEX('WPTM - Section F'!E$93:E$494,MATCH('Print View'!$AP$116,'WPTM - Section F'!$M$93:$M$494,0)),""),"")</f>
        <v/>
      </c>
      <c r="W151" s="499"/>
      <c r="X151" s="512"/>
      <c r="Y151" s="498" t="str">
        <f>IFERROR(IF(INDEX('WPTM - Section F'!D$93:D$494,MATCH('Print View'!$AQ$116,'WPTM - Section F'!$M$93:$MK$494,0))&lt;&gt;0,INDEX('WPTM - Section F'!D$93:D$494,MATCH('Print View'!$AQ$116,'WPTM - Section F'!$M$93:$M$494,0)),""),"")</f>
        <v/>
      </c>
      <c r="Z151" s="499"/>
      <c r="AA151" s="500"/>
      <c r="AB151" s="511" t="str">
        <f>IFERROR(IF(INDEX('WPTM - Section F'!E$93:E$494,MATCH('Print View'!$AQ$116,'WPTM - Section F'!$M$93:$M$494,0))&lt;&gt;0,INDEX('WPTM - Section F'!E$93:E$494,MATCH('Print View'!$AQ$116,'WPTM - Section F'!$M$93:$M$494,0)),""),"")</f>
        <v/>
      </c>
      <c r="AC151" s="499"/>
      <c r="AD151" s="512"/>
      <c r="AE151" s="498" t="str">
        <f>IFERROR(IF(INDEX('WPTM - Section F'!D$93:D$494,MATCH('Print View'!$AR$116,'WPTM - Section F'!$M$93:$MK$494,0))&lt;&gt;0,INDEX('WPTM - Section F'!D$93:D$494,MATCH('Print View'!$AR$116,'WPTM - Section F'!$M$93:$M$494,0)),""),"")</f>
        <v/>
      </c>
      <c r="AF151" s="499"/>
      <c r="AG151" s="500"/>
      <c r="AH151" s="511" t="str">
        <f>IFERROR(IF(INDEX('WPTM - Section F'!E$93:E$494,MATCH('Print View'!$AR$116,'WPTM - Section F'!$M$93:$M$494,0))&lt;&gt;0,INDEX('WPTM - Section F'!E$93:E$494,MATCH('Print View'!$AR$116,'WPTM - Section F'!$M$93:$M$494,0)),""),"")</f>
        <v/>
      </c>
      <c r="AI151" s="512"/>
      <c r="AJ151" s="207" t="str">
        <f>IFERROR(IF(INDEX('WPTM - Section F'!X$8:X$89,MATCH('Print View'!$A151,'WPTM - Section F'!$A$8:$A$89,0))&lt;&gt;0,INDEX('WPTM - Section F'!X$8:X$89,MATCH('Print View'!$A151,'WPTM - Section F'!$A$8:$A$89,0)),""),"")</f>
        <v/>
      </c>
      <c r="AM151" s="298"/>
      <c r="AN151" s="276" t="str">
        <f t="shared" si="0"/>
        <v>36-a1Yg0000003KglLEAS</v>
      </c>
      <c r="AO151" s="276" t="str">
        <f t="shared" si="1"/>
        <v>36-3</v>
      </c>
      <c r="AP151" s="276" t="str">
        <f t="shared" si="2"/>
        <v>36-</v>
      </c>
      <c r="AQ151" s="276" t="str">
        <f t="shared" si="3"/>
        <v>36-</v>
      </c>
      <c r="AR151" s="276" t="str">
        <f t="shared" si="4"/>
        <v>36-</v>
      </c>
    </row>
    <row r="152" spans="1:44" ht="30" x14ac:dyDescent="0.25">
      <c r="A152" s="187">
        <v>37</v>
      </c>
      <c r="B152" s="187" t="str">
        <f>IFERROR(IF(INDEX('WPTM - Section F'!B$8:B$89,MATCH('Print View'!$A152,'WPTM - Section F'!$A$8:$A$89,0))&lt;&gt;0,INDEX('WPTM - Section F'!B$8:B$89,MATCH('Print View'!$A152,'WPTM - Section F'!$A$8:$A$89,0)),""),"")</f>
        <v/>
      </c>
      <c r="C152" s="187" t="str">
        <f>IFERROR(IF(INDEX('WPTM - Section F'!C$8:C$89,MATCH('Print View'!$A152,'WPTM - Section F'!$A$8:$A$89,0))&lt;&gt;0,INDEX('WPTM - Section F'!C$8:C$89,MATCH('Print View'!$A152,'WPTM - Section F'!$A$8:$A$89,0)),""),"")</f>
        <v/>
      </c>
      <c r="D152" s="187" t="str">
        <f>IFERROR(IF(INDEX('WPTM - Section F'!D$8:D$89,MATCH('Print View'!$A152,'WPTM - Section F'!$A$8:$A$89,0))&lt;&gt;0,INDEX('WPTM - Section F'!D$8:D$89,MATCH('Print View'!$A152,'WPTM - Section F'!$A$8:$A$89,0)),""),"")</f>
        <v/>
      </c>
      <c r="E152" s="187" t="str">
        <f>IFERROR(IF(INDEX('WPTM - Section F'!E$8:E$89,MATCH('Print View'!$A152,'WPTM - Section F'!$A$8:$A$89,0))&lt;&gt;0,INDEX('WPTM - Section F'!E$8:E$89,MATCH('Print View'!$A152,'WPTM - Section F'!$A$8:$A$89,0)),""),"")</f>
        <v/>
      </c>
      <c r="F152" s="188" t="str">
        <f>IFERROR(IF(INDEX('WPTM - Section F'!W$8:W$89,MATCH('Print View'!$A152,'WPTM - Section F'!$A$8:$A$89,0))&lt;&gt;0,INDEX('WPTM - Section F'!W$8:W$89,MATCH('Print View'!$A152,'WPTM - Section F'!$A$8:$A$89,0)),""),"")</f>
        <v/>
      </c>
      <c r="G152" s="495" t="str">
        <f>IFERROR(IF(INDEX('WPTM - Section F'!D$93:D$494,MATCH('Print View'!$AN$116,'WPTM - Section F'!$M$93:$MK$494,0))&lt;&gt;0,INDEX('WPTM - Section F'!D$93:D$494,MATCH('Print View'!$AN$116,'WPTM - Section F'!$M$93:$M$494,0)),""),"")</f>
        <v/>
      </c>
      <c r="H152" s="496"/>
      <c r="I152" s="497"/>
      <c r="J152" s="513" t="str">
        <f>IFERROR(IF(INDEX('WPTM - Section F'!E$93:E$494,MATCH('Print View'!$AN$116,'WPTM - Section F'!$M$93:$M$494,0))&lt;&gt;0,INDEX('WPTM - Section F'!E$93:E$494,MATCH('Print View'!$AN$116,'WPTM - Section F'!$M$93:$M$494,0)),""),"")</f>
        <v/>
      </c>
      <c r="K152" s="496"/>
      <c r="L152" s="514"/>
      <c r="M152" s="495" t="str">
        <f>IFERROR(IF(INDEX('WPTM - Section F'!D$93:D$494,MATCH('Print View'!$AO$116,'WPTM - Section F'!$M$93:$MK$494,0))&lt;&gt;0,INDEX('WPTM - Section F'!D$93:D$494,MATCH('Print View'!$AO$116,'WPTM - Section F'!$M$93:$M$494,0)),""),"")</f>
        <v/>
      </c>
      <c r="N152" s="496"/>
      <c r="O152" s="497"/>
      <c r="P152" s="513" t="str">
        <f>IFERROR(IF(INDEX('WPTM - Section F'!E$93:E$494,MATCH('Print View'!$AO$116,'WPTM - Section F'!$M$93:$M$494,0))&lt;&gt;0,INDEX('WPTM - Section F'!E$93:E$494,MATCH('Print View'!$AO$116,'WPTM - Section F'!$M$93:$M$494,0)),""),"")</f>
        <v/>
      </c>
      <c r="Q152" s="496"/>
      <c r="R152" s="514"/>
      <c r="S152" s="495" t="str">
        <f>IFERROR(IF(INDEX('WPTM - Section F'!D$93:D$494,MATCH('Print View'!$AP$116,'WPTM - Section F'!$M$93:$MK$494,0))&lt;&gt;0,INDEX('WPTM - Section F'!D$93:D$494,MATCH('Print View'!$AP$116,'WPTM - Section F'!$M$93:$M$494,0)),""),"")</f>
        <v/>
      </c>
      <c r="T152" s="496"/>
      <c r="U152" s="497"/>
      <c r="V152" s="513" t="str">
        <f>IFERROR(IF(INDEX('WPTM - Section F'!E$93:E$494,MATCH('Print View'!$AP$116,'WPTM - Section F'!$M$93:$M$494,0))&lt;&gt;0,INDEX('WPTM - Section F'!E$93:E$494,MATCH('Print View'!$AP$116,'WPTM - Section F'!$M$93:$M$494,0)),""),"")</f>
        <v/>
      </c>
      <c r="W152" s="496"/>
      <c r="X152" s="514"/>
      <c r="Y152" s="495" t="str">
        <f>IFERROR(IF(INDEX('WPTM - Section F'!D$93:D$494,MATCH('Print View'!$AQ$116,'WPTM - Section F'!$M$93:$MK$494,0))&lt;&gt;0,INDEX('WPTM - Section F'!D$93:D$494,MATCH('Print View'!$AQ$116,'WPTM - Section F'!$M$93:$M$494,0)),""),"")</f>
        <v/>
      </c>
      <c r="Z152" s="496"/>
      <c r="AA152" s="497"/>
      <c r="AB152" s="513" t="str">
        <f>IFERROR(IF(INDEX('WPTM - Section F'!E$93:E$494,MATCH('Print View'!$AQ$116,'WPTM - Section F'!$M$93:$M$494,0))&lt;&gt;0,INDEX('WPTM - Section F'!E$93:E$494,MATCH('Print View'!$AQ$116,'WPTM - Section F'!$M$93:$M$494,0)),""),"")</f>
        <v/>
      </c>
      <c r="AC152" s="496"/>
      <c r="AD152" s="514"/>
      <c r="AE152" s="495" t="str">
        <f>IFERROR(IF(INDEX('WPTM - Section F'!D$93:D$494,MATCH('Print View'!$AR$116,'WPTM - Section F'!$M$93:$MK$494,0))&lt;&gt;0,INDEX('WPTM - Section F'!D$93:D$494,MATCH('Print View'!$AR$116,'WPTM - Section F'!$M$93:$M$494,0)),""),"")</f>
        <v/>
      </c>
      <c r="AF152" s="496"/>
      <c r="AG152" s="497"/>
      <c r="AH152" s="513" t="str">
        <f>IFERROR(IF(INDEX('WPTM - Section F'!E$93:E$494,MATCH('Print View'!$AR$116,'WPTM - Section F'!$M$93:$M$494,0))&lt;&gt;0,INDEX('WPTM - Section F'!E$93:E$494,MATCH('Print View'!$AR$116,'WPTM - Section F'!$M$93:$M$494,0)),""),"")</f>
        <v/>
      </c>
      <c r="AI152" s="514"/>
      <c r="AJ152" s="208" t="str">
        <f>IFERROR(IF(INDEX('WPTM - Section F'!X$8:X$89,MATCH('Print View'!$A152,'WPTM - Section F'!$A$8:$A$89,0))&lt;&gt;0,INDEX('WPTM - Section F'!X$8:X$89,MATCH('Print View'!$A152,'WPTM - Section F'!$A$8:$A$89,0)),""),"")</f>
        <v/>
      </c>
      <c r="AM152" s="298"/>
      <c r="AN152" s="276" t="str">
        <f t="shared" si="0"/>
        <v>37-a1Yg0000003KglLEAS</v>
      </c>
      <c r="AO152" s="276" t="str">
        <f t="shared" si="1"/>
        <v>37-3</v>
      </c>
      <c r="AP152" s="276" t="str">
        <f t="shared" si="2"/>
        <v>37-</v>
      </c>
      <c r="AQ152" s="276" t="str">
        <f t="shared" si="3"/>
        <v>37-</v>
      </c>
      <c r="AR152" s="276" t="str">
        <f t="shared" si="4"/>
        <v>37-</v>
      </c>
    </row>
    <row r="153" spans="1:44" ht="30" x14ac:dyDescent="0.25">
      <c r="A153" s="182">
        <v>38</v>
      </c>
      <c r="B153" s="182" t="str">
        <f>IFERROR(IF(INDEX('WPTM - Section F'!B$8:B$89,MATCH('Print View'!$A153,'WPTM - Section F'!$A$8:$A$89,0))&lt;&gt;0,INDEX('WPTM - Section F'!B$8:B$89,MATCH('Print View'!$A153,'WPTM - Section F'!$A$8:$A$89,0)),""),"")</f>
        <v/>
      </c>
      <c r="C153" s="182" t="str">
        <f>IFERROR(IF(INDEX('WPTM - Section F'!C$8:C$89,MATCH('Print View'!$A153,'WPTM - Section F'!$A$8:$A$89,0))&lt;&gt;0,INDEX('WPTM - Section F'!C$8:C$89,MATCH('Print View'!$A153,'WPTM - Section F'!$A$8:$A$89,0)),""),"")</f>
        <v/>
      </c>
      <c r="D153" s="182" t="str">
        <f>IFERROR(IF(INDEX('WPTM - Section F'!D$8:D$89,MATCH('Print View'!$A153,'WPTM - Section F'!$A$8:$A$89,0))&lt;&gt;0,INDEX('WPTM - Section F'!D$8:D$89,MATCH('Print View'!$A153,'WPTM - Section F'!$A$8:$A$89,0)),""),"")</f>
        <v/>
      </c>
      <c r="E153" s="182" t="str">
        <f>IFERROR(IF(INDEX('WPTM - Section F'!E$8:E$89,MATCH('Print View'!$A153,'WPTM - Section F'!$A$8:$A$89,0))&lt;&gt;0,INDEX('WPTM - Section F'!E$8:E$89,MATCH('Print View'!$A153,'WPTM - Section F'!$A$8:$A$89,0)),""),"")</f>
        <v/>
      </c>
      <c r="F153" s="183" t="str">
        <f>IFERROR(IF(INDEX('WPTM - Section F'!W$8:W$89,MATCH('Print View'!$A153,'WPTM - Section F'!$A$8:$A$89,0))&lt;&gt;0,INDEX('WPTM - Section F'!W$8:W$89,MATCH('Print View'!$A153,'WPTM - Section F'!$A$8:$A$89,0)),""),"")</f>
        <v/>
      </c>
      <c r="G153" s="498" t="str">
        <f>IFERROR(IF(INDEX('WPTM - Section F'!D$93:D$494,MATCH('Print View'!$AN$116,'WPTM - Section F'!$M$93:$MK$494,0))&lt;&gt;0,INDEX('WPTM - Section F'!D$93:D$494,MATCH('Print View'!$AN$116,'WPTM - Section F'!$M$93:$M$494,0)),""),"")</f>
        <v/>
      </c>
      <c r="H153" s="499"/>
      <c r="I153" s="500"/>
      <c r="J153" s="511" t="str">
        <f>IFERROR(IF(INDEX('WPTM - Section F'!E$93:E$494,MATCH('Print View'!$AN$116,'WPTM - Section F'!$M$93:$M$494,0))&lt;&gt;0,INDEX('WPTM - Section F'!E$93:E$494,MATCH('Print View'!$AN$116,'WPTM - Section F'!$M$93:$M$494,0)),""),"")</f>
        <v/>
      </c>
      <c r="K153" s="499"/>
      <c r="L153" s="512"/>
      <c r="M153" s="498" t="str">
        <f>IFERROR(IF(INDEX('WPTM - Section F'!D$93:D$494,MATCH('Print View'!$AO$116,'WPTM - Section F'!$M$93:$MK$494,0))&lt;&gt;0,INDEX('WPTM - Section F'!D$93:D$494,MATCH('Print View'!$AO$116,'WPTM - Section F'!$M$93:$M$494,0)),""),"")</f>
        <v/>
      </c>
      <c r="N153" s="499"/>
      <c r="O153" s="500"/>
      <c r="P153" s="511" t="str">
        <f>IFERROR(IF(INDEX('WPTM - Section F'!E$93:E$494,MATCH('Print View'!$AO$116,'WPTM - Section F'!$M$93:$M$494,0))&lt;&gt;0,INDEX('WPTM - Section F'!E$93:E$494,MATCH('Print View'!$AO$116,'WPTM - Section F'!$M$93:$M$494,0)),""),"")</f>
        <v/>
      </c>
      <c r="Q153" s="499"/>
      <c r="R153" s="512"/>
      <c r="S153" s="498" t="str">
        <f>IFERROR(IF(INDEX('WPTM - Section F'!D$93:D$494,MATCH('Print View'!$AP$116,'WPTM - Section F'!$M$93:$MK$494,0))&lt;&gt;0,INDEX('WPTM - Section F'!D$93:D$494,MATCH('Print View'!$AP$116,'WPTM - Section F'!$M$93:$M$494,0)),""),"")</f>
        <v/>
      </c>
      <c r="T153" s="499"/>
      <c r="U153" s="500"/>
      <c r="V153" s="511" t="str">
        <f>IFERROR(IF(INDEX('WPTM - Section F'!E$93:E$494,MATCH('Print View'!$AP$116,'WPTM - Section F'!$M$93:$M$494,0))&lt;&gt;0,INDEX('WPTM - Section F'!E$93:E$494,MATCH('Print View'!$AP$116,'WPTM - Section F'!$M$93:$M$494,0)),""),"")</f>
        <v/>
      </c>
      <c r="W153" s="499"/>
      <c r="X153" s="512"/>
      <c r="Y153" s="498" t="str">
        <f>IFERROR(IF(INDEX('WPTM - Section F'!D$93:D$494,MATCH('Print View'!$AQ$116,'WPTM - Section F'!$M$93:$MK$494,0))&lt;&gt;0,INDEX('WPTM - Section F'!D$93:D$494,MATCH('Print View'!$AQ$116,'WPTM - Section F'!$M$93:$M$494,0)),""),"")</f>
        <v/>
      </c>
      <c r="Z153" s="499"/>
      <c r="AA153" s="500"/>
      <c r="AB153" s="511" t="str">
        <f>IFERROR(IF(INDEX('WPTM - Section F'!E$93:E$494,MATCH('Print View'!$AQ$116,'WPTM - Section F'!$M$93:$M$494,0))&lt;&gt;0,INDEX('WPTM - Section F'!E$93:E$494,MATCH('Print View'!$AQ$116,'WPTM - Section F'!$M$93:$M$494,0)),""),"")</f>
        <v/>
      </c>
      <c r="AC153" s="499"/>
      <c r="AD153" s="512"/>
      <c r="AE153" s="498" t="str">
        <f>IFERROR(IF(INDEX('WPTM - Section F'!D$93:D$494,MATCH('Print View'!$AR$116,'WPTM - Section F'!$M$93:$MK$494,0))&lt;&gt;0,INDEX('WPTM - Section F'!D$93:D$494,MATCH('Print View'!$AR$116,'WPTM - Section F'!$M$93:$M$494,0)),""),"")</f>
        <v/>
      </c>
      <c r="AF153" s="499"/>
      <c r="AG153" s="500"/>
      <c r="AH153" s="511" t="str">
        <f>IFERROR(IF(INDEX('WPTM - Section F'!E$93:E$494,MATCH('Print View'!$AR$116,'WPTM - Section F'!$M$93:$M$494,0))&lt;&gt;0,INDEX('WPTM - Section F'!E$93:E$494,MATCH('Print View'!$AR$116,'WPTM - Section F'!$M$93:$M$494,0)),""),"")</f>
        <v/>
      </c>
      <c r="AI153" s="512"/>
      <c r="AJ153" s="207" t="str">
        <f>IFERROR(IF(INDEX('WPTM - Section F'!X$8:X$89,MATCH('Print View'!$A153,'WPTM - Section F'!$A$8:$A$89,0))&lt;&gt;0,INDEX('WPTM - Section F'!X$8:X$89,MATCH('Print View'!$A153,'WPTM - Section F'!$A$8:$A$89,0)),""),"")</f>
        <v/>
      </c>
      <c r="AM153" s="298"/>
      <c r="AN153" s="276" t="str">
        <f t="shared" si="0"/>
        <v>38-a1Yg0000003KglLEAS</v>
      </c>
      <c r="AO153" s="276" t="str">
        <f t="shared" si="1"/>
        <v>38-3</v>
      </c>
      <c r="AP153" s="276" t="str">
        <f t="shared" si="2"/>
        <v>38-</v>
      </c>
      <c r="AQ153" s="276" t="str">
        <f t="shared" si="3"/>
        <v>38-</v>
      </c>
      <c r="AR153" s="276" t="str">
        <f t="shared" si="4"/>
        <v>38-</v>
      </c>
    </row>
    <row r="154" spans="1:44" ht="30" x14ac:dyDescent="0.25">
      <c r="A154" s="187">
        <v>39</v>
      </c>
      <c r="B154" s="187" t="str">
        <f>IFERROR(IF(INDEX('WPTM - Section F'!B$8:B$89,MATCH('Print View'!$A154,'WPTM - Section F'!$A$8:$A$89,0))&lt;&gt;0,INDEX('WPTM - Section F'!B$8:B$89,MATCH('Print View'!$A154,'WPTM - Section F'!$A$8:$A$89,0)),""),"")</f>
        <v/>
      </c>
      <c r="C154" s="187" t="str">
        <f>IFERROR(IF(INDEX('WPTM - Section F'!C$8:C$89,MATCH('Print View'!$A154,'WPTM - Section F'!$A$8:$A$89,0))&lt;&gt;0,INDEX('WPTM - Section F'!C$8:C$89,MATCH('Print View'!$A154,'WPTM - Section F'!$A$8:$A$89,0)),""),"")</f>
        <v/>
      </c>
      <c r="D154" s="187" t="str">
        <f>IFERROR(IF(INDEX('WPTM - Section F'!D$8:D$89,MATCH('Print View'!$A154,'WPTM - Section F'!$A$8:$A$89,0))&lt;&gt;0,INDEX('WPTM - Section F'!D$8:D$89,MATCH('Print View'!$A154,'WPTM - Section F'!$A$8:$A$89,0)),""),"")</f>
        <v/>
      </c>
      <c r="E154" s="187" t="str">
        <f>IFERROR(IF(INDEX('WPTM - Section F'!E$8:E$89,MATCH('Print View'!$A154,'WPTM - Section F'!$A$8:$A$89,0))&lt;&gt;0,INDEX('WPTM - Section F'!E$8:E$89,MATCH('Print View'!$A154,'WPTM - Section F'!$A$8:$A$89,0)),""),"")</f>
        <v/>
      </c>
      <c r="F154" s="188" t="str">
        <f>IFERROR(IF(INDEX('WPTM - Section F'!W$8:W$89,MATCH('Print View'!$A154,'WPTM - Section F'!$A$8:$A$89,0))&lt;&gt;0,INDEX('WPTM - Section F'!W$8:W$89,MATCH('Print View'!$A154,'WPTM - Section F'!$A$8:$A$89,0)),""),"")</f>
        <v/>
      </c>
      <c r="G154" s="495" t="str">
        <f>IFERROR(IF(INDEX('WPTM - Section F'!D$93:D$494,MATCH('Print View'!$AN$116,'WPTM - Section F'!$M$93:$MK$494,0))&lt;&gt;0,INDEX('WPTM - Section F'!D$93:D$494,MATCH('Print View'!$AN$116,'WPTM - Section F'!$M$93:$M$494,0)),""),"")</f>
        <v/>
      </c>
      <c r="H154" s="496"/>
      <c r="I154" s="497"/>
      <c r="J154" s="513" t="str">
        <f>IFERROR(IF(INDEX('WPTM - Section F'!E$93:E$494,MATCH('Print View'!$AN$116,'WPTM - Section F'!$M$93:$M$494,0))&lt;&gt;0,INDEX('WPTM - Section F'!E$93:E$494,MATCH('Print View'!$AN$116,'WPTM - Section F'!$M$93:$M$494,0)),""),"")</f>
        <v/>
      </c>
      <c r="K154" s="496"/>
      <c r="L154" s="514"/>
      <c r="M154" s="495" t="str">
        <f>IFERROR(IF(INDEX('WPTM - Section F'!D$93:D$494,MATCH('Print View'!$AO$116,'WPTM - Section F'!$M$93:$MK$494,0))&lt;&gt;0,INDEX('WPTM - Section F'!D$93:D$494,MATCH('Print View'!$AO$116,'WPTM - Section F'!$M$93:$M$494,0)),""),"")</f>
        <v/>
      </c>
      <c r="N154" s="496"/>
      <c r="O154" s="497"/>
      <c r="P154" s="513" t="str">
        <f>IFERROR(IF(INDEX('WPTM - Section F'!E$93:E$494,MATCH('Print View'!$AO$116,'WPTM - Section F'!$M$93:$M$494,0))&lt;&gt;0,INDEX('WPTM - Section F'!E$93:E$494,MATCH('Print View'!$AO$116,'WPTM - Section F'!$M$93:$M$494,0)),""),"")</f>
        <v/>
      </c>
      <c r="Q154" s="496"/>
      <c r="R154" s="514"/>
      <c r="S154" s="495" t="str">
        <f>IFERROR(IF(INDEX('WPTM - Section F'!D$93:D$494,MATCH('Print View'!$AP$116,'WPTM - Section F'!$M$93:$MK$494,0))&lt;&gt;0,INDEX('WPTM - Section F'!D$93:D$494,MATCH('Print View'!$AP$116,'WPTM - Section F'!$M$93:$M$494,0)),""),"")</f>
        <v/>
      </c>
      <c r="T154" s="496"/>
      <c r="U154" s="497"/>
      <c r="V154" s="513" t="str">
        <f>IFERROR(IF(INDEX('WPTM - Section F'!E$93:E$494,MATCH('Print View'!$AP$116,'WPTM - Section F'!$M$93:$M$494,0))&lt;&gt;0,INDEX('WPTM - Section F'!E$93:E$494,MATCH('Print View'!$AP$116,'WPTM - Section F'!$M$93:$M$494,0)),""),"")</f>
        <v/>
      </c>
      <c r="W154" s="496"/>
      <c r="X154" s="514"/>
      <c r="Y154" s="495" t="str">
        <f>IFERROR(IF(INDEX('WPTM - Section F'!D$93:D$494,MATCH('Print View'!$AQ$116,'WPTM - Section F'!$M$93:$MK$494,0))&lt;&gt;0,INDEX('WPTM - Section F'!D$93:D$494,MATCH('Print View'!$AQ$116,'WPTM - Section F'!$M$93:$M$494,0)),""),"")</f>
        <v/>
      </c>
      <c r="Z154" s="496"/>
      <c r="AA154" s="497"/>
      <c r="AB154" s="513" t="str">
        <f>IFERROR(IF(INDEX('WPTM - Section F'!E$93:E$494,MATCH('Print View'!$AQ$116,'WPTM - Section F'!$M$93:$M$494,0))&lt;&gt;0,INDEX('WPTM - Section F'!E$93:E$494,MATCH('Print View'!$AQ$116,'WPTM - Section F'!$M$93:$M$494,0)),""),"")</f>
        <v/>
      </c>
      <c r="AC154" s="496"/>
      <c r="AD154" s="514"/>
      <c r="AE154" s="495" t="str">
        <f>IFERROR(IF(INDEX('WPTM - Section F'!D$93:D$494,MATCH('Print View'!$AR$116,'WPTM - Section F'!$M$93:$MK$494,0))&lt;&gt;0,INDEX('WPTM - Section F'!D$93:D$494,MATCH('Print View'!$AR$116,'WPTM - Section F'!$M$93:$M$494,0)),""),"")</f>
        <v/>
      </c>
      <c r="AF154" s="496"/>
      <c r="AG154" s="497"/>
      <c r="AH154" s="513" t="str">
        <f>IFERROR(IF(INDEX('WPTM - Section F'!E$93:E$494,MATCH('Print View'!$AR$116,'WPTM - Section F'!$M$93:$M$494,0))&lt;&gt;0,INDEX('WPTM - Section F'!E$93:E$494,MATCH('Print View'!$AR$116,'WPTM - Section F'!$M$93:$M$494,0)),""),"")</f>
        <v/>
      </c>
      <c r="AI154" s="514"/>
      <c r="AJ154" s="208" t="str">
        <f>IFERROR(IF(INDEX('WPTM - Section F'!X$8:X$89,MATCH('Print View'!$A154,'WPTM - Section F'!$A$8:$A$89,0))&lt;&gt;0,INDEX('WPTM - Section F'!X$8:X$89,MATCH('Print View'!$A154,'WPTM - Section F'!$A$8:$A$89,0)),""),"")</f>
        <v/>
      </c>
      <c r="AM154" s="298"/>
      <c r="AN154" s="276" t="str">
        <f t="shared" si="0"/>
        <v>39-a1Yg0000003KglLEAS</v>
      </c>
      <c r="AO154" s="276" t="str">
        <f t="shared" si="1"/>
        <v>39-3</v>
      </c>
      <c r="AP154" s="276" t="str">
        <f t="shared" si="2"/>
        <v>39-</v>
      </c>
      <c r="AQ154" s="276" t="str">
        <f t="shared" si="3"/>
        <v>39-</v>
      </c>
      <c r="AR154" s="276" t="str">
        <f t="shared" si="4"/>
        <v>39-</v>
      </c>
    </row>
    <row r="155" spans="1:44" ht="30" x14ac:dyDescent="0.25">
      <c r="A155" s="182">
        <v>40</v>
      </c>
      <c r="B155" s="182" t="str">
        <f>IFERROR(IF(INDEX('WPTM - Section F'!B$8:B$89,MATCH('Print View'!$A155,'WPTM - Section F'!$A$8:$A$89,0))&lt;&gt;0,INDEX('WPTM - Section F'!B$8:B$89,MATCH('Print View'!$A155,'WPTM - Section F'!$A$8:$A$89,0)),""),"")</f>
        <v/>
      </c>
      <c r="C155" s="182" t="str">
        <f>IFERROR(IF(INDEX('WPTM - Section F'!C$8:C$89,MATCH('Print View'!$A155,'WPTM - Section F'!$A$8:$A$89,0))&lt;&gt;0,INDEX('WPTM - Section F'!C$8:C$89,MATCH('Print View'!$A155,'WPTM - Section F'!$A$8:$A$89,0)),""),"")</f>
        <v/>
      </c>
      <c r="D155" s="182" t="str">
        <f>IFERROR(IF(INDEX('WPTM - Section F'!D$8:D$89,MATCH('Print View'!$A155,'WPTM - Section F'!$A$8:$A$89,0))&lt;&gt;0,INDEX('WPTM - Section F'!D$8:D$89,MATCH('Print View'!$A155,'WPTM - Section F'!$A$8:$A$89,0)),""),"")</f>
        <v/>
      </c>
      <c r="E155" s="182" t="str">
        <f>IFERROR(IF(INDEX('WPTM - Section F'!E$8:E$89,MATCH('Print View'!$A155,'WPTM - Section F'!$A$8:$A$89,0))&lt;&gt;0,INDEX('WPTM - Section F'!E$8:E$89,MATCH('Print View'!$A155,'WPTM - Section F'!$A$8:$A$89,0)),""),"")</f>
        <v/>
      </c>
      <c r="F155" s="183" t="str">
        <f>IFERROR(IF(INDEX('WPTM - Section F'!W$8:W$89,MATCH('Print View'!$A155,'WPTM - Section F'!$A$8:$A$89,0))&lt;&gt;0,INDEX('WPTM - Section F'!W$8:W$89,MATCH('Print View'!$A155,'WPTM - Section F'!$A$8:$A$89,0)),""),"")</f>
        <v/>
      </c>
      <c r="G155" s="498" t="str">
        <f>IFERROR(IF(INDEX('WPTM - Section F'!D$93:D$494,MATCH('Print View'!$AN$116,'WPTM - Section F'!$M$93:$MK$494,0))&lt;&gt;0,INDEX('WPTM - Section F'!D$93:D$494,MATCH('Print View'!$AN$116,'WPTM - Section F'!$M$93:$M$494,0)),""),"")</f>
        <v/>
      </c>
      <c r="H155" s="499"/>
      <c r="I155" s="500"/>
      <c r="J155" s="511" t="str">
        <f>IFERROR(IF(INDEX('WPTM - Section F'!E$93:E$494,MATCH('Print View'!$AN$116,'WPTM - Section F'!$M$93:$M$494,0))&lt;&gt;0,INDEX('WPTM - Section F'!E$93:E$494,MATCH('Print View'!$AN$116,'WPTM - Section F'!$M$93:$M$494,0)),""),"")</f>
        <v/>
      </c>
      <c r="K155" s="499"/>
      <c r="L155" s="512"/>
      <c r="M155" s="498" t="str">
        <f>IFERROR(IF(INDEX('WPTM - Section F'!D$93:D$494,MATCH('Print View'!$AO$116,'WPTM - Section F'!$M$93:$MK$494,0))&lt;&gt;0,INDEX('WPTM - Section F'!D$93:D$494,MATCH('Print View'!$AO$116,'WPTM - Section F'!$M$93:$M$494,0)),""),"")</f>
        <v/>
      </c>
      <c r="N155" s="499"/>
      <c r="O155" s="500"/>
      <c r="P155" s="511" t="str">
        <f>IFERROR(IF(INDEX('WPTM - Section F'!E$93:E$494,MATCH('Print View'!$AO$116,'WPTM - Section F'!$M$93:$M$494,0))&lt;&gt;0,INDEX('WPTM - Section F'!E$93:E$494,MATCH('Print View'!$AO$116,'WPTM - Section F'!$M$93:$M$494,0)),""),"")</f>
        <v/>
      </c>
      <c r="Q155" s="499"/>
      <c r="R155" s="512"/>
      <c r="S155" s="498" t="str">
        <f>IFERROR(IF(INDEX('WPTM - Section F'!D$93:D$494,MATCH('Print View'!$AP$116,'WPTM - Section F'!$M$93:$MK$494,0))&lt;&gt;0,INDEX('WPTM - Section F'!D$93:D$494,MATCH('Print View'!$AP$116,'WPTM - Section F'!$M$93:$M$494,0)),""),"")</f>
        <v/>
      </c>
      <c r="T155" s="499"/>
      <c r="U155" s="500"/>
      <c r="V155" s="511" t="str">
        <f>IFERROR(IF(INDEX('WPTM - Section F'!E$93:E$494,MATCH('Print View'!$AP$116,'WPTM - Section F'!$M$93:$M$494,0))&lt;&gt;0,INDEX('WPTM - Section F'!E$93:E$494,MATCH('Print View'!$AP$116,'WPTM - Section F'!$M$93:$M$494,0)),""),"")</f>
        <v/>
      </c>
      <c r="W155" s="499"/>
      <c r="X155" s="512"/>
      <c r="Y155" s="498" t="str">
        <f>IFERROR(IF(INDEX('WPTM - Section F'!D$93:D$494,MATCH('Print View'!$AQ$116,'WPTM - Section F'!$M$93:$MK$494,0))&lt;&gt;0,INDEX('WPTM - Section F'!D$93:D$494,MATCH('Print View'!$AQ$116,'WPTM - Section F'!$M$93:$M$494,0)),""),"")</f>
        <v/>
      </c>
      <c r="Z155" s="499"/>
      <c r="AA155" s="500"/>
      <c r="AB155" s="511" t="str">
        <f>IFERROR(IF(INDEX('WPTM - Section F'!E$93:E$494,MATCH('Print View'!$AQ$116,'WPTM - Section F'!$M$93:$M$494,0))&lt;&gt;0,INDEX('WPTM - Section F'!E$93:E$494,MATCH('Print View'!$AQ$116,'WPTM - Section F'!$M$93:$M$494,0)),""),"")</f>
        <v/>
      </c>
      <c r="AC155" s="499"/>
      <c r="AD155" s="512"/>
      <c r="AE155" s="498" t="str">
        <f>IFERROR(IF(INDEX('WPTM - Section F'!D$93:D$494,MATCH('Print View'!$AR$116,'WPTM - Section F'!$M$93:$MK$494,0))&lt;&gt;0,INDEX('WPTM - Section F'!D$93:D$494,MATCH('Print View'!$AR$116,'WPTM - Section F'!$M$93:$M$494,0)),""),"")</f>
        <v/>
      </c>
      <c r="AF155" s="499"/>
      <c r="AG155" s="500"/>
      <c r="AH155" s="511" t="str">
        <f>IFERROR(IF(INDEX('WPTM - Section F'!E$93:E$494,MATCH('Print View'!$AR$116,'WPTM - Section F'!$M$93:$M$494,0))&lt;&gt;0,INDEX('WPTM - Section F'!E$93:E$494,MATCH('Print View'!$AR$116,'WPTM - Section F'!$M$93:$M$494,0)),""),"")</f>
        <v/>
      </c>
      <c r="AI155" s="512"/>
      <c r="AJ155" s="207" t="str">
        <f>IFERROR(IF(INDEX('WPTM - Section F'!X$8:X$89,MATCH('Print View'!$A155,'WPTM - Section F'!$A$8:$A$89,0))&lt;&gt;0,INDEX('WPTM - Section F'!X$8:X$89,MATCH('Print View'!$A155,'WPTM - Section F'!$A$8:$A$89,0)),""),"")</f>
        <v/>
      </c>
      <c r="AM155" s="298"/>
      <c r="AN155" s="276" t="str">
        <f t="shared" si="0"/>
        <v>40-a1Yg0000003KglLEAS</v>
      </c>
      <c r="AO155" s="276" t="str">
        <f t="shared" si="1"/>
        <v>40-3</v>
      </c>
      <c r="AP155" s="276" t="str">
        <f t="shared" si="2"/>
        <v>40-</v>
      </c>
      <c r="AQ155" s="276" t="str">
        <f t="shared" si="3"/>
        <v>40-</v>
      </c>
      <c r="AR155" s="276" t="str">
        <f t="shared" si="4"/>
        <v>40-</v>
      </c>
    </row>
    <row r="156" spans="1:44" ht="30" x14ac:dyDescent="0.25">
      <c r="A156" s="187">
        <v>41</v>
      </c>
      <c r="B156" s="187" t="str">
        <f>IFERROR(IF(INDEX('WPTM - Section F'!B$8:B$89,MATCH('Print View'!$A156,'WPTM - Section F'!$A$8:$A$89,0))&lt;&gt;0,INDEX('WPTM - Section F'!B$8:B$89,MATCH('Print View'!$A156,'WPTM - Section F'!$A$8:$A$89,0)),""),"")</f>
        <v/>
      </c>
      <c r="C156" s="187" t="str">
        <f>IFERROR(IF(INDEX('WPTM - Section F'!C$8:C$89,MATCH('Print View'!$A156,'WPTM - Section F'!$A$8:$A$89,0))&lt;&gt;0,INDEX('WPTM - Section F'!C$8:C$89,MATCH('Print View'!$A156,'WPTM - Section F'!$A$8:$A$89,0)),""),"")</f>
        <v/>
      </c>
      <c r="D156" s="187" t="str">
        <f>IFERROR(IF(INDEX('WPTM - Section F'!D$8:D$89,MATCH('Print View'!$A156,'WPTM - Section F'!$A$8:$A$89,0))&lt;&gt;0,INDEX('WPTM - Section F'!D$8:D$89,MATCH('Print View'!$A156,'WPTM - Section F'!$A$8:$A$89,0)),""),"")</f>
        <v/>
      </c>
      <c r="E156" s="187" t="str">
        <f>IFERROR(IF(INDEX('WPTM - Section F'!E$8:E$89,MATCH('Print View'!$A156,'WPTM - Section F'!$A$8:$A$89,0))&lt;&gt;0,INDEX('WPTM - Section F'!E$8:E$89,MATCH('Print View'!$A156,'WPTM - Section F'!$A$8:$A$89,0)),""),"")</f>
        <v/>
      </c>
      <c r="F156" s="188" t="str">
        <f>IFERROR(IF(INDEX('WPTM - Section F'!W$8:W$89,MATCH('Print View'!$A156,'WPTM - Section F'!$A$8:$A$89,0))&lt;&gt;0,INDEX('WPTM - Section F'!W$8:W$89,MATCH('Print View'!$A156,'WPTM - Section F'!$A$8:$A$89,0)),""),"")</f>
        <v/>
      </c>
      <c r="G156" s="495" t="str">
        <f>IFERROR(IF(INDEX('WPTM - Section F'!D$93:D$494,MATCH('Print View'!$AN$116,'WPTM - Section F'!$M$93:$MK$494,0))&lt;&gt;0,INDEX('WPTM - Section F'!D$93:D$494,MATCH('Print View'!$AN$116,'WPTM - Section F'!$M$93:$M$494,0)),""),"")</f>
        <v/>
      </c>
      <c r="H156" s="496"/>
      <c r="I156" s="497"/>
      <c r="J156" s="513" t="str">
        <f>IFERROR(IF(INDEX('WPTM - Section F'!E$93:E$494,MATCH('Print View'!$AN$116,'WPTM - Section F'!$M$93:$M$494,0))&lt;&gt;0,INDEX('WPTM - Section F'!E$93:E$494,MATCH('Print View'!$AN$116,'WPTM - Section F'!$M$93:$M$494,0)),""),"")</f>
        <v/>
      </c>
      <c r="K156" s="496"/>
      <c r="L156" s="514"/>
      <c r="M156" s="495" t="str">
        <f>IFERROR(IF(INDEX('WPTM - Section F'!D$93:D$494,MATCH('Print View'!$AO$116,'WPTM - Section F'!$M$93:$MK$494,0))&lt;&gt;0,INDEX('WPTM - Section F'!D$93:D$494,MATCH('Print View'!$AO$116,'WPTM - Section F'!$M$93:$M$494,0)),""),"")</f>
        <v/>
      </c>
      <c r="N156" s="496"/>
      <c r="O156" s="497"/>
      <c r="P156" s="513" t="str">
        <f>IFERROR(IF(INDEX('WPTM - Section F'!E$93:E$494,MATCH('Print View'!$AO$116,'WPTM - Section F'!$M$93:$M$494,0))&lt;&gt;0,INDEX('WPTM - Section F'!E$93:E$494,MATCH('Print View'!$AO$116,'WPTM - Section F'!$M$93:$M$494,0)),""),"")</f>
        <v/>
      </c>
      <c r="Q156" s="496"/>
      <c r="R156" s="514"/>
      <c r="S156" s="495" t="str">
        <f>IFERROR(IF(INDEX('WPTM - Section F'!D$93:D$494,MATCH('Print View'!$AP$116,'WPTM - Section F'!$M$93:$MK$494,0))&lt;&gt;0,INDEX('WPTM - Section F'!D$93:D$494,MATCH('Print View'!$AP$116,'WPTM - Section F'!$M$93:$M$494,0)),""),"")</f>
        <v/>
      </c>
      <c r="T156" s="496"/>
      <c r="U156" s="497"/>
      <c r="V156" s="513" t="str">
        <f>IFERROR(IF(INDEX('WPTM - Section F'!E$93:E$494,MATCH('Print View'!$AP$116,'WPTM - Section F'!$M$93:$M$494,0))&lt;&gt;0,INDEX('WPTM - Section F'!E$93:E$494,MATCH('Print View'!$AP$116,'WPTM - Section F'!$M$93:$M$494,0)),""),"")</f>
        <v/>
      </c>
      <c r="W156" s="496"/>
      <c r="X156" s="514"/>
      <c r="Y156" s="495" t="str">
        <f>IFERROR(IF(INDEX('WPTM - Section F'!D$93:D$494,MATCH('Print View'!$AQ$116,'WPTM - Section F'!$M$93:$MK$494,0))&lt;&gt;0,INDEX('WPTM - Section F'!D$93:D$494,MATCH('Print View'!$AQ$116,'WPTM - Section F'!$M$93:$M$494,0)),""),"")</f>
        <v/>
      </c>
      <c r="Z156" s="496"/>
      <c r="AA156" s="497"/>
      <c r="AB156" s="513" t="str">
        <f>IFERROR(IF(INDEX('WPTM - Section F'!E$93:E$494,MATCH('Print View'!$AQ$116,'WPTM - Section F'!$M$93:$M$494,0))&lt;&gt;0,INDEX('WPTM - Section F'!E$93:E$494,MATCH('Print View'!$AQ$116,'WPTM - Section F'!$M$93:$M$494,0)),""),"")</f>
        <v/>
      </c>
      <c r="AC156" s="496"/>
      <c r="AD156" s="514"/>
      <c r="AE156" s="495" t="str">
        <f>IFERROR(IF(INDEX('WPTM - Section F'!D$93:D$494,MATCH('Print View'!$AR$116,'WPTM - Section F'!$M$93:$MK$494,0))&lt;&gt;0,INDEX('WPTM - Section F'!D$93:D$494,MATCH('Print View'!$AR$116,'WPTM - Section F'!$M$93:$M$494,0)),""),"")</f>
        <v/>
      </c>
      <c r="AF156" s="496"/>
      <c r="AG156" s="497"/>
      <c r="AH156" s="513" t="str">
        <f>IFERROR(IF(INDEX('WPTM - Section F'!E$93:E$494,MATCH('Print View'!$AR$116,'WPTM - Section F'!$M$93:$M$494,0))&lt;&gt;0,INDEX('WPTM - Section F'!E$93:E$494,MATCH('Print View'!$AR$116,'WPTM - Section F'!$M$93:$M$494,0)),""),"")</f>
        <v/>
      </c>
      <c r="AI156" s="514"/>
      <c r="AJ156" s="208" t="str">
        <f>IFERROR(IF(INDEX('WPTM - Section F'!X$8:X$89,MATCH('Print View'!$A156,'WPTM - Section F'!$A$8:$A$89,0))&lt;&gt;0,INDEX('WPTM - Section F'!X$8:X$89,MATCH('Print View'!$A156,'WPTM - Section F'!$A$8:$A$89,0)),""),"")</f>
        <v/>
      </c>
      <c r="AM156" s="298"/>
      <c r="AN156" s="276" t="str">
        <f t="shared" si="0"/>
        <v>41-a1Yg0000003KglLEAS</v>
      </c>
      <c r="AO156" s="276" t="str">
        <f t="shared" si="1"/>
        <v>41-3</v>
      </c>
      <c r="AP156" s="276" t="str">
        <f t="shared" si="2"/>
        <v>41-</v>
      </c>
      <c r="AQ156" s="276" t="str">
        <f t="shared" si="3"/>
        <v>41-</v>
      </c>
      <c r="AR156" s="276" t="str">
        <f t="shared" si="4"/>
        <v>41-</v>
      </c>
    </row>
    <row r="157" spans="1:44" ht="30" x14ac:dyDescent="0.25">
      <c r="A157" s="182">
        <v>42</v>
      </c>
      <c r="B157" s="182" t="str">
        <f>IFERROR(IF(INDEX('WPTM - Section F'!B$8:B$89,MATCH('Print View'!$A157,'WPTM - Section F'!$A$8:$A$89,0))&lt;&gt;0,INDEX('WPTM - Section F'!B$8:B$89,MATCH('Print View'!$A157,'WPTM - Section F'!$A$8:$A$89,0)),""),"")</f>
        <v/>
      </c>
      <c r="C157" s="182" t="str">
        <f>IFERROR(IF(INDEX('WPTM - Section F'!C$8:C$89,MATCH('Print View'!$A157,'WPTM - Section F'!$A$8:$A$89,0))&lt;&gt;0,INDEX('WPTM - Section F'!C$8:C$89,MATCH('Print View'!$A157,'WPTM - Section F'!$A$8:$A$89,0)),""),"")</f>
        <v/>
      </c>
      <c r="D157" s="182" t="str">
        <f>IFERROR(IF(INDEX('WPTM - Section F'!D$8:D$89,MATCH('Print View'!$A157,'WPTM - Section F'!$A$8:$A$89,0))&lt;&gt;0,INDEX('WPTM - Section F'!D$8:D$89,MATCH('Print View'!$A157,'WPTM - Section F'!$A$8:$A$89,0)),""),"")</f>
        <v/>
      </c>
      <c r="E157" s="182" t="str">
        <f>IFERROR(IF(INDEX('WPTM - Section F'!E$8:E$89,MATCH('Print View'!$A157,'WPTM - Section F'!$A$8:$A$89,0))&lt;&gt;0,INDEX('WPTM - Section F'!E$8:E$89,MATCH('Print View'!$A157,'WPTM - Section F'!$A$8:$A$89,0)),""),"")</f>
        <v/>
      </c>
      <c r="F157" s="183" t="str">
        <f>IFERROR(IF(INDEX('WPTM - Section F'!W$8:W$89,MATCH('Print View'!$A157,'WPTM - Section F'!$A$8:$A$89,0))&lt;&gt;0,INDEX('WPTM - Section F'!W$8:W$89,MATCH('Print View'!$A157,'WPTM - Section F'!$A$8:$A$89,0)),""),"")</f>
        <v/>
      </c>
      <c r="G157" s="498" t="str">
        <f>IFERROR(IF(INDEX('WPTM - Section F'!D$93:D$494,MATCH('Print View'!$AN$116,'WPTM - Section F'!$M$93:$MK$494,0))&lt;&gt;0,INDEX('WPTM - Section F'!D$93:D$494,MATCH('Print View'!$AN$116,'WPTM - Section F'!$M$93:$M$494,0)),""),"")</f>
        <v/>
      </c>
      <c r="H157" s="499"/>
      <c r="I157" s="500"/>
      <c r="J157" s="511" t="str">
        <f>IFERROR(IF(INDEX('WPTM - Section F'!E$93:E$494,MATCH('Print View'!$AN$116,'WPTM - Section F'!$M$93:$M$494,0))&lt;&gt;0,INDEX('WPTM - Section F'!E$93:E$494,MATCH('Print View'!$AN$116,'WPTM - Section F'!$M$93:$M$494,0)),""),"")</f>
        <v/>
      </c>
      <c r="K157" s="499"/>
      <c r="L157" s="512"/>
      <c r="M157" s="498" t="str">
        <f>IFERROR(IF(INDEX('WPTM - Section F'!D$93:D$494,MATCH('Print View'!$AO$116,'WPTM - Section F'!$M$93:$MK$494,0))&lt;&gt;0,INDEX('WPTM - Section F'!D$93:D$494,MATCH('Print View'!$AO$116,'WPTM - Section F'!$M$93:$M$494,0)),""),"")</f>
        <v/>
      </c>
      <c r="N157" s="499"/>
      <c r="O157" s="500"/>
      <c r="P157" s="511" t="str">
        <f>IFERROR(IF(INDEX('WPTM - Section F'!E$93:E$494,MATCH('Print View'!$AO$116,'WPTM - Section F'!$M$93:$M$494,0))&lt;&gt;0,INDEX('WPTM - Section F'!E$93:E$494,MATCH('Print View'!$AO$116,'WPTM - Section F'!$M$93:$M$494,0)),""),"")</f>
        <v/>
      </c>
      <c r="Q157" s="499"/>
      <c r="R157" s="512"/>
      <c r="S157" s="498" t="str">
        <f>IFERROR(IF(INDEX('WPTM - Section F'!D$93:D$494,MATCH('Print View'!$AP$116,'WPTM - Section F'!$M$93:$MK$494,0))&lt;&gt;0,INDEX('WPTM - Section F'!D$93:D$494,MATCH('Print View'!$AP$116,'WPTM - Section F'!$M$93:$M$494,0)),""),"")</f>
        <v/>
      </c>
      <c r="T157" s="499"/>
      <c r="U157" s="500"/>
      <c r="V157" s="511" t="str">
        <f>IFERROR(IF(INDEX('WPTM - Section F'!E$93:E$494,MATCH('Print View'!$AP$116,'WPTM - Section F'!$M$93:$M$494,0))&lt;&gt;0,INDEX('WPTM - Section F'!E$93:E$494,MATCH('Print View'!$AP$116,'WPTM - Section F'!$M$93:$M$494,0)),""),"")</f>
        <v/>
      </c>
      <c r="W157" s="499"/>
      <c r="X157" s="512"/>
      <c r="Y157" s="498" t="str">
        <f>IFERROR(IF(INDEX('WPTM - Section F'!D$93:D$494,MATCH('Print View'!$AQ$116,'WPTM - Section F'!$M$93:$MK$494,0))&lt;&gt;0,INDEX('WPTM - Section F'!D$93:D$494,MATCH('Print View'!$AQ$116,'WPTM - Section F'!$M$93:$M$494,0)),""),"")</f>
        <v/>
      </c>
      <c r="Z157" s="499"/>
      <c r="AA157" s="500"/>
      <c r="AB157" s="511" t="str">
        <f>IFERROR(IF(INDEX('WPTM - Section F'!E$93:E$494,MATCH('Print View'!$AQ$116,'WPTM - Section F'!$M$93:$M$494,0))&lt;&gt;0,INDEX('WPTM - Section F'!E$93:E$494,MATCH('Print View'!$AQ$116,'WPTM - Section F'!$M$93:$M$494,0)),""),"")</f>
        <v/>
      </c>
      <c r="AC157" s="499"/>
      <c r="AD157" s="512"/>
      <c r="AE157" s="498" t="str">
        <f>IFERROR(IF(INDEX('WPTM - Section F'!D$93:D$494,MATCH('Print View'!$AR$116,'WPTM - Section F'!$M$93:$MK$494,0))&lt;&gt;0,INDEX('WPTM - Section F'!D$93:D$494,MATCH('Print View'!$AR$116,'WPTM - Section F'!$M$93:$M$494,0)),""),"")</f>
        <v/>
      </c>
      <c r="AF157" s="499"/>
      <c r="AG157" s="500"/>
      <c r="AH157" s="511" t="str">
        <f>IFERROR(IF(INDEX('WPTM - Section F'!E$93:E$494,MATCH('Print View'!$AR$116,'WPTM - Section F'!$M$93:$M$494,0))&lt;&gt;0,INDEX('WPTM - Section F'!E$93:E$494,MATCH('Print View'!$AR$116,'WPTM - Section F'!$M$93:$M$494,0)),""),"")</f>
        <v/>
      </c>
      <c r="AI157" s="512"/>
      <c r="AJ157" s="207" t="str">
        <f>IFERROR(IF(INDEX('WPTM - Section F'!X$8:X$89,MATCH('Print View'!$A157,'WPTM - Section F'!$A$8:$A$89,0))&lt;&gt;0,INDEX('WPTM - Section F'!X$8:X$89,MATCH('Print View'!$A157,'WPTM - Section F'!$A$8:$A$89,0)),""),"")</f>
        <v/>
      </c>
      <c r="AM157" s="298"/>
      <c r="AN157" s="276" t="str">
        <f t="shared" si="0"/>
        <v>42-a1Yg0000003KglLEAS</v>
      </c>
      <c r="AO157" s="276" t="str">
        <f t="shared" si="1"/>
        <v>42-3</v>
      </c>
      <c r="AP157" s="276" t="str">
        <f t="shared" si="2"/>
        <v>42-</v>
      </c>
      <c r="AQ157" s="276" t="str">
        <f t="shared" si="3"/>
        <v>42-</v>
      </c>
      <c r="AR157" s="276" t="str">
        <f t="shared" si="4"/>
        <v>42-</v>
      </c>
    </row>
    <row r="158" spans="1:44" ht="30" x14ac:dyDescent="0.25">
      <c r="A158" s="187">
        <v>43</v>
      </c>
      <c r="B158" s="187" t="str">
        <f>IFERROR(IF(INDEX('WPTM - Section F'!B$8:B$89,MATCH('Print View'!$A158,'WPTM - Section F'!$A$8:$A$89,0))&lt;&gt;0,INDEX('WPTM - Section F'!B$8:B$89,MATCH('Print View'!$A158,'WPTM - Section F'!$A$8:$A$89,0)),""),"")</f>
        <v/>
      </c>
      <c r="C158" s="187" t="str">
        <f>IFERROR(IF(INDEX('WPTM - Section F'!C$8:C$89,MATCH('Print View'!$A158,'WPTM - Section F'!$A$8:$A$89,0))&lt;&gt;0,INDEX('WPTM - Section F'!C$8:C$89,MATCH('Print View'!$A158,'WPTM - Section F'!$A$8:$A$89,0)),""),"")</f>
        <v/>
      </c>
      <c r="D158" s="187" t="str">
        <f>IFERROR(IF(INDEX('WPTM - Section F'!D$8:D$89,MATCH('Print View'!$A158,'WPTM - Section F'!$A$8:$A$89,0))&lt;&gt;0,INDEX('WPTM - Section F'!D$8:D$89,MATCH('Print View'!$A158,'WPTM - Section F'!$A$8:$A$89,0)),""),"")</f>
        <v/>
      </c>
      <c r="E158" s="187" t="str">
        <f>IFERROR(IF(INDEX('WPTM - Section F'!E$8:E$89,MATCH('Print View'!$A158,'WPTM - Section F'!$A$8:$A$89,0))&lt;&gt;0,INDEX('WPTM - Section F'!E$8:E$89,MATCH('Print View'!$A158,'WPTM - Section F'!$A$8:$A$89,0)),""),"")</f>
        <v/>
      </c>
      <c r="F158" s="188" t="str">
        <f>IFERROR(IF(INDEX('WPTM - Section F'!W$8:W$89,MATCH('Print View'!$A158,'WPTM - Section F'!$A$8:$A$89,0))&lt;&gt;0,INDEX('WPTM - Section F'!W$8:W$89,MATCH('Print View'!$A158,'WPTM - Section F'!$A$8:$A$89,0)),""),"")</f>
        <v/>
      </c>
      <c r="G158" s="495" t="str">
        <f>IFERROR(IF(INDEX('WPTM - Section F'!D$93:D$494,MATCH('Print View'!$AN$116,'WPTM - Section F'!$M$93:$MK$494,0))&lt;&gt;0,INDEX('WPTM - Section F'!D$93:D$494,MATCH('Print View'!$AN$116,'WPTM - Section F'!$M$93:$M$494,0)),""),"")</f>
        <v/>
      </c>
      <c r="H158" s="496"/>
      <c r="I158" s="497"/>
      <c r="J158" s="513" t="str">
        <f>IFERROR(IF(INDEX('WPTM - Section F'!E$93:E$494,MATCH('Print View'!$AN$116,'WPTM - Section F'!$M$93:$M$494,0))&lt;&gt;0,INDEX('WPTM - Section F'!E$93:E$494,MATCH('Print View'!$AN$116,'WPTM - Section F'!$M$93:$M$494,0)),""),"")</f>
        <v/>
      </c>
      <c r="K158" s="496"/>
      <c r="L158" s="514"/>
      <c r="M158" s="495" t="str">
        <f>IFERROR(IF(INDEX('WPTM - Section F'!D$93:D$494,MATCH('Print View'!$AO$116,'WPTM - Section F'!$M$93:$MK$494,0))&lt;&gt;0,INDEX('WPTM - Section F'!D$93:D$494,MATCH('Print View'!$AO$116,'WPTM - Section F'!$M$93:$M$494,0)),""),"")</f>
        <v/>
      </c>
      <c r="N158" s="496"/>
      <c r="O158" s="497"/>
      <c r="P158" s="513" t="str">
        <f>IFERROR(IF(INDEX('WPTM - Section F'!E$93:E$494,MATCH('Print View'!$AO$116,'WPTM - Section F'!$M$93:$M$494,0))&lt;&gt;0,INDEX('WPTM - Section F'!E$93:E$494,MATCH('Print View'!$AO$116,'WPTM - Section F'!$M$93:$M$494,0)),""),"")</f>
        <v/>
      </c>
      <c r="Q158" s="496"/>
      <c r="R158" s="514"/>
      <c r="S158" s="495" t="str">
        <f>IFERROR(IF(INDEX('WPTM - Section F'!D$93:D$494,MATCH('Print View'!$AP$116,'WPTM - Section F'!$M$93:$MK$494,0))&lt;&gt;0,INDEX('WPTM - Section F'!D$93:D$494,MATCH('Print View'!$AP$116,'WPTM - Section F'!$M$93:$M$494,0)),""),"")</f>
        <v/>
      </c>
      <c r="T158" s="496"/>
      <c r="U158" s="497"/>
      <c r="V158" s="513" t="str">
        <f>IFERROR(IF(INDEX('WPTM - Section F'!E$93:E$494,MATCH('Print View'!$AP$116,'WPTM - Section F'!$M$93:$M$494,0))&lt;&gt;0,INDEX('WPTM - Section F'!E$93:E$494,MATCH('Print View'!$AP$116,'WPTM - Section F'!$M$93:$M$494,0)),""),"")</f>
        <v/>
      </c>
      <c r="W158" s="496"/>
      <c r="X158" s="514"/>
      <c r="Y158" s="495" t="str">
        <f>IFERROR(IF(INDEX('WPTM - Section F'!D$93:D$494,MATCH('Print View'!$AQ$116,'WPTM - Section F'!$M$93:$MK$494,0))&lt;&gt;0,INDEX('WPTM - Section F'!D$93:D$494,MATCH('Print View'!$AQ$116,'WPTM - Section F'!$M$93:$M$494,0)),""),"")</f>
        <v/>
      </c>
      <c r="Z158" s="496"/>
      <c r="AA158" s="497"/>
      <c r="AB158" s="513" t="str">
        <f>IFERROR(IF(INDEX('WPTM - Section F'!E$93:E$494,MATCH('Print View'!$AQ$116,'WPTM - Section F'!$M$93:$M$494,0))&lt;&gt;0,INDEX('WPTM - Section F'!E$93:E$494,MATCH('Print View'!$AQ$116,'WPTM - Section F'!$M$93:$M$494,0)),""),"")</f>
        <v/>
      </c>
      <c r="AC158" s="496"/>
      <c r="AD158" s="514"/>
      <c r="AE158" s="495" t="str">
        <f>IFERROR(IF(INDEX('WPTM - Section F'!D$93:D$494,MATCH('Print View'!$AR$116,'WPTM - Section F'!$M$93:$MK$494,0))&lt;&gt;0,INDEX('WPTM - Section F'!D$93:D$494,MATCH('Print View'!$AR$116,'WPTM - Section F'!$M$93:$M$494,0)),""),"")</f>
        <v/>
      </c>
      <c r="AF158" s="496"/>
      <c r="AG158" s="497"/>
      <c r="AH158" s="513" t="str">
        <f>IFERROR(IF(INDEX('WPTM - Section F'!E$93:E$494,MATCH('Print View'!$AR$116,'WPTM - Section F'!$M$93:$M$494,0))&lt;&gt;0,INDEX('WPTM - Section F'!E$93:E$494,MATCH('Print View'!$AR$116,'WPTM - Section F'!$M$93:$M$494,0)),""),"")</f>
        <v/>
      </c>
      <c r="AI158" s="514"/>
      <c r="AJ158" s="208" t="str">
        <f>IFERROR(IF(INDEX('WPTM - Section F'!X$8:X$89,MATCH('Print View'!$A158,'WPTM - Section F'!$A$8:$A$89,0))&lt;&gt;0,INDEX('WPTM - Section F'!X$8:X$89,MATCH('Print View'!$A158,'WPTM - Section F'!$A$8:$A$89,0)),""),"")</f>
        <v/>
      </c>
      <c r="AM158" s="298"/>
      <c r="AN158" s="276" t="str">
        <f t="shared" si="0"/>
        <v>43-a1Yg0000003KglLEAS</v>
      </c>
      <c r="AO158" s="276" t="str">
        <f t="shared" si="1"/>
        <v>43-3</v>
      </c>
      <c r="AP158" s="276" t="str">
        <f t="shared" si="2"/>
        <v>43-</v>
      </c>
      <c r="AQ158" s="276" t="str">
        <f t="shared" si="3"/>
        <v>43-</v>
      </c>
      <c r="AR158" s="276" t="str">
        <f t="shared" si="4"/>
        <v>43-</v>
      </c>
    </row>
    <row r="159" spans="1:44" ht="30" x14ac:dyDescent="0.25">
      <c r="A159" s="182">
        <v>44</v>
      </c>
      <c r="B159" s="182" t="str">
        <f>IFERROR(IF(INDEX('WPTM - Section F'!B$8:B$89,MATCH('Print View'!$A159,'WPTM - Section F'!$A$8:$A$89,0))&lt;&gt;0,INDEX('WPTM - Section F'!B$8:B$89,MATCH('Print View'!$A159,'WPTM - Section F'!$A$8:$A$89,0)),""),"")</f>
        <v/>
      </c>
      <c r="C159" s="182" t="str">
        <f>IFERROR(IF(INDEX('WPTM - Section F'!C$8:C$89,MATCH('Print View'!$A159,'WPTM - Section F'!$A$8:$A$89,0))&lt;&gt;0,INDEX('WPTM - Section F'!C$8:C$89,MATCH('Print View'!$A159,'WPTM - Section F'!$A$8:$A$89,0)),""),"")</f>
        <v/>
      </c>
      <c r="D159" s="182" t="str">
        <f>IFERROR(IF(INDEX('WPTM - Section F'!D$8:D$89,MATCH('Print View'!$A159,'WPTM - Section F'!$A$8:$A$89,0))&lt;&gt;0,INDEX('WPTM - Section F'!D$8:D$89,MATCH('Print View'!$A159,'WPTM - Section F'!$A$8:$A$89,0)),""),"")</f>
        <v/>
      </c>
      <c r="E159" s="182" t="str">
        <f>IFERROR(IF(INDEX('WPTM - Section F'!E$8:E$89,MATCH('Print View'!$A159,'WPTM - Section F'!$A$8:$A$89,0))&lt;&gt;0,INDEX('WPTM - Section F'!E$8:E$89,MATCH('Print View'!$A159,'WPTM - Section F'!$A$8:$A$89,0)),""),"")</f>
        <v/>
      </c>
      <c r="F159" s="183" t="str">
        <f>IFERROR(IF(INDEX('WPTM - Section F'!W$8:W$89,MATCH('Print View'!$A159,'WPTM - Section F'!$A$8:$A$89,0))&lt;&gt;0,INDEX('WPTM - Section F'!W$8:W$89,MATCH('Print View'!$A159,'WPTM - Section F'!$A$8:$A$89,0)),""),"")</f>
        <v/>
      </c>
      <c r="G159" s="498" t="str">
        <f>IFERROR(IF(INDEX('WPTM - Section F'!D$93:D$494,MATCH('Print View'!$AN$116,'WPTM - Section F'!$M$93:$MK$494,0))&lt;&gt;0,INDEX('WPTM - Section F'!D$93:D$494,MATCH('Print View'!$AN$116,'WPTM - Section F'!$M$93:$M$494,0)),""),"")</f>
        <v/>
      </c>
      <c r="H159" s="499"/>
      <c r="I159" s="500"/>
      <c r="J159" s="511" t="str">
        <f>IFERROR(IF(INDEX('WPTM - Section F'!E$93:E$494,MATCH('Print View'!$AN$116,'WPTM - Section F'!$M$93:$M$494,0))&lt;&gt;0,INDEX('WPTM - Section F'!E$93:E$494,MATCH('Print View'!$AN$116,'WPTM - Section F'!$M$93:$M$494,0)),""),"")</f>
        <v/>
      </c>
      <c r="K159" s="499"/>
      <c r="L159" s="512"/>
      <c r="M159" s="498" t="str">
        <f>IFERROR(IF(INDEX('WPTM - Section F'!D$93:D$494,MATCH('Print View'!$AO$116,'WPTM - Section F'!$M$93:$MK$494,0))&lt;&gt;0,INDEX('WPTM - Section F'!D$93:D$494,MATCH('Print View'!$AO$116,'WPTM - Section F'!$M$93:$M$494,0)),""),"")</f>
        <v/>
      </c>
      <c r="N159" s="499"/>
      <c r="O159" s="500"/>
      <c r="P159" s="511" t="str">
        <f>IFERROR(IF(INDEX('WPTM - Section F'!E$93:E$494,MATCH('Print View'!$AO$116,'WPTM - Section F'!$M$93:$M$494,0))&lt;&gt;0,INDEX('WPTM - Section F'!E$93:E$494,MATCH('Print View'!$AO$116,'WPTM - Section F'!$M$93:$M$494,0)),""),"")</f>
        <v/>
      </c>
      <c r="Q159" s="499"/>
      <c r="R159" s="512"/>
      <c r="S159" s="498" t="str">
        <f>IFERROR(IF(INDEX('WPTM - Section F'!D$93:D$494,MATCH('Print View'!$AP$116,'WPTM - Section F'!$M$93:$MK$494,0))&lt;&gt;0,INDEX('WPTM - Section F'!D$93:D$494,MATCH('Print View'!$AP$116,'WPTM - Section F'!$M$93:$M$494,0)),""),"")</f>
        <v/>
      </c>
      <c r="T159" s="499"/>
      <c r="U159" s="500"/>
      <c r="V159" s="511" t="str">
        <f>IFERROR(IF(INDEX('WPTM - Section F'!E$93:E$494,MATCH('Print View'!$AP$116,'WPTM - Section F'!$M$93:$M$494,0))&lt;&gt;0,INDEX('WPTM - Section F'!E$93:E$494,MATCH('Print View'!$AP$116,'WPTM - Section F'!$M$93:$M$494,0)),""),"")</f>
        <v/>
      </c>
      <c r="W159" s="499"/>
      <c r="X159" s="512"/>
      <c r="Y159" s="498" t="str">
        <f>IFERROR(IF(INDEX('WPTM - Section F'!D$93:D$494,MATCH('Print View'!$AQ$116,'WPTM - Section F'!$M$93:$MK$494,0))&lt;&gt;0,INDEX('WPTM - Section F'!D$93:D$494,MATCH('Print View'!$AQ$116,'WPTM - Section F'!$M$93:$M$494,0)),""),"")</f>
        <v/>
      </c>
      <c r="Z159" s="499"/>
      <c r="AA159" s="500"/>
      <c r="AB159" s="511" t="str">
        <f>IFERROR(IF(INDEX('WPTM - Section F'!E$93:E$494,MATCH('Print View'!$AQ$116,'WPTM - Section F'!$M$93:$M$494,0))&lt;&gt;0,INDEX('WPTM - Section F'!E$93:E$494,MATCH('Print View'!$AQ$116,'WPTM - Section F'!$M$93:$M$494,0)),""),"")</f>
        <v/>
      </c>
      <c r="AC159" s="499"/>
      <c r="AD159" s="512"/>
      <c r="AE159" s="498" t="str">
        <f>IFERROR(IF(INDEX('WPTM - Section F'!D$93:D$494,MATCH('Print View'!$AR$116,'WPTM - Section F'!$M$93:$MK$494,0))&lt;&gt;0,INDEX('WPTM - Section F'!D$93:D$494,MATCH('Print View'!$AR$116,'WPTM - Section F'!$M$93:$M$494,0)),""),"")</f>
        <v/>
      </c>
      <c r="AF159" s="499"/>
      <c r="AG159" s="500"/>
      <c r="AH159" s="511" t="str">
        <f>IFERROR(IF(INDEX('WPTM - Section F'!E$93:E$494,MATCH('Print View'!$AR$116,'WPTM - Section F'!$M$93:$M$494,0))&lt;&gt;0,INDEX('WPTM - Section F'!E$93:E$494,MATCH('Print View'!$AR$116,'WPTM - Section F'!$M$93:$M$494,0)),""),"")</f>
        <v/>
      </c>
      <c r="AI159" s="512"/>
      <c r="AJ159" s="207" t="str">
        <f>IFERROR(IF(INDEX('WPTM - Section F'!X$8:X$89,MATCH('Print View'!$A159,'WPTM - Section F'!$A$8:$A$89,0))&lt;&gt;0,INDEX('WPTM - Section F'!X$8:X$89,MATCH('Print View'!$A159,'WPTM - Section F'!$A$8:$A$89,0)),""),"")</f>
        <v/>
      </c>
      <c r="AM159" s="298"/>
      <c r="AN159" s="276" t="str">
        <f t="shared" si="0"/>
        <v>44-a1Yg0000003KglLEAS</v>
      </c>
      <c r="AO159" s="276" t="str">
        <f t="shared" si="1"/>
        <v>44-3</v>
      </c>
      <c r="AP159" s="276" t="str">
        <f t="shared" si="2"/>
        <v>44-</v>
      </c>
      <c r="AQ159" s="276" t="str">
        <f t="shared" si="3"/>
        <v>44-</v>
      </c>
      <c r="AR159" s="276" t="str">
        <f t="shared" si="4"/>
        <v>44-</v>
      </c>
    </row>
    <row r="160" spans="1:44" ht="30" x14ac:dyDescent="0.25">
      <c r="A160" s="187">
        <v>45</v>
      </c>
      <c r="B160" s="187" t="str">
        <f>IFERROR(IF(INDEX('WPTM - Section F'!B$8:B$89,MATCH('Print View'!$A160,'WPTM - Section F'!$A$8:$A$89,0))&lt;&gt;0,INDEX('WPTM - Section F'!B$8:B$89,MATCH('Print View'!$A160,'WPTM - Section F'!$A$8:$A$89,0)),""),"")</f>
        <v/>
      </c>
      <c r="C160" s="187" t="str">
        <f>IFERROR(IF(INDEX('WPTM - Section F'!C$8:C$89,MATCH('Print View'!$A160,'WPTM - Section F'!$A$8:$A$89,0))&lt;&gt;0,INDEX('WPTM - Section F'!C$8:C$89,MATCH('Print View'!$A160,'WPTM - Section F'!$A$8:$A$89,0)),""),"")</f>
        <v/>
      </c>
      <c r="D160" s="187" t="str">
        <f>IFERROR(IF(INDEX('WPTM - Section F'!D$8:D$89,MATCH('Print View'!$A160,'WPTM - Section F'!$A$8:$A$89,0))&lt;&gt;0,INDEX('WPTM - Section F'!D$8:D$89,MATCH('Print View'!$A160,'WPTM - Section F'!$A$8:$A$89,0)),""),"")</f>
        <v/>
      </c>
      <c r="E160" s="187" t="str">
        <f>IFERROR(IF(INDEX('WPTM - Section F'!E$8:E$89,MATCH('Print View'!$A160,'WPTM - Section F'!$A$8:$A$89,0))&lt;&gt;0,INDEX('WPTM - Section F'!E$8:E$89,MATCH('Print View'!$A160,'WPTM - Section F'!$A$8:$A$89,0)),""),"")</f>
        <v/>
      </c>
      <c r="F160" s="188" t="str">
        <f>IFERROR(IF(INDEX('WPTM - Section F'!W$8:W$89,MATCH('Print View'!$A160,'WPTM - Section F'!$A$8:$A$89,0))&lt;&gt;0,INDEX('WPTM - Section F'!W$8:W$89,MATCH('Print View'!$A160,'WPTM - Section F'!$A$8:$A$89,0)),""),"")</f>
        <v/>
      </c>
      <c r="G160" s="495" t="str">
        <f>IFERROR(IF(INDEX('WPTM - Section F'!D$93:D$494,MATCH('Print View'!$AN$116,'WPTM - Section F'!$M$93:$MK$494,0))&lt;&gt;0,INDEX('WPTM - Section F'!D$93:D$494,MATCH('Print View'!$AN$116,'WPTM - Section F'!$M$93:$M$494,0)),""),"")</f>
        <v/>
      </c>
      <c r="H160" s="496"/>
      <c r="I160" s="497"/>
      <c r="J160" s="513" t="str">
        <f>IFERROR(IF(INDEX('WPTM - Section F'!E$93:E$494,MATCH('Print View'!$AN$116,'WPTM - Section F'!$M$93:$M$494,0))&lt;&gt;0,INDEX('WPTM - Section F'!E$93:E$494,MATCH('Print View'!$AN$116,'WPTM - Section F'!$M$93:$M$494,0)),""),"")</f>
        <v/>
      </c>
      <c r="K160" s="496"/>
      <c r="L160" s="514"/>
      <c r="M160" s="495" t="str">
        <f>IFERROR(IF(INDEX('WPTM - Section F'!D$93:D$494,MATCH('Print View'!$AO$116,'WPTM - Section F'!$M$93:$MK$494,0))&lt;&gt;0,INDEX('WPTM - Section F'!D$93:D$494,MATCH('Print View'!$AO$116,'WPTM - Section F'!$M$93:$M$494,0)),""),"")</f>
        <v/>
      </c>
      <c r="N160" s="496"/>
      <c r="O160" s="497"/>
      <c r="P160" s="513" t="str">
        <f>IFERROR(IF(INDEX('WPTM - Section F'!E$93:E$494,MATCH('Print View'!$AO$116,'WPTM - Section F'!$M$93:$M$494,0))&lt;&gt;0,INDEX('WPTM - Section F'!E$93:E$494,MATCH('Print View'!$AO$116,'WPTM - Section F'!$M$93:$M$494,0)),""),"")</f>
        <v/>
      </c>
      <c r="Q160" s="496"/>
      <c r="R160" s="514"/>
      <c r="S160" s="495" t="str">
        <f>IFERROR(IF(INDEX('WPTM - Section F'!D$93:D$494,MATCH('Print View'!$AP$116,'WPTM - Section F'!$M$93:$MK$494,0))&lt;&gt;0,INDEX('WPTM - Section F'!D$93:D$494,MATCH('Print View'!$AP$116,'WPTM - Section F'!$M$93:$M$494,0)),""),"")</f>
        <v/>
      </c>
      <c r="T160" s="496"/>
      <c r="U160" s="497"/>
      <c r="V160" s="513" t="str">
        <f>IFERROR(IF(INDEX('WPTM - Section F'!E$93:E$494,MATCH('Print View'!$AP$116,'WPTM - Section F'!$M$93:$M$494,0))&lt;&gt;0,INDEX('WPTM - Section F'!E$93:E$494,MATCH('Print View'!$AP$116,'WPTM - Section F'!$M$93:$M$494,0)),""),"")</f>
        <v/>
      </c>
      <c r="W160" s="496"/>
      <c r="X160" s="514"/>
      <c r="Y160" s="495" t="str">
        <f>IFERROR(IF(INDEX('WPTM - Section F'!D$93:D$494,MATCH('Print View'!$AQ$116,'WPTM - Section F'!$M$93:$MK$494,0))&lt;&gt;0,INDEX('WPTM - Section F'!D$93:D$494,MATCH('Print View'!$AQ$116,'WPTM - Section F'!$M$93:$M$494,0)),""),"")</f>
        <v/>
      </c>
      <c r="Z160" s="496"/>
      <c r="AA160" s="497"/>
      <c r="AB160" s="513" t="str">
        <f>IFERROR(IF(INDEX('WPTM - Section F'!E$93:E$494,MATCH('Print View'!$AQ$116,'WPTM - Section F'!$M$93:$M$494,0))&lt;&gt;0,INDEX('WPTM - Section F'!E$93:E$494,MATCH('Print View'!$AQ$116,'WPTM - Section F'!$M$93:$M$494,0)),""),"")</f>
        <v/>
      </c>
      <c r="AC160" s="496"/>
      <c r="AD160" s="514"/>
      <c r="AE160" s="495" t="str">
        <f>IFERROR(IF(INDEX('WPTM - Section F'!D$93:D$494,MATCH('Print View'!$AR$116,'WPTM - Section F'!$M$93:$MK$494,0))&lt;&gt;0,INDEX('WPTM - Section F'!D$93:D$494,MATCH('Print View'!$AR$116,'WPTM - Section F'!$M$93:$M$494,0)),""),"")</f>
        <v/>
      </c>
      <c r="AF160" s="496"/>
      <c r="AG160" s="497"/>
      <c r="AH160" s="513" t="str">
        <f>IFERROR(IF(INDEX('WPTM - Section F'!E$93:E$494,MATCH('Print View'!$AR$116,'WPTM - Section F'!$M$93:$M$494,0))&lt;&gt;0,INDEX('WPTM - Section F'!E$93:E$494,MATCH('Print View'!$AR$116,'WPTM - Section F'!$M$93:$M$494,0)),""),"")</f>
        <v/>
      </c>
      <c r="AI160" s="514"/>
      <c r="AJ160" s="208" t="str">
        <f>IFERROR(IF(INDEX('WPTM - Section F'!X$8:X$89,MATCH('Print View'!$A160,'WPTM - Section F'!$A$8:$A$89,0))&lt;&gt;0,INDEX('WPTM - Section F'!X$8:X$89,MATCH('Print View'!$A160,'WPTM - Section F'!$A$8:$A$89,0)),""),"")</f>
        <v/>
      </c>
      <c r="AM160" s="298"/>
      <c r="AN160" s="276" t="str">
        <f t="shared" si="0"/>
        <v>45-a1Yg0000003KglLEAS</v>
      </c>
      <c r="AO160" s="276" t="str">
        <f t="shared" si="1"/>
        <v>45-3</v>
      </c>
      <c r="AP160" s="276" t="str">
        <f t="shared" si="2"/>
        <v>45-</v>
      </c>
      <c r="AQ160" s="276" t="str">
        <f t="shared" si="3"/>
        <v>45-</v>
      </c>
      <c r="AR160" s="276" t="str">
        <f t="shared" si="4"/>
        <v>45-</v>
      </c>
    </row>
    <row r="161" spans="1:44" ht="30" x14ac:dyDescent="0.25">
      <c r="A161" s="182">
        <v>46</v>
      </c>
      <c r="B161" s="182" t="str">
        <f>IFERROR(IF(INDEX('WPTM - Section F'!B$8:B$89,MATCH('Print View'!$A161,'WPTM - Section F'!$A$8:$A$89,0))&lt;&gt;0,INDEX('WPTM - Section F'!B$8:B$89,MATCH('Print View'!$A161,'WPTM - Section F'!$A$8:$A$89,0)),""),"")</f>
        <v/>
      </c>
      <c r="C161" s="182" t="str">
        <f>IFERROR(IF(INDEX('WPTM - Section F'!C$8:C$89,MATCH('Print View'!$A161,'WPTM - Section F'!$A$8:$A$89,0))&lt;&gt;0,INDEX('WPTM - Section F'!C$8:C$89,MATCH('Print View'!$A161,'WPTM - Section F'!$A$8:$A$89,0)),""),"")</f>
        <v/>
      </c>
      <c r="D161" s="182" t="str">
        <f>IFERROR(IF(INDEX('WPTM - Section F'!D$8:D$89,MATCH('Print View'!$A161,'WPTM - Section F'!$A$8:$A$89,0))&lt;&gt;0,INDEX('WPTM - Section F'!D$8:D$89,MATCH('Print View'!$A161,'WPTM - Section F'!$A$8:$A$89,0)),""),"")</f>
        <v/>
      </c>
      <c r="E161" s="182" t="str">
        <f>IFERROR(IF(INDEX('WPTM - Section F'!E$8:E$89,MATCH('Print View'!$A161,'WPTM - Section F'!$A$8:$A$89,0))&lt;&gt;0,INDEX('WPTM - Section F'!E$8:E$89,MATCH('Print View'!$A161,'WPTM - Section F'!$A$8:$A$89,0)),""),"")</f>
        <v/>
      </c>
      <c r="F161" s="183" t="str">
        <f>IFERROR(IF(INDEX('WPTM - Section F'!W$8:W$89,MATCH('Print View'!$A161,'WPTM - Section F'!$A$8:$A$89,0))&lt;&gt;0,INDEX('WPTM - Section F'!W$8:W$89,MATCH('Print View'!$A161,'WPTM - Section F'!$A$8:$A$89,0)),""),"")</f>
        <v/>
      </c>
      <c r="G161" s="498" t="str">
        <f>IFERROR(IF(INDEX('WPTM - Section F'!D$93:D$494,MATCH('Print View'!$AN$116,'WPTM - Section F'!$M$93:$MK$494,0))&lt;&gt;0,INDEX('WPTM - Section F'!D$93:D$494,MATCH('Print View'!$AN$116,'WPTM - Section F'!$M$93:$M$494,0)),""),"")</f>
        <v/>
      </c>
      <c r="H161" s="499"/>
      <c r="I161" s="500"/>
      <c r="J161" s="511" t="str">
        <f>IFERROR(IF(INDEX('WPTM - Section F'!E$93:E$494,MATCH('Print View'!$AN$116,'WPTM - Section F'!$M$93:$M$494,0))&lt;&gt;0,INDEX('WPTM - Section F'!E$93:E$494,MATCH('Print View'!$AN$116,'WPTM - Section F'!$M$93:$M$494,0)),""),"")</f>
        <v/>
      </c>
      <c r="K161" s="499"/>
      <c r="L161" s="512"/>
      <c r="M161" s="498" t="str">
        <f>IFERROR(IF(INDEX('WPTM - Section F'!D$93:D$494,MATCH('Print View'!$AO$116,'WPTM - Section F'!$M$93:$MK$494,0))&lt;&gt;0,INDEX('WPTM - Section F'!D$93:D$494,MATCH('Print View'!$AO$116,'WPTM - Section F'!$M$93:$M$494,0)),""),"")</f>
        <v/>
      </c>
      <c r="N161" s="499"/>
      <c r="O161" s="500"/>
      <c r="P161" s="511" t="str">
        <f>IFERROR(IF(INDEX('WPTM - Section F'!E$93:E$494,MATCH('Print View'!$AO$116,'WPTM - Section F'!$M$93:$M$494,0))&lt;&gt;0,INDEX('WPTM - Section F'!E$93:E$494,MATCH('Print View'!$AO$116,'WPTM - Section F'!$M$93:$M$494,0)),""),"")</f>
        <v/>
      </c>
      <c r="Q161" s="499"/>
      <c r="R161" s="512"/>
      <c r="S161" s="498" t="str">
        <f>IFERROR(IF(INDEX('WPTM - Section F'!D$93:D$494,MATCH('Print View'!$AP$116,'WPTM - Section F'!$M$93:$MK$494,0))&lt;&gt;0,INDEX('WPTM - Section F'!D$93:D$494,MATCH('Print View'!$AP$116,'WPTM - Section F'!$M$93:$M$494,0)),""),"")</f>
        <v/>
      </c>
      <c r="T161" s="499"/>
      <c r="U161" s="500"/>
      <c r="V161" s="511" t="str">
        <f>IFERROR(IF(INDEX('WPTM - Section F'!E$93:E$494,MATCH('Print View'!$AP$116,'WPTM - Section F'!$M$93:$M$494,0))&lt;&gt;0,INDEX('WPTM - Section F'!E$93:E$494,MATCH('Print View'!$AP$116,'WPTM - Section F'!$M$93:$M$494,0)),""),"")</f>
        <v/>
      </c>
      <c r="W161" s="499"/>
      <c r="X161" s="512"/>
      <c r="Y161" s="498" t="str">
        <f>IFERROR(IF(INDEX('WPTM - Section F'!D$93:D$494,MATCH('Print View'!$AQ$116,'WPTM - Section F'!$M$93:$MK$494,0))&lt;&gt;0,INDEX('WPTM - Section F'!D$93:D$494,MATCH('Print View'!$AQ$116,'WPTM - Section F'!$M$93:$M$494,0)),""),"")</f>
        <v/>
      </c>
      <c r="Z161" s="499"/>
      <c r="AA161" s="500"/>
      <c r="AB161" s="511" t="str">
        <f>IFERROR(IF(INDEX('WPTM - Section F'!E$93:E$494,MATCH('Print View'!$AQ$116,'WPTM - Section F'!$M$93:$M$494,0))&lt;&gt;0,INDEX('WPTM - Section F'!E$93:E$494,MATCH('Print View'!$AQ$116,'WPTM - Section F'!$M$93:$M$494,0)),""),"")</f>
        <v/>
      </c>
      <c r="AC161" s="499"/>
      <c r="AD161" s="512"/>
      <c r="AE161" s="498" t="str">
        <f>IFERROR(IF(INDEX('WPTM - Section F'!D$93:D$494,MATCH('Print View'!$AR$116,'WPTM - Section F'!$M$93:$MK$494,0))&lt;&gt;0,INDEX('WPTM - Section F'!D$93:D$494,MATCH('Print View'!$AR$116,'WPTM - Section F'!$M$93:$M$494,0)),""),"")</f>
        <v/>
      </c>
      <c r="AF161" s="499"/>
      <c r="AG161" s="500"/>
      <c r="AH161" s="511" t="str">
        <f>IFERROR(IF(INDEX('WPTM - Section F'!E$93:E$494,MATCH('Print View'!$AR$116,'WPTM - Section F'!$M$93:$M$494,0))&lt;&gt;0,INDEX('WPTM - Section F'!E$93:E$494,MATCH('Print View'!$AR$116,'WPTM - Section F'!$M$93:$M$494,0)),""),"")</f>
        <v/>
      </c>
      <c r="AI161" s="512"/>
      <c r="AJ161" s="207" t="str">
        <f>IFERROR(IF(INDEX('WPTM - Section F'!X$8:X$89,MATCH('Print View'!$A161,'WPTM - Section F'!$A$8:$A$89,0))&lt;&gt;0,INDEX('WPTM - Section F'!X$8:X$89,MATCH('Print View'!$A161,'WPTM - Section F'!$A$8:$A$89,0)),""),"")</f>
        <v/>
      </c>
      <c r="AM161" s="298"/>
      <c r="AN161" s="276" t="str">
        <f t="shared" si="0"/>
        <v>46-a1Yg0000003KglLEAS</v>
      </c>
      <c r="AO161" s="276" t="str">
        <f t="shared" si="1"/>
        <v>46-3</v>
      </c>
      <c r="AP161" s="276" t="str">
        <f t="shared" si="2"/>
        <v>46-</v>
      </c>
      <c r="AQ161" s="276" t="str">
        <f t="shared" si="3"/>
        <v>46-</v>
      </c>
      <c r="AR161" s="276" t="str">
        <f t="shared" si="4"/>
        <v>46-</v>
      </c>
    </row>
    <row r="162" spans="1:44" ht="30" x14ac:dyDescent="0.25">
      <c r="A162" s="187">
        <v>47</v>
      </c>
      <c r="B162" s="187" t="str">
        <f>IFERROR(IF(INDEX('WPTM - Section F'!B$8:B$89,MATCH('Print View'!$A162,'WPTM - Section F'!$A$8:$A$89,0))&lt;&gt;0,INDEX('WPTM - Section F'!B$8:B$89,MATCH('Print View'!$A162,'WPTM - Section F'!$A$8:$A$89,0)),""),"")</f>
        <v/>
      </c>
      <c r="C162" s="187" t="str">
        <f>IFERROR(IF(INDEX('WPTM - Section F'!C$8:C$89,MATCH('Print View'!$A162,'WPTM - Section F'!$A$8:$A$89,0))&lt;&gt;0,INDEX('WPTM - Section F'!C$8:C$89,MATCH('Print View'!$A162,'WPTM - Section F'!$A$8:$A$89,0)),""),"")</f>
        <v/>
      </c>
      <c r="D162" s="187" t="str">
        <f>IFERROR(IF(INDEX('WPTM - Section F'!D$8:D$89,MATCH('Print View'!$A162,'WPTM - Section F'!$A$8:$A$89,0))&lt;&gt;0,INDEX('WPTM - Section F'!D$8:D$89,MATCH('Print View'!$A162,'WPTM - Section F'!$A$8:$A$89,0)),""),"")</f>
        <v/>
      </c>
      <c r="E162" s="187" t="str">
        <f>IFERROR(IF(INDEX('WPTM - Section F'!E$8:E$89,MATCH('Print View'!$A162,'WPTM - Section F'!$A$8:$A$89,0))&lt;&gt;0,INDEX('WPTM - Section F'!E$8:E$89,MATCH('Print View'!$A162,'WPTM - Section F'!$A$8:$A$89,0)),""),"")</f>
        <v/>
      </c>
      <c r="F162" s="188" t="str">
        <f>IFERROR(IF(INDEX('WPTM - Section F'!W$8:W$89,MATCH('Print View'!$A162,'WPTM - Section F'!$A$8:$A$89,0))&lt;&gt;0,INDEX('WPTM - Section F'!W$8:W$89,MATCH('Print View'!$A162,'WPTM - Section F'!$A$8:$A$89,0)),""),"")</f>
        <v/>
      </c>
      <c r="G162" s="495" t="str">
        <f>IFERROR(IF(INDEX('WPTM - Section F'!D$93:D$494,MATCH('Print View'!$AN$116,'WPTM - Section F'!$M$93:$MK$494,0))&lt;&gt;0,INDEX('WPTM - Section F'!D$93:D$494,MATCH('Print View'!$AN$116,'WPTM - Section F'!$M$93:$M$494,0)),""),"")</f>
        <v/>
      </c>
      <c r="H162" s="496"/>
      <c r="I162" s="497"/>
      <c r="J162" s="513" t="str">
        <f>IFERROR(IF(INDEX('WPTM - Section F'!E$93:E$494,MATCH('Print View'!$AN$116,'WPTM - Section F'!$M$93:$M$494,0))&lt;&gt;0,INDEX('WPTM - Section F'!E$93:E$494,MATCH('Print View'!$AN$116,'WPTM - Section F'!$M$93:$M$494,0)),""),"")</f>
        <v/>
      </c>
      <c r="K162" s="496"/>
      <c r="L162" s="514"/>
      <c r="M162" s="495" t="str">
        <f>IFERROR(IF(INDEX('WPTM - Section F'!D$93:D$494,MATCH('Print View'!$AO$116,'WPTM - Section F'!$M$93:$MK$494,0))&lt;&gt;0,INDEX('WPTM - Section F'!D$93:D$494,MATCH('Print View'!$AO$116,'WPTM - Section F'!$M$93:$M$494,0)),""),"")</f>
        <v/>
      </c>
      <c r="N162" s="496"/>
      <c r="O162" s="497"/>
      <c r="P162" s="513" t="str">
        <f>IFERROR(IF(INDEX('WPTM - Section F'!E$93:E$494,MATCH('Print View'!$AO$116,'WPTM - Section F'!$M$93:$M$494,0))&lt;&gt;0,INDEX('WPTM - Section F'!E$93:E$494,MATCH('Print View'!$AO$116,'WPTM - Section F'!$M$93:$M$494,0)),""),"")</f>
        <v/>
      </c>
      <c r="Q162" s="496"/>
      <c r="R162" s="514"/>
      <c r="S162" s="495" t="str">
        <f>IFERROR(IF(INDEX('WPTM - Section F'!D$93:D$494,MATCH('Print View'!$AP$116,'WPTM - Section F'!$M$93:$MK$494,0))&lt;&gt;0,INDEX('WPTM - Section F'!D$93:D$494,MATCH('Print View'!$AP$116,'WPTM - Section F'!$M$93:$M$494,0)),""),"")</f>
        <v/>
      </c>
      <c r="T162" s="496"/>
      <c r="U162" s="497"/>
      <c r="V162" s="513" t="str">
        <f>IFERROR(IF(INDEX('WPTM - Section F'!E$93:E$494,MATCH('Print View'!$AP$116,'WPTM - Section F'!$M$93:$M$494,0))&lt;&gt;0,INDEX('WPTM - Section F'!E$93:E$494,MATCH('Print View'!$AP$116,'WPTM - Section F'!$M$93:$M$494,0)),""),"")</f>
        <v/>
      </c>
      <c r="W162" s="496"/>
      <c r="X162" s="514"/>
      <c r="Y162" s="495" t="str">
        <f>IFERROR(IF(INDEX('WPTM - Section F'!D$93:D$494,MATCH('Print View'!$AQ$116,'WPTM - Section F'!$M$93:$MK$494,0))&lt;&gt;0,INDEX('WPTM - Section F'!D$93:D$494,MATCH('Print View'!$AQ$116,'WPTM - Section F'!$M$93:$M$494,0)),""),"")</f>
        <v/>
      </c>
      <c r="Z162" s="496"/>
      <c r="AA162" s="497"/>
      <c r="AB162" s="513" t="str">
        <f>IFERROR(IF(INDEX('WPTM - Section F'!E$93:E$494,MATCH('Print View'!$AQ$116,'WPTM - Section F'!$M$93:$M$494,0))&lt;&gt;0,INDEX('WPTM - Section F'!E$93:E$494,MATCH('Print View'!$AQ$116,'WPTM - Section F'!$M$93:$M$494,0)),""),"")</f>
        <v/>
      </c>
      <c r="AC162" s="496"/>
      <c r="AD162" s="514"/>
      <c r="AE162" s="495" t="str">
        <f>IFERROR(IF(INDEX('WPTM - Section F'!D$93:D$494,MATCH('Print View'!$AR$116,'WPTM - Section F'!$M$93:$MK$494,0))&lt;&gt;0,INDEX('WPTM - Section F'!D$93:D$494,MATCH('Print View'!$AR$116,'WPTM - Section F'!$M$93:$M$494,0)),""),"")</f>
        <v/>
      </c>
      <c r="AF162" s="496"/>
      <c r="AG162" s="497"/>
      <c r="AH162" s="513" t="str">
        <f>IFERROR(IF(INDEX('WPTM - Section F'!E$93:E$494,MATCH('Print View'!$AR$116,'WPTM - Section F'!$M$93:$M$494,0))&lt;&gt;0,INDEX('WPTM - Section F'!E$93:E$494,MATCH('Print View'!$AR$116,'WPTM - Section F'!$M$93:$M$494,0)),""),"")</f>
        <v/>
      </c>
      <c r="AI162" s="514"/>
      <c r="AJ162" s="208" t="str">
        <f>IFERROR(IF(INDEX('WPTM - Section F'!X$8:X$89,MATCH('Print View'!$A162,'WPTM - Section F'!$A$8:$A$89,0))&lt;&gt;0,INDEX('WPTM - Section F'!X$8:X$89,MATCH('Print View'!$A162,'WPTM - Section F'!$A$8:$A$89,0)),""),"")</f>
        <v/>
      </c>
      <c r="AM162" s="298"/>
      <c r="AN162" s="276" t="str">
        <f t="shared" si="0"/>
        <v>47-a1Yg0000003KglLEAS</v>
      </c>
      <c r="AO162" s="276" t="str">
        <f t="shared" si="1"/>
        <v>47-3</v>
      </c>
      <c r="AP162" s="276" t="str">
        <f t="shared" si="2"/>
        <v>47-</v>
      </c>
      <c r="AQ162" s="276" t="str">
        <f t="shared" si="3"/>
        <v>47-</v>
      </c>
      <c r="AR162" s="276" t="str">
        <f t="shared" si="4"/>
        <v>47-</v>
      </c>
    </row>
    <row r="163" spans="1:44" ht="30" x14ac:dyDescent="0.25">
      <c r="A163" s="182">
        <v>48</v>
      </c>
      <c r="B163" s="182" t="str">
        <f>IFERROR(IF(INDEX('WPTM - Section F'!B$8:B$89,MATCH('Print View'!$A163,'WPTM - Section F'!$A$8:$A$89,0))&lt;&gt;0,INDEX('WPTM - Section F'!B$8:B$89,MATCH('Print View'!$A163,'WPTM - Section F'!$A$8:$A$89,0)),""),"")</f>
        <v/>
      </c>
      <c r="C163" s="182" t="str">
        <f>IFERROR(IF(INDEX('WPTM - Section F'!C$8:C$89,MATCH('Print View'!$A163,'WPTM - Section F'!$A$8:$A$89,0))&lt;&gt;0,INDEX('WPTM - Section F'!C$8:C$89,MATCH('Print View'!$A163,'WPTM - Section F'!$A$8:$A$89,0)),""),"")</f>
        <v/>
      </c>
      <c r="D163" s="182" t="str">
        <f>IFERROR(IF(INDEX('WPTM - Section F'!D$8:D$89,MATCH('Print View'!$A163,'WPTM - Section F'!$A$8:$A$89,0))&lt;&gt;0,INDEX('WPTM - Section F'!D$8:D$89,MATCH('Print View'!$A163,'WPTM - Section F'!$A$8:$A$89,0)),""),"")</f>
        <v/>
      </c>
      <c r="E163" s="182" t="str">
        <f>IFERROR(IF(INDEX('WPTM - Section F'!E$8:E$89,MATCH('Print View'!$A163,'WPTM - Section F'!$A$8:$A$89,0))&lt;&gt;0,INDEX('WPTM - Section F'!E$8:E$89,MATCH('Print View'!$A163,'WPTM - Section F'!$A$8:$A$89,0)),""),"")</f>
        <v/>
      </c>
      <c r="F163" s="183" t="str">
        <f>IFERROR(IF(INDEX('WPTM - Section F'!W$8:W$89,MATCH('Print View'!$A163,'WPTM - Section F'!$A$8:$A$89,0))&lt;&gt;0,INDEX('WPTM - Section F'!W$8:W$89,MATCH('Print View'!$A163,'WPTM - Section F'!$A$8:$A$89,0)),""),"")</f>
        <v/>
      </c>
      <c r="G163" s="498" t="str">
        <f>IFERROR(IF(INDEX('WPTM - Section F'!D$93:D$494,MATCH('Print View'!$AN$116,'WPTM - Section F'!$M$93:$MK$494,0))&lt;&gt;0,INDEX('WPTM - Section F'!D$93:D$494,MATCH('Print View'!$AN$116,'WPTM - Section F'!$M$93:$M$494,0)),""),"")</f>
        <v/>
      </c>
      <c r="H163" s="499"/>
      <c r="I163" s="500"/>
      <c r="J163" s="511" t="str">
        <f>IFERROR(IF(INDEX('WPTM - Section F'!E$93:E$494,MATCH('Print View'!$AN$116,'WPTM - Section F'!$M$93:$M$494,0))&lt;&gt;0,INDEX('WPTM - Section F'!E$93:E$494,MATCH('Print View'!$AN$116,'WPTM - Section F'!$M$93:$M$494,0)),""),"")</f>
        <v/>
      </c>
      <c r="K163" s="499"/>
      <c r="L163" s="512"/>
      <c r="M163" s="498" t="str">
        <f>IFERROR(IF(INDEX('WPTM - Section F'!D$93:D$494,MATCH('Print View'!$AO$116,'WPTM - Section F'!$M$93:$MK$494,0))&lt;&gt;0,INDEX('WPTM - Section F'!D$93:D$494,MATCH('Print View'!$AO$116,'WPTM - Section F'!$M$93:$M$494,0)),""),"")</f>
        <v/>
      </c>
      <c r="N163" s="499"/>
      <c r="O163" s="500"/>
      <c r="P163" s="511" t="str">
        <f>IFERROR(IF(INDEX('WPTM - Section F'!E$93:E$494,MATCH('Print View'!$AO$116,'WPTM - Section F'!$M$93:$M$494,0))&lt;&gt;0,INDEX('WPTM - Section F'!E$93:E$494,MATCH('Print View'!$AO$116,'WPTM - Section F'!$M$93:$M$494,0)),""),"")</f>
        <v/>
      </c>
      <c r="Q163" s="499"/>
      <c r="R163" s="512"/>
      <c r="S163" s="498" t="str">
        <f>IFERROR(IF(INDEX('WPTM - Section F'!D$93:D$494,MATCH('Print View'!$AP$116,'WPTM - Section F'!$M$93:$MK$494,0))&lt;&gt;0,INDEX('WPTM - Section F'!D$93:D$494,MATCH('Print View'!$AP$116,'WPTM - Section F'!$M$93:$M$494,0)),""),"")</f>
        <v/>
      </c>
      <c r="T163" s="499"/>
      <c r="U163" s="500"/>
      <c r="V163" s="511" t="str">
        <f>IFERROR(IF(INDEX('WPTM - Section F'!E$93:E$494,MATCH('Print View'!$AP$116,'WPTM - Section F'!$M$93:$M$494,0))&lt;&gt;0,INDEX('WPTM - Section F'!E$93:E$494,MATCH('Print View'!$AP$116,'WPTM - Section F'!$M$93:$M$494,0)),""),"")</f>
        <v/>
      </c>
      <c r="W163" s="499"/>
      <c r="X163" s="512"/>
      <c r="Y163" s="498" t="str">
        <f>IFERROR(IF(INDEX('WPTM - Section F'!D$93:D$494,MATCH('Print View'!$AQ$116,'WPTM - Section F'!$M$93:$MK$494,0))&lt;&gt;0,INDEX('WPTM - Section F'!D$93:D$494,MATCH('Print View'!$AQ$116,'WPTM - Section F'!$M$93:$M$494,0)),""),"")</f>
        <v/>
      </c>
      <c r="Z163" s="499"/>
      <c r="AA163" s="500"/>
      <c r="AB163" s="511" t="str">
        <f>IFERROR(IF(INDEX('WPTM - Section F'!E$93:E$494,MATCH('Print View'!$AQ$116,'WPTM - Section F'!$M$93:$M$494,0))&lt;&gt;0,INDEX('WPTM - Section F'!E$93:E$494,MATCH('Print View'!$AQ$116,'WPTM - Section F'!$M$93:$M$494,0)),""),"")</f>
        <v/>
      </c>
      <c r="AC163" s="499"/>
      <c r="AD163" s="512"/>
      <c r="AE163" s="498" t="str">
        <f>IFERROR(IF(INDEX('WPTM - Section F'!D$93:D$494,MATCH('Print View'!$AR$116,'WPTM - Section F'!$M$93:$MK$494,0))&lt;&gt;0,INDEX('WPTM - Section F'!D$93:D$494,MATCH('Print View'!$AR$116,'WPTM - Section F'!$M$93:$M$494,0)),""),"")</f>
        <v/>
      </c>
      <c r="AF163" s="499"/>
      <c r="AG163" s="500"/>
      <c r="AH163" s="511" t="str">
        <f>IFERROR(IF(INDEX('WPTM - Section F'!E$93:E$494,MATCH('Print View'!$AR$116,'WPTM - Section F'!$M$93:$M$494,0))&lt;&gt;0,INDEX('WPTM - Section F'!E$93:E$494,MATCH('Print View'!$AR$116,'WPTM - Section F'!$M$93:$M$494,0)),""),"")</f>
        <v/>
      </c>
      <c r="AI163" s="512"/>
      <c r="AJ163" s="207" t="str">
        <f>IFERROR(IF(INDEX('WPTM - Section F'!X$8:X$89,MATCH('Print View'!$A163,'WPTM - Section F'!$A$8:$A$89,0))&lt;&gt;0,INDEX('WPTM - Section F'!X$8:X$89,MATCH('Print View'!$A163,'WPTM - Section F'!$A$8:$A$89,0)),""),"")</f>
        <v/>
      </c>
      <c r="AM163" s="298"/>
      <c r="AN163" s="276" t="str">
        <f t="shared" si="0"/>
        <v>48-a1Yg0000003KglLEAS</v>
      </c>
      <c r="AO163" s="276" t="str">
        <f t="shared" si="1"/>
        <v>48-3</v>
      </c>
      <c r="AP163" s="276" t="str">
        <f t="shared" si="2"/>
        <v>48-</v>
      </c>
      <c r="AQ163" s="276" t="str">
        <f t="shared" si="3"/>
        <v>48-</v>
      </c>
      <c r="AR163" s="276" t="str">
        <f t="shared" si="4"/>
        <v>48-</v>
      </c>
    </row>
    <row r="164" spans="1:44" ht="30" x14ac:dyDescent="0.25">
      <c r="A164" s="187">
        <v>49</v>
      </c>
      <c r="B164" s="187" t="str">
        <f>IFERROR(IF(INDEX('WPTM - Section F'!B$8:B$89,MATCH('Print View'!$A164,'WPTM - Section F'!$A$8:$A$89,0))&lt;&gt;0,INDEX('WPTM - Section F'!B$8:B$89,MATCH('Print View'!$A164,'WPTM - Section F'!$A$8:$A$89,0)),""),"")</f>
        <v/>
      </c>
      <c r="C164" s="187" t="str">
        <f>IFERROR(IF(INDEX('WPTM - Section F'!C$8:C$89,MATCH('Print View'!$A164,'WPTM - Section F'!$A$8:$A$89,0))&lt;&gt;0,INDEX('WPTM - Section F'!C$8:C$89,MATCH('Print View'!$A164,'WPTM - Section F'!$A$8:$A$89,0)),""),"")</f>
        <v/>
      </c>
      <c r="D164" s="187" t="str">
        <f>IFERROR(IF(INDEX('WPTM - Section F'!D$8:D$89,MATCH('Print View'!$A164,'WPTM - Section F'!$A$8:$A$89,0))&lt;&gt;0,INDEX('WPTM - Section F'!D$8:D$89,MATCH('Print View'!$A164,'WPTM - Section F'!$A$8:$A$89,0)),""),"")</f>
        <v/>
      </c>
      <c r="E164" s="187" t="str">
        <f>IFERROR(IF(INDEX('WPTM - Section F'!E$8:E$89,MATCH('Print View'!$A164,'WPTM - Section F'!$A$8:$A$89,0))&lt;&gt;0,INDEX('WPTM - Section F'!E$8:E$89,MATCH('Print View'!$A164,'WPTM - Section F'!$A$8:$A$89,0)),""),"")</f>
        <v/>
      </c>
      <c r="F164" s="188" t="str">
        <f>IFERROR(IF(INDEX('WPTM - Section F'!W$8:W$89,MATCH('Print View'!$A164,'WPTM - Section F'!$A$8:$A$89,0))&lt;&gt;0,INDEX('WPTM - Section F'!W$8:W$89,MATCH('Print View'!$A164,'WPTM - Section F'!$A$8:$A$89,0)),""),"")</f>
        <v/>
      </c>
      <c r="G164" s="495" t="str">
        <f>IFERROR(IF(INDEX('WPTM - Section F'!D$93:D$494,MATCH('Print View'!$AN$116,'WPTM - Section F'!$M$93:$MK$494,0))&lt;&gt;0,INDEX('WPTM - Section F'!D$93:D$494,MATCH('Print View'!$AN$116,'WPTM - Section F'!$M$93:$M$494,0)),""),"")</f>
        <v/>
      </c>
      <c r="H164" s="496"/>
      <c r="I164" s="497"/>
      <c r="J164" s="513" t="str">
        <f>IFERROR(IF(INDEX('WPTM - Section F'!E$93:E$494,MATCH('Print View'!$AN$116,'WPTM - Section F'!$M$93:$M$494,0))&lt;&gt;0,INDEX('WPTM - Section F'!E$93:E$494,MATCH('Print View'!$AN$116,'WPTM - Section F'!$M$93:$M$494,0)),""),"")</f>
        <v/>
      </c>
      <c r="K164" s="496"/>
      <c r="L164" s="514"/>
      <c r="M164" s="495" t="str">
        <f>IFERROR(IF(INDEX('WPTM - Section F'!D$93:D$494,MATCH('Print View'!$AO$116,'WPTM - Section F'!$M$93:$MK$494,0))&lt;&gt;0,INDEX('WPTM - Section F'!D$93:D$494,MATCH('Print View'!$AO$116,'WPTM - Section F'!$M$93:$M$494,0)),""),"")</f>
        <v/>
      </c>
      <c r="N164" s="496"/>
      <c r="O164" s="497"/>
      <c r="P164" s="513" t="str">
        <f>IFERROR(IF(INDEX('WPTM - Section F'!E$93:E$494,MATCH('Print View'!$AO$116,'WPTM - Section F'!$M$93:$M$494,0))&lt;&gt;0,INDEX('WPTM - Section F'!E$93:E$494,MATCH('Print View'!$AO$116,'WPTM - Section F'!$M$93:$M$494,0)),""),"")</f>
        <v/>
      </c>
      <c r="Q164" s="496"/>
      <c r="R164" s="514"/>
      <c r="S164" s="495" t="str">
        <f>IFERROR(IF(INDEX('WPTM - Section F'!D$93:D$494,MATCH('Print View'!$AP$116,'WPTM - Section F'!$M$93:$MK$494,0))&lt;&gt;0,INDEX('WPTM - Section F'!D$93:D$494,MATCH('Print View'!$AP$116,'WPTM - Section F'!$M$93:$M$494,0)),""),"")</f>
        <v/>
      </c>
      <c r="T164" s="496"/>
      <c r="U164" s="497"/>
      <c r="V164" s="513" t="str">
        <f>IFERROR(IF(INDEX('WPTM - Section F'!E$93:E$494,MATCH('Print View'!$AP$116,'WPTM - Section F'!$M$93:$M$494,0))&lt;&gt;0,INDEX('WPTM - Section F'!E$93:E$494,MATCH('Print View'!$AP$116,'WPTM - Section F'!$M$93:$M$494,0)),""),"")</f>
        <v/>
      </c>
      <c r="W164" s="496"/>
      <c r="X164" s="514"/>
      <c r="Y164" s="495" t="str">
        <f>IFERROR(IF(INDEX('WPTM - Section F'!D$93:D$494,MATCH('Print View'!$AQ$116,'WPTM - Section F'!$M$93:$MK$494,0))&lt;&gt;0,INDEX('WPTM - Section F'!D$93:D$494,MATCH('Print View'!$AQ$116,'WPTM - Section F'!$M$93:$M$494,0)),""),"")</f>
        <v/>
      </c>
      <c r="Z164" s="496"/>
      <c r="AA164" s="497"/>
      <c r="AB164" s="513" t="str">
        <f>IFERROR(IF(INDEX('WPTM - Section F'!E$93:E$494,MATCH('Print View'!$AQ$116,'WPTM - Section F'!$M$93:$M$494,0))&lt;&gt;0,INDEX('WPTM - Section F'!E$93:E$494,MATCH('Print View'!$AQ$116,'WPTM - Section F'!$M$93:$M$494,0)),""),"")</f>
        <v/>
      </c>
      <c r="AC164" s="496"/>
      <c r="AD164" s="514"/>
      <c r="AE164" s="495" t="str">
        <f>IFERROR(IF(INDEX('WPTM - Section F'!D$93:D$494,MATCH('Print View'!$AR$116,'WPTM - Section F'!$M$93:$MK$494,0))&lt;&gt;0,INDEX('WPTM - Section F'!D$93:D$494,MATCH('Print View'!$AR$116,'WPTM - Section F'!$M$93:$M$494,0)),""),"")</f>
        <v/>
      </c>
      <c r="AF164" s="496"/>
      <c r="AG164" s="497"/>
      <c r="AH164" s="513" t="str">
        <f>IFERROR(IF(INDEX('WPTM - Section F'!E$93:E$494,MATCH('Print View'!$AR$116,'WPTM - Section F'!$M$93:$M$494,0))&lt;&gt;0,INDEX('WPTM - Section F'!E$93:E$494,MATCH('Print View'!$AR$116,'WPTM - Section F'!$M$93:$M$494,0)),""),"")</f>
        <v/>
      </c>
      <c r="AI164" s="514"/>
      <c r="AJ164" s="208" t="str">
        <f>IFERROR(IF(INDEX('WPTM - Section F'!X$8:X$89,MATCH('Print View'!$A164,'WPTM - Section F'!$A$8:$A$89,0))&lt;&gt;0,INDEX('WPTM - Section F'!X$8:X$89,MATCH('Print View'!$A164,'WPTM - Section F'!$A$8:$A$89,0)),""),"")</f>
        <v/>
      </c>
      <c r="AM164" s="298"/>
      <c r="AN164" s="276" t="str">
        <f t="shared" si="0"/>
        <v>49-a1Yg0000003KglLEAS</v>
      </c>
      <c r="AO164" s="276" t="str">
        <f t="shared" si="1"/>
        <v>49-3</v>
      </c>
      <c r="AP164" s="276" t="str">
        <f t="shared" si="2"/>
        <v>49-</v>
      </c>
      <c r="AQ164" s="276" t="str">
        <f t="shared" si="3"/>
        <v>49-</v>
      </c>
      <c r="AR164" s="276" t="str">
        <f t="shared" si="4"/>
        <v>49-</v>
      </c>
    </row>
    <row r="165" spans="1:44" ht="30" x14ac:dyDescent="0.25">
      <c r="A165" s="182">
        <v>50</v>
      </c>
      <c r="B165" s="182" t="str">
        <f>IFERROR(IF(INDEX('WPTM - Section F'!B$8:B$89,MATCH('Print View'!$A165,'WPTM - Section F'!$A$8:$A$89,0))&lt;&gt;0,INDEX('WPTM - Section F'!B$8:B$89,MATCH('Print View'!$A165,'WPTM - Section F'!$A$8:$A$89,0)),""),"")</f>
        <v/>
      </c>
      <c r="C165" s="182" t="str">
        <f>IFERROR(IF(INDEX('WPTM - Section F'!C$8:C$89,MATCH('Print View'!$A165,'WPTM - Section F'!$A$8:$A$89,0))&lt;&gt;0,INDEX('WPTM - Section F'!C$8:C$89,MATCH('Print View'!$A165,'WPTM - Section F'!$A$8:$A$89,0)),""),"")</f>
        <v/>
      </c>
      <c r="D165" s="182" t="str">
        <f>IFERROR(IF(INDEX('WPTM - Section F'!D$8:D$89,MATCH('Print View'!$A165,'WPTM - Section F'!$A$8:$A$89,0))&lt;&gt;0,INDEX('WPTM - Section F'!D$8:D$89,MATCH('Print View'!$A165,'WPTM - Section F'!$A$8:$A$89,0)),""),"")</f>
        <v/>
      </c>
      <c r="E165" s="182" t="str">
        <f>IFERROR(IF(INDEX('WPTM - Section F'!E$8:E$89,MATCH('Print View'!$A165,'WPTM - Section F'!$A$8:$A$89,0))&lt;&gt;0,INDEX('WPTM - Section F'!E$8:E$89,MATCH('Print View'!$A165,'WPTM - Section F'!$A$8:$A$89,0)),""),"")</f>
        <v/>
      </c>
      <c r="F165" s="183" t="str">
        <f>IFERROR(IF(INDEX('WPTM - Section F'!W$8:W$89,MATCH('Print View'!$A165,'WPTM - Section F'!$A$8:$A$89,0))&lt;&gt;0,INDEX('WPTM - Section F'!W$8:W$89,MATCH('Print View'!$A165,'WPTM - Section F'!$A$8:$A$89,0)),""),"")</f>
        <v/>
      </c>
      <c r="G165" s="498" t="str">
        <f>IFERROR(IF(INDEX('WPTM - Section F'!D$93:D$494,MATCH('Print View'!$AN$116,'WPTM - Section F'!$M$93:$MK$494,0))&lt;&gt;0,INDEX('WPTM - Section F'!D$93:D$494,MATCH('Print View'!$AN$116,'WPTM - Section F'!$M$93:$M$494,0)),""),"")</f>
        <v/>
      </c>
      <c r="H165" s="499"/>
      <c r="I165" s="500"/>
      <c r="J165" s="511" t="str">
        <f>IFERROR(IF(INDEX('WPTM - Section F'!E$93:E$494,MATCH('Print View'!$AN$116,'WPTM - Section F'!$M$93:$M$494,0))&lt;&gt;0,INDEX('WPTM - Section F'!E$93:E$494,MATCH('Print View'!$AN$116,'WPTM - Section F'!$M$93:$M$494,0)),""),"")</f>
        <v/>
      </c>
      <c r="K165" s="499"/>
      <c r="L165" s="512"/>
      <c r="M165" s="498" t="str">
        <f>IFERROR(IF(INDEX('WPTM - Section F'!D$93:D$494,MATCH('Print View'!$AO$116,'WPTM - Section F'!$M$93:$MK$494,0))&lt;&gt;0,INDEX('WPTM - Section F'!D$93:D$494,MATCH('Print View'!$AO$116,'WPTM - Section F'!$M$93:$M$494,0)),""),"")</f>
        <v/>
      </c>
      <c r="N165" s="499"/>
      <c r="O165" s="500"/>
      <c r="P165" s="511" t="str">
        <f>IFERROR(IF(INDEX('WPTM - Section F'!E$93:E$494,MATCH('Print View'!$AO$116,'WPTM - Section F'!$M$93:$M$494,0))&lt;&gt;0,INDEX('WPTM - Section F'!E$93:E$494,MATCH('Print View'!$AO$116,'WPTM - Section F'!$M$93:$M$494,0)),""),"")</f>
        <v/>
      </c>
      <c r="Q165" s="499"/>
      <c r="R165" s="512"/>
      <c r="S165" s="498" t="str">
        <f>IFERROR(IF(INDEX('WPTM - Section F'!D$93:D$494,MATCH('Print View'!$AP$116,'WPTM - Section F'!$M$93:$MK$494,0))&lt;&gt;0,INDEX('WPTM - Section F'!D$93:D$494,MATCH('Print View'!$AP$116,'WPTM - Section F'!$M$93:$M$494,0)),""),"")</f>
        <v/>
      </c>
      <c r="T165" s="499"/>
      <c r="U165" s="500"/>
      <c r="V165" s="511" t="str">
        <f>IFERROR(IF(INDEX('WPTM - Section F'!E$93:E$494,MATCH('Print View'!$AP$116,'WPTM - Section F'!$M$93:$M$494,0))&lt;&gt;0,INDEX('WPTM - Section F'!E$93:E$494,MATCH('Print View'!$AP$116,'WPTM - Section F'!$M$93:$M$494,0)),""),"")</f>
        <v/>
      </c>
      <c r="W165" s="499"/>
      <c r="X165" s="512"/>
      <c r="Y165" s="498" t="str">
        <f>IFERROR(IF(INDEX('WPTM - Section F'!D$93:D$494,MATCH('Print View'!$AQ$116,'WPTM - Section F'!$M$93:$MK$494,0))&lt;&gt;0,INDEX('WPTM - Section F'!D$93:D$494,MATCH('Print View'!$AQ$116,'WPTM - Section F'!$M$93:$M$494,0)),""),"")</f>
        <v/>
      </c>
      <c r="Z165" s="499"/>
      <c r="AA165" s="500"/>
      <c r="AB165" s="511" t="str">
        <f>IFERROR(IF(INDEX('WPTM - Section F'!E$93:E$494,MATCH('Print View'!$AQ$116,'WPTM - Section F'!$M$93:$M$494,0))&lt;&gt;0,INDEX('WPTM - Section F'!E$93:E$494,MATCH('Print View'!$AQ$116,'WPTM - Section F'!$M$93:$M$494,0)),""),"")</f>
        <v/>
      </c>
      <c r="AC165" s="499"/>
      <c r="AD165" s="512"/>
      <c r="AE165" s="498" t="str">
        <f>IFERROR(IF(INDEX('WPTM - Section F'!D$93:D$494,MATCH('Print View'!$AR$116,'WPTM - Section F'!$M$93:$MK$494,0))&lt;&gt;0,INDEX('WPTM - Section F'!D$93:D$494,MATCH('Print View'!$AR$116,'WPTM - Section F'!$M$93:$M$494,0)),""),"")</f>
        <v/>
      </c>
      <c r="AF165" s="499"/>
      <c r="AG165" s="500"/>
      <c r="AH165" s="511" t="str">
        <f>IFERROR(IF(INDEX('WPTM - Section F'!E$93:E$494,MATCH('Print View'!$AR$116,'WPTM - Section F'!$M$93:$M$494,0))&lt;&gt;0,INDEX('WPTM - Section F'!E$93:E$494,MATCH('Print View'!$AR$116,'WPTM - Section F'!$M$93:$M$494,0)),""),"")</f>
        <v/>
      </c>
      <c r="AI165" s="512"/>
      <c r="AJ165" s="207" t="str">
        <f>IFERROR(IF(INDEX('WPTM - Section F'!X$8:X$89,MATCH('Print View'!$A165,'WPTM - Section F'!$A$8:$A$89,0))&lt;&gt;0,INDEX('WPTM - Section F'!X$8:X$89,MATCH('Print View'!$A165,'WPTM - Section F'!$A$8:$A$89,0)),""),"")</f>
        <v/>
      </c>
      <c r="AM165" s="298"/>
      <c r="AN165" s="276" t="str">
        <f t="shared" si="0"/>
        <v>50-a1Yg0000003KglLEAS</v>
      </c>
      <c r="AO165" s="276" t="str">
        <f t="shared" si="1"/>
        <v>50-3</v>
      </c>
      <c r="AP165" s="276" t="str">
        <f t="shared" si="2"/>
        <v>50-</v>
      </c>
      <c r="AQ165" s="276" t="str">
        <f t="shared" si="3"/>
        <v>50-</v>
      </c>
      <c r="AR165" s="276" t="str">
        <f t="shared" si="4"/>
        <v>50-</v>
      </c>
    </row>
    <row r="166" spans="1:44" ht="30" x14ac:dyDescent="0.25">
      <c r="A166" s="187">
        <v>51</v>
      </c>
      <c r="B166" s="187" t="str">
        <f>IFERROR(IF(INDEX('WPTM - Section F'!B$8:B$89,MATCH('Print View'!$A166,'WPTM - Section F'!$A$8:$A$89,0))&lt;&gt;0,INDEX('WPTM - Section F'!B$8:B$89,MATCH('Print View'!$A166,'WPTM - Section F'!$A$8:$A$89,0)),""),"")</f>
        <v/>
      </c>
      <c r="C166" s="187" t="str">
        <f>IFERROR(IF(INDEX('WPTM - Section F'!C$8:C$89,MATCH('Print View'!$A166,'WPTM - Section F'!$A$8:$A$89,0))&lt;&gt;0,INDEX('WPTM - Section F'!C$8:C$89,MATCH('Print View'!$A166,'WPTM - Section F'!$A$8:$A$89,0)),""),"")</f>
        <v/>
      </c>
      <c r="D166" s="187" t="str">
        <f>IFERROR(IF(INDEX('WPTM - Section F'!D$8:D$89,MATCH('Print View'!$A166,'WPTM - Section F'!$A$8:$A$89,0))&lt;&gt;0,INDEX('WPTM - Section F'!D$8:D$89,MATCH('Print View'!$A166,'WPTM - Section F'!$A$8:$A$89,0)),""),"")</f>
        <v/>
      </c>
      <c r="E166" s="187" t="str">
        <f>IFERROR(IF(INDEX('WPTM - Section F'!E$8:E$89,MATCH('Print View'!$A166,'WPTM - Section F'!$A$8:$A$89,0))&lt;&gt;0,INDEX('WPTM - Section F'!E$8:E$89,MATCH('Print View'!$A166,'WPTM - Section F'!$A$8:$A$89,0)),""),"")</f>
        <v/>
      </c>
      <c r="F166" s="188" t="str">
        <f>IFERROR(IF(INDEX('WPTM - Section F'!W$8:W$89,MATCH('Print View'!$A166,'WPTM - Section F'!$A$8:$A$89,0))&lt;&gt;0,INDEX('WPTM - Section F'!W$8:W$89,MATCH('Print View'!$A166,'WPTM - Section F'!$A$8:$A$89,0)),""),"")</f>
        <v/>
      </c>
      <c r="G166" s="495" t="str">
        <f>IFERROR(IF(INDEX('WPTM - Section F'!D$93:D$494,MATCH('Print View'!$AN$116,'WPTM - Section F'!$M$93:$MK$494,0))&lt;&gt;0,INDEX('WPTM - Section F'!D$93:D$494,MATCH('Print View'!$AN$116,'WPTM - Section F'!$M$93:$M$494,0)),""),"")</f>
        <v/>
      </c>
      <c r="H166" s="496"/>
      <c r="I166" s="497"/>
      <c r="J166" s="513" t="str">
        <f>IFERROR(IF(INDEX('WPTM - Section F'!E$93:E$494,MATCH('Print View'!$AN$116,'WPTM - Section F'!$M$93:$M$494,0))&lt;&gt;0,INDEX('WPTM - Section F'!E$93:E$494,MATCH('Print View'!$AN$116,'WPTM - Section F'!$M$93:$M$494,0)),""),"")</f>
        <v/>
      </c>
      <c r="K166" s="496"/>
      <c r="L166" s="514"/>
      <c r="M166" s="495" t="str">
        <f>IFERROR(IF(INDEX('WPTM - Section F'!D$93:D$494,MATCH('Print View'!$AO$116,'WPTM - Section F'!$M$93:$MK$494,0))&lt;&gt;0,INDEX('WPTM - Section F'!D$93:D$494,MATCH('Print View'!$AO$116,'WPTM - Section F'!$M$93:$M$494,0)),""),"")</f>
        <v/>
      </c>
      <c r="N166" s="496"/>
      <c r="O166" s="497"/>
      <c r="P166" s="513" t="str">
        <f>IFERROR(IF(INDEX('WPTM - Section F'!E$93:E$494,MATCH('Print View'!$AO$116,'WPTM - Section F'!$M$93:$M$494,0))&lt;&gt;0,INDEX('WPTM - Section F'!E$93:E$494,MATCH('Print View'!$AO$116,'WPTM - Section F'!$M$93:$M$494,0)),""),"")</f>
        <v/>
      </c>
      <c r="Q166" s="496"/>
      <c r="R166" s="514"/>
      <c r="S166" s="495" t="str">
        <f>IFERROR(IF(INDEX('WPTM - Section F'!D$93:D$494,MATCH('Print View'!$AP$116,'WPTM - Section F'!$M$93:$MK$494,0))&lt;&gt;0,INDEX('WPTM - Section F'!D$93:D$494,MATCH('Print View'!$AP$116,'WPTM - Section F'!$M$93:$M$494,0)),""),"")</f>
        <v/>
      </c>
      <c r="T166" s="496"/>
      <c r="U166" s="497"/>
      <c r="V166" s="513" t="str">
        <f>IFERROR(IF(INDEX('WPTM - Section F'!E$93:E$494,MATCH('Print View'!$AP$116,'WPTM - Section F'!$M$93:$M$494,0))&lt;&gt;0,INDEX('WPTM - Section F'!E$93:E$494,MATCH('Print View'!$AP$116,'WPTM - Section F'!$M$93:$M$494,0)),""),"")</f>
        <v/>
      </c>
      <c r="W166" s="496"/>
      <c r="X166" s="514"/>
      <c r="Y166" s="495" t="str">
        <f>IFERROR(IF(INDEX('WPTM - Section F'!D$93:D$494,MATCH('Print View'!$AQ$116,'WPTM - Section F'!$M$93:$MK$494,0))&lt;&gt;0,INDEX('WPTM - Section F'!D$93:D$494,MATCH('Print View'!$AQ$116,'WPTM - Section F'!$M$93:$M$494,0)),""),"")</f>
        <v/>
      </c>
      <c r="Z166" s="496"/>
      <c r="AA166" s="497"/>
      <c r="AB166" s="513" t="str">
        <f>IFERROR(IF(INDEX('WPTM - Section F'!E$93:E$494,MATCH('Print View'!$AQ$116,'WPTM - Section F'!$M$93:$M$494,0))&lt;&gt;0,INDEX('WPTM - Section F'!E$93:E$494,MATCH('Print View'!$AQ$116,'WPTM - Section F'!$M$93:$M$494,0)),""),"")</f>
        <v/>
      </c>
      <c r="AC166" s="496"/>
      <c r="AD166" s="514"/>
      <c r="AE166" s="495" t="str">
        <f>IFERROR(IF(INDEX('WPTM - Section F'!D$93:D$494,MATCH('Print View'!$AR$116,'WPTM - Section F'!$M$93:$MK$494,0))&lt;&gt;0,INDEX('WPTM - Section F'!D$93:D$494,MATCH('Print View'!$AR$116,'WPTM - Section F'!$M$93:$M$494,0)),""),"")</f>
        <v/>
      </c>
      <c r="AF166" s="496"/>
      <c r="AG166" s="497"/>
      <c r="AH166" s="513" t="str">
        <f>IFERROR(IF(INDEX('WPTM - Section F'!E$93:E$494,MATCH('Print View'!$AR$116,'WPTM - Section F'!$M$93:$M$494,0))&lt;&gt;0,INDEX('WPTM - Section F'!E$93:E$494,MATCH('Print View'!$AR$116,'WPTM - Section F'!$M$93:$M$494,0)),""),"")</f>
        <v/>
      </c>
      <c r="AI166" s="514"/>
      <c r="AJ166" s="208" t="str">
        <f>IFERROR(IF(INDEX('WPTM - Section F'!X$8:X$89,MATCH('Print View'!$A166,'WPTM - Section F'!$A$8:$A$89,0))&lt;&gt;0,INDEX('WPTM - Section F'!X$8:X$89,MATCH('Print View'!$A166,'WPTM - Section F'!$A$8:$A$89,0)),""),"")</f>
        <v/>
      </c>
      <c r="AM166" s="298"/>
      <c r="AN166" s="276" t="str">
        <f t="shared" si="0"/>
        <v>51-a1Yg0000003KglLEAS</v>
      </c>
      <c r="AO166" s="276" t="str">
        <f t="shared" si="1"/>
        <v>51-3</v>
      </c>
      <c r="AP166" s="276" t="str">
        <f t="shared" si="2"/>
        <v>51-</v>
      </c>
      <c r="AQ166" s="276" t="str">
        <f t="shared" si="3"/>
        <v>51-</v>
      </c>
      <c r="AR166" s="276" t="str">
        <f t="shared" si="4"/>
        <v>51-</v>
      </c>
    </row>
    <row r="167" spans="1:44" ht="30" x14ac:dyDescent="0.25">
      <c r="A167" s="182">
        <v>52</v>
      </c>
      <c r="B167" s="182" t="str">
        <f>IFERROR(IF(INDEX('WPTM - Section F'!B$8:B$89,MATCH('Print View'!$A167,'WPTM - Section F'!$A$8:$A$89,0))&lt;&gt;0,INDEX('WPTM - Section F'!B$8:B$89,MATCH('Print View'!$A167,'WPTM - Section F'!$A$8:$A$89,0)),""),"")</f>
        <v/>
      </c>
      <c r="C167" s="182" t="str">
        <f>IFERROR(IF(INDEX('WPTM - Section F'!C$8:C$89,MATCH('Print View'!$A167,'WPTM - Section F'!$A$8:$A$89,0))&lt;&gt;0,INDEX('WPTM - Section F'!C$8:C$89,MATCH('Print View'!$A167,'WPTM - Section F'!$A$8:$A$89,0)),""),"")</f>
        <v/>
      </c>
      <c r="D167" s="182" t="str">
        <f>IFERROR(IF(INDEX('WPTM - Section F'!D$8:D$89,MATCH('Print View'!$A167,'WPTM - Section F'!$A$8:$A$89,0))&lt;&gt;0,INDEX('WPTM - Section F'!D$8:D$89,MATCH('Print View'!$A167,'WPTM - Section F'!$A$8:$A$89,0)),""),"")</f>
        <v/>
      </c>
      <c r="E167" s="182" t="str">
        <f>IFERROR(IF(INDEX('WPTM - Section F'!E$8:E$89,MATCH('Print View'!$A167,'WPTM - Section F'!$A$8:$A$89,0))&lt;&gt;0,INDEX('WPTM - Section F'!E$8:E$89,MATCH('Print View'!$A167,'WPTM - Section F'!$A$8:$A$89,0)),""),"")</f>
        <v/>
      </c>
      <c r="F167" s="183" t="str">
        <f>IFERROR(IF(INDEX('WPTM - Section F'!W$8:W$89,MATCH('Print View'!$A167,'WPTM - Section F'!$A$8:$A$89,0))&lt;&gt;0,INDEX('WPTM - Section F'!W$8:W$89,MATCH('Print View'!$A167,'WPTM - Section F'!$A$8:$A$89,0)),""),"")</f>
        <v/>
      </c>
      <c r="G167" s="498" t="str">
        <f>IFERROR(IF(INDEX('WPTM - Section F'!D$93:D$494,MATCH('Print View'!$AN$116,'WPTM - Section F'!$M$93:$MK$494,0))&lt;&gt;0,INDEX('WPTM - Section F'!D$93:D$494,MATCH('Print View'!$AN$116,'WPTM - Section F'!$M$93:$M$494,0)),""),"")</f>
        <v/>
      </c>
      <c r="H167" s="499"/>
      <c r="I167" s="500"/>
      <c r="J167" s="511" t="str">
        <f>IFERROR(IF(INDEX('WPTM - Section F'!E$93:E$494,MATCH('Print View'!$AN$116,'WPTM - Section F'!$M$93:$M$494,0))&lt;&gt;0,INDEX('WPTM - Section F'!E$93:E$494,MATCH('Print View'!$AN$116,'WPTM - Section F'!$M$93:$M$494,0)),""),"")</f>
        <v/>
      </c>
      <c r="K167" s="499"/>
      <c r="L167" s="512"/>
      <c r="M167" s="498" t="str">
        <f>IFERROR(IF(INDEX('WPTM - Section F'!D$93:D$494,MATCH('Print View'!$AO$116,'WPTM - Section F'!$M$93:$MK$494,0))&lt;&gt;0,INDEX('WPTM - Section F'!D$93:D$494,MATCH('Print View'!$AO$116,'WPTM - Section F'!$M$93:$M$494,0)),""),"")</f>
        <v/>
      </c>
      <c r="N167" s="499"/>
      <c r="O167" s="500"/>
      <c r="P167" s="511" t="str">
        <f>IFERROR(IF(INDEX('WPTM - Section F'!E$93:E$494,MATCH('Print View'!$AO$116,'WPTM - Section F'!$M$93:$M$494,0))&lt;&gt;0,INDEX('WPTM - Section F'!E$93:E$494,MATCH('Print View'!$AO$116,'WPTM - Section F'!$M$93:$M$494,0)),""),"")</f>
        <v/>
      </c>
      <c r="Q167" s="499"/>
      <c r="R167" s="512"/>
      <c r="S167" s="498" t="str">
        <f>IFERROR(IF(INDEX('WPTM - Section F'!D$93:D$494,MATCH('Print View'!$AP$116,'WPTM - Section F'!$M$93:$MK$494,0))&lt;&gt;0,INDEX('WPTM - Section F'!D$93:D$494,MATCH('Print View'!$AP$116,'WPTM - Section F'!$M$93:$M$494,0)),""),"")</f>
        <v/>
      </c>
      <c r="T167" s="499"/>
      <c r="U167" s="500"/>
      <c r="V167" s="511" t="str">
        <f>IFERROR(IF(INDEX('WPTM - Section F'!E$93:E$494,MATCH('Print View'!$AP$116,'WPTM - Section F'!$M$93:$M$494,0))&lt;&gt;0,INDEX('WPTM - Section F'!E$93:E$494,MATCH('Print View'!$AP$116,'WPTM - Section F'!$M$93:$M$494,0)),""),"")</f>
        <v/>
      </c>
      <c r="W167" s="499"/>
      <c r="X167" s="512"/>
      <c r="Y167" s="498" t="str">
        <f>IFERROR(IF(INDEX('WPTM - Section F'!D$93:D$494,MATCH('Print View'!$AQ$116,'WPTM - Section F'!$M$93:$MK$494,0))&lt;&gt;0,INDEX('WPTM - Section F'!D$93:D$494,MATCH('Print View'!$AQ$116,'WPTM - Section F'!$M$93:$M$494,0)),""),"")</f>
        <v/>
      </c>
      <c r="Z167" s="499"/>
      <c r="AA167" s="500"/>
      <c r="AB167" s="511" t="str">
        <f>IFERROR(IF(INDEX('WPTM - Section F'!E$93:E$494,MATCH('Print View'!$AQ$116,'WPTM - Section F'!$M$93:$M$494,0))&lt;&gt;0,INDEX('WPTM - Section F'!E$93:E$494,MATCH('Print View'!$AQ$116,'WPTM - Section F'!$M$93:$M$494,0)),""),"")</f>
        <v/>
      </c>
      <c r="AC167" s="499"/>
      <c r="AD167" s="512"/>
      <c r="AE167" s="498" t="str">
        <f>IFERROR(IF(INDEX('WPTM - Section F'!D$93:D$494,MATCH('Print View'!$AR$116,'WPTM - Section F'!$M$93:$MK$494,0))&lt;&gt;0,INDEX('WPTM - Section F'!D$93:D$494,MATCH('Print View'!$AR$116,'WPTM - Section F'!$M$93:$M$494,0)),""),"")</f>
        <v/>
      </c>
      <c r="AF167" s="499"/>
      <c r="AG167" s="500"/>
      <c r="AH167" s="511" t="str">
        <f>IFERROR(IF(INDEX('WPTM - Section F'!E$93:E$494,MATCH('Print View'!$AR$116,'WPTM - Section F'!$M$93:$M$494,0))&lt;&gt;0,INDEX('WPTM - Section F'!E$93:E$494,MATCH('Print View'!$AR$116,'WPTM - Section F'!$M$93:$M$494,0)),""),"")</f>
        <v/>
      </c>
      <c r="AI167" s="512"/>
      <c r="AJ167" s="207" t="str">
        <f>IFERROR(IF(INDEX('WPTM - Section F'!X$8:X$89,MATCH('Print View'!$A167,'WPTM - Section F'!$A$8:$A$89,0))&lt;&gt;0,INDEX('WPTM - Section F'!X$8:X$89,MATCH('Print View'!$A167,'WPTM - Section F'!$A$8:$A$89,0)),""),"")</f>
        <v/>
      </c>
      <c r="AM167" s="298"/>
      <c r="AN167" s="276" t="str">
        <f t="shared" si="0"/>
        <v>52-a1Yg0000003KglLEAS</v>
      </c>
      <c r="AO167" s="276" t="str">
        <f t="shared" si="1"/>
        <v>52-3</v>
      </c>
      <c r="AP167" s="276" t="str">
        <f t="shared" si="2"/>
        <v>52-</v>
      </c>
      <c r="AQ167" s="276" t="str">
        <f t="shared" si="3"/>
        <v>52-</v>
      </c>
      <c r="AR167" s="276" t="str">
        <f t="shared" si="4"/>
        <v>52-</v>
      </c>
    </row>
    <row r="168" spans="1:44" ht="30" x14ac:dyDescent="0.25">
      <c r="A168" s="187">
        <v>53</v>
      </c>
      <c r="B168" s="187" t="str">
        <f>IFERROR(IF(INDEX('WPTM - Section F'!B$8:B$89,MATCH('Print View'!$A168,'WPTM - Section F'!$A$8:$A$89,0))&lt;&gt;0,INDEX('WPTM - Section F'!B$8:B$89,MATCH('Print View'!$A168,'WPTM - Section F'!$A$8:$A$89,0)),""),"")</f>
        <v/>
      </c>
      <c r="C168" s="187" t="str">
        <f>IFERROR(IF(INDEX('WPTM - Section F'!C$8:C$89,MATCH('Print View'!$A168,'WPTM - Section F'!$A$8:$A$89,0))&lt;&gt;0,INDEX('WPTM - Section F'!C$8:C$89,MATCH('Print View'!$A168,'WPTM - Section F'!$A$8:$A$89,0)),""),"")</f>
        <v/>
      </c>
      <c r="D168" s="187" t="str">
        <f>IFERROR(IF(INDEX('WPTM - Section F'!D$8:D$89,MATCH('Print View'!$A168,'WPTM - Section F'!$A$8:$A$89,0))&lt;&gt;0,INDEX('WPTM - Section F'!D$8:D$89,MATCH('Print View'!$A168,'WPTM - Section F'!$A$8:$A$89,0)),""),"")</f>
        <v/>
      </c>
      <c r="E168" s="187" t="str">
        <f>IFERROR(IF(INDEX('WPTM - Section F'!E$8:E$89,MATCH('Print View'!$A168,'WPTM - Section F'!$A$8:$A$89,0))&lt;&gt;0,INDEX('WPTM - Section F'!E$8:E$89,MATCH('Print View'!$A168,'WPTM - Section F'!$A$8:$A$89,0)),""),"")</f>
        <v/>
      </c>
      <c r="F168" s="188" t="str">
        <f>IFERROR(IF(INDEX('WPTM - Section F'!W$8:W$89,MATCH('Print View'!$A168,'WPTM - Section F'!$A$8:$A$89,0))&lt;&gt;0,INDEX('WPTM - Section F'!W$8:W$89,MATCH('Print View'!$A168,'WPTM - Section F'!$A$8:$A$89,0)),""),"")</f>
        <v/>
      </c>
      <c r="G168" s="495" t="str">
        <f>IFERROR(IF(INDEX('WPTM - Section F'!D$93:D$494,MATCH('Print View'!$AN$116,'WPTM - Section F'!$M$93:$MK$494,0))&lt;&gt;0,INDEX('WPTM - Section F'!D$93:D$494,MATCH('Print View'!$AN$116,'WPTM - Section F'!$M$93:$M$494,0)),""),"")</f>
        <v/>
      </c>
      <c r="H168" s="496"/>
      <c r="I168" s="497"/>
      <c r="J168" s="513" t="str">
        <f>IFERROR(IF(INDEX('WPTM - Section F'!E$93:E$494,MATCH('Print View'!$AN$116,'WPTM - Section F'!$M$93:$M$494,0))&lt;&gt;0,INDEX('WPTM - Section F'!E$93:E$494,MATCH('Print View'!$AN$116,'WPTM - Section F'!$M$93:$M$494,0)),""),"")</f>
        <v/>
      </c>
      <c r="K168" s="496"/>
      <c r="L168" s="514"/>
      <c r="M168" s="495" t="str">
        <f>IFERROR(IF(INDEX('WPTM - Section F'!D$93:D$494,MATCH('Print View'!$AO$116,'WPTM - Section F'!$M$93:$MK$494,0))&lt;&gt;0,INDEX('WPTM - Section F'!D$93:D$494,MATCH('Print View'!$AO$116,'WPTM - Section F'!$M$93:$M$494,0)),""),"")</f>
        <v/>
      </c>
      <c r="N168" s="496"/>
      <c r="O168" s="497"/>
      <c r="P168" s="513" t="str">
        <f>IFERROR(IF(INDEX('WPTM - Section F'!E$93:E$494,MATCH('Print View'!$AO$116,'WPTM - Section F'!$M$93:$M$494,0))&lt;&gt;0,INDEX('WPTM - Section F'!E$93:E$494,MATCH('Print View'!$AO$116,'WPTM - Section F'!$M$93:$M$494,0)),""),"")</f>
        <v/>
      </c>
      <c r="Q168" s="496"/>
      <c r="R168" s="514"/>
      <c r="S168" s="495" t="str">
        <f>IFERROR(IF(INDEX('WPTM - Section F'!D$93:D$494,MATCH('Print View'!$AP$116,'WPTM - Section F'!$M$93:$MK$494,0))&lt;&gt;0,INDEX('WPTM - Section F'!D$93:D$494,MATCH('Print View'!$AP$116,'WPTM - Section F'!$M$93:$M$494,0)),""),"")</f>
        <v/>
      </c>
      <c r="T168" s="496"/>
      <c r="U168" s="497"/>
      <c r="V168" s="513" t="str">
        <f>IFERROR(IF(INDEX('WPTM - Section F'!E$93:E$494,MATCH('Print View'!$AP$116,'WPTM - Section F'!$M$93:$M$494,0))&lt;&gt;0,INDEX('WPTM - Section F'!E$93:E$494,MATCH('Print View'!$AP$116,'WPTM - Section F'!$M$93:$M$494,0)),""),"")</f>
        <v/>
      </c>
      <c r="W168" s="496"/>
      <c r="X168" s="514"/>
      <c r="Y168" s="495" t="str">
        <f>IFERROR(IF(INDEX('WPTM - Section F'!D$93:D$494,MATCH('Print View'!$AQ$116,'WPTM - Section F'!$M$93:$MK$494,0))&lt;&gt;0,INDEX('WPTM - Section F'!D$93:D$494,MATCH('Print View'!$AQ$116,'WPTM - Section F'!$M$93:$M$494,0)),""),"")</f>
        <v/>
      </c>
      <c r="Z168" s="496"/>
      <c r="AA168" s="497"/>
      <c r="AB168" s="513" t="str">
        <f>IFERROR(IF(INDEX('WPTM - Section F'!E$93:E$494,MATCH('Print View'!$AQ$116,'WPTM - Section F'!$M$93:$M$494,0))&lt;&gt;0,INDEX('WPTM - Section F'!E$93:E$494,MATCH('Print View'!$AQ$116,'WPTM - Section F'!$M$93:$M$494,0)),""),"")</f>
        <v/>
      </c>
      <c r="AC168" s="496"/>
      <c r="AD168" s="514"/>
      <c r="AE168" s="495" t="str">
        <f>IFERROR(IF(INDEX('WPTM - Section F'!D$93:D$494,MATCH('Print View'!$AR$116,'WPTM - Section F'!$M$93:$MK$494,0))&lt;&gt;0,INDEX('WPTM - Section F'!D$93:D$494,MATCH('Print View'!$AR$116,'WPTM - Section F'!$M$93:$M$494,0)),""),"")</f>
        <v/>
      </c>
      <c r="AF168" s="496"/>
      <c r="AG168" s="497"/>
      <c r="AH168" s="513" t="str">
        <f>IFERROR(IF(INDEX('WPTM - Section F'!E$93:E$494,MATCH('Print View'!$AR$116,'WPTM - Section F'!$M$93:$M$494,0))&lt;&gt;0,INDEX('WPTM - Section F'!E$93:E$494,MATCH('Print View'!$AR$116,'WPTM - Section F'!$M$93:$M$494,0)),""),"")</f>
        <v/>
      </c>
      <c r="AI168" s="514"/>
      <c r="AJ168" s="208" t="str">
        <f>IFERROR(IF(INDEX('WPTM - Section F'!X$8:X$89,MATCH('Print View'!$A168,'WPTM - Section F'!$A$8:$A$89,0))&lt;&gt;0,INDEX('WPTM - Section F'!X$8:X$89,MATCH('Print View'!$A168,'WPTM - Section F'!$A$8:$A$89,0)),""),"")</f>
        <v/>
      </c>
      <c r="AM168" s="298"/>
      <c r="AN168" s="276" t="str">
        <f t="shared" si="0"/>
        <v>53-a1Yg0000003KglLEAS</v>
      </c>
      <c r="AO168" s="276" t="str">
        <f t="shared" si="1"/>
        <v>53-3</v>
      </c>
      <c r="AP168" s="276" t="str">
        <f t="shared" si="2"/>
        <v>53-</v>
      </c>
      <c r="AQ168" s="276" t="str">
        <f t="shared" si="3"/>
        <v>53-</v>
      </c>
      <c r="AR168" s="276" t="str">
        <f t="shared" si="4"/>
        <v>53-</v>
      </c>
    </row>
    <row r="169" spans="1:44" ht="30" x14ac:dyDescent="0.25">
      <c r="A169" s="182">
        <v>54</v>
      </c>
      <c r="B169" s="182" t="str">
        <f>IFERROR(IF(INDEX('WPTM - Section F'!B$8:B$89,MATCH('Print View'!$A169,'WPTM - Section F'!$A$8:$A$89,0))&lt;&gt;0,INDEX('WPTM - Section F'!B$8:B$89,MATCH('Print View'!$A169,'WPTM - Section F'!$A$8:$A$89,0)),""),"")</f>
        <v/>
      </c>
      <c r="C169" s="182" t="str">
        <f>IFERROR(IF(INDEX('WPTM - Section F'!C$8:C$89,MATCH('Print View'!$A169,'WPTM - Section F'!$A$8:$A$89,0))&lt;&gt;0,INDEX('WPTM - Section F'!C$8:C$89,MATCH('Print View'!$A169,'WPTM - Section F'!$A$8:$A$89,0)),""),"")</f>
        <v/>
      </c>
      <c r="D169" s="182" t="str">
        <f>IFERROR(IF(INDEX('WPTM - Section F'!D$8:D$89,MATCH('Print View'!$A169,'WPTM - Section F'!$A$8:$A$89,0))&lt;&gt;0,INDEX('WPTM - Section F'!D$8:D$89,MATCH('Print View'!$A169,'WPTM - Section F'!$A$8:$A$89,0)),""),"")</f>
        <v/>
      </c>
      <c r="E169" s="182" t="str">
        <f>IFERROR(IF(INDEX('WPTM - Section F'!E$8:E$89,MATCH('Print View'!$A169,'WPTM - Section F'!$A$8:$A$89,0))&lt;&gt;0,INDEX('WPTM - Section F'!E$8:E$89,MATCH('Print View'!$A169,'WPTM - Section F'!$A$8:$A$89,0)),""),"")</f>
        <v/>
      </c>
      <c r="F169" s="183" t="str">
        <f>IFERROR(IF(INDEX('WPTM - Section F'!W$8:W$89,MATCH('Print View'!$A169,'WPTM - Section F'!$A$8:$A$89,0))&lt;&gt;0,INDEX('WPTM - Section F'!W$8:W$89,MATCH('Print View'!$A169,'WPTM - Section F'!$A$8:$A$89,0)),""),"")</f>
        <v/>
      </c>
      <c r="G169" s="498" t="str">
        <f>IFERROR(IF(INDEX('WPTM - Section F'!D$93:D$494,MATCH('Print View'!$AN$116,'WPTM - Section F'!$M$93:$MK$494,0))&lt;&gt;0,INDEX('WPTM - Section F'!D$93:D$494,MATCH('Print View'!$AN$116,'WPTM - Section F'!$M$93:$M$494,0)),""),"")</f>
        <v/>
      </c>
      <c r="H169" s="499"/>
      <c r="I169" s="500"/>
      <c r="J169" s="511" t="str">
        <f>IFERROR(IF(INDEX('WPTM - Section F'!E$93:E$494,MATCH('Print View'!$AN$116,'WPTM - Section F'!$M$93:$M$494,0))&lt;&gt;0,INDEX('WPTM - Section F'!E$93:E$494,MATCH('Print View'!$AN$116,'WPTM - Section F'!$M$93:$M$494,0)),""),"")</f>
        <v/>
      </c>
      <c r="K169" s="499"/>
      <c r="L169" s="512"/>
      <c r="M169" s="498" t="str">
        <f>IFERROR(IF(INDEX('WPTM - Section F'!D$93:D$494,MATCH('Print View'!$AO$116,'WPTM - Section F'!$M$93:$MK$494,0))&lt;&gt;0,INDEX('WPTM - Section F'!D$93:D$494,MATCH('Print View'!$AO$116,'WPTM - Section F'!$M$93:$M$494,0)),""),"")</f>
        <v/>
      </c>
      <c r="N169" s="499"/>
      <c r="O169" s="500"/>
      <c r="P169" s="511" t="str">
        <f>IFERROR(IF(INDEX('WPTM - Section F'!E$93:E$494,MATCH('Print View'!$AO$116,'WPTM - Section F'!$M$93:$M$494,0))&lt;&gt;0,INDEX('WPTM - Section F'!E$93:E$494,MATCH('Print View'!$AO$116,'WPTM - Section F'!$M$93:$M$494,0)),""),"")</f>
        <v/>
      </c>
      <c r="Q169" s="499"/>
      <c r="R169" s="512"/>
      <c r="S169" s="498" t="str">
        <f>IFERROR(IF(INDEX('WPTM - Section F'!D$93:D$494,MATCH('Print View'!$AP$116,'WPTM - Section F'!$M$93:$MK$494,0))&lt;&gt;0,INDEX('WPTM - Section F'!D$93:D$494,MATCH('Print View'!$AP$116,'WPTM - Section F'!$M$93:$M$494,0)),""),"")</f>
        <v/>
      </c>
      <c r="T169" s="499"/>
      <c r="U169" s="500"/>
      <c r="V169" s="511" t="str">
        <f>IFERROR(IF(INDEX('WPTM - Section F'!E$93:E$494,MATCH('Print View'!$AP$116,'WPTM - Section F'!$M$93:$M$494,0))&lt;&gt;0,INDEX('WPTM - Section F'!E$93:E$494,MATCH('Print View'!$AP$116,'WPTM - Section F'!$M$93:$M$494,0)),""),"")</f>
        <v/>
      </c>
      <c r="W169" s="499"/>
      <c r="X169" s="512"/>
      <c r="Y169" s="498" t="str">
        <f>IFERROR(IF(INDEX('WPTM - Section F'!D$93:D$494,MATCH('Print View'!$AQ$116,'WPTM - Section F'!$M$93:$MK$494,0))&lt;&gt;0,INDEX('WPTM - Section F'!D$93:D$494,MATCH('Print View'!$AQ$116,'WPTM - Section F'!$M$93:$M$494,0)),""),"")</f>
        <v/>
      </c>
      <c r="Z169" s="499"/>
      <c r="AA169" s="500"/>
      <c r="AB169" s="511" t="str">
        <f>IFERROR(IF(INDEX('WPTM - Section F'!E$93:E$494,MATCH('Print View'!$AQ$116,'WPTM - Section F'!$M$93:$M$494,0))&lt;&gt;0,INDEX('WPTM - Section F'!E$93:E$494,MATCH('Print View'!$AQ$116,'WPTM - Section F'!$M$93:$M$494,0)),""),"")</f>
        <v/>
      </c>
      <c r="AC169" s="499"/>
      <c r="AD169" s="512"/>
      <c r="AE169" s="498" t="str">
        <f>IFERROR(IF(INDEX('WPTM - Section F'!D$93:D$494,MATCH('Print View'!$AR$116,'WPTM - Section F'!$M$93:$MK$494,0))&lt;&gt;0,INDEX('WPTM - Section F'!D$93:D$494,MATCH('Print View'!$AR$116,'WPTM - Section F'!$M$93:$M$494,0)),""),"")</f>
        <v/>
      </c>
      <c r="AF169" s="499"/>
      <c r="AG169" s="500"/>
      <c r="AH169" s="511" t="str">
        <f>IFERROR(IF(INDEX('WPTM - Section F'!E$93:E$494,MATCH('Print View'!$AR$116,'WPTM - Section F'!$M$93:$M$494,0))&lt;&gt;0,INDEX('WPTM - Section F'!E$93:E$494,MATCH('Print View'!$AR$116,'WPTM - Section F'!$M$93:$M$494,0)),""),"")</f>
        <v/>
      </c>
      <c r="AI169" s="512"/>
      <c r="AJ169" s="207" t="str">
        <f>IFERROR(IF(INDEX('WPTM - Section F'!X$8:X$89,MATCH('Print View'!$A169,'WPTM - Section F'!$A$8:$A$89,0))&lt;&gt;0,INDEX('WPTM - Section F'!X$8:X$89,MATCH('Print View'!$A169,'WPTM - Section F'!$A$8:$A$89,0)),""),"")</f>
        <v/>
      </c>
      <c r="AM169" s="298"/>
      <c r="AN169" s="276" t="str">
        <f t="shared" si="0"/>
        <v>54-a1Yg0000003KglLEAS</v>
      </c>
      <c r="AO169" s="276" t="str">
        <f t="shared" si="1"/>
        <v>54-3</v>
      </c>
      <c r="AP169" s="276" t="str">
        <f t="shared" si="2"/>
        <v>54-</v>
      </c>
      <c r="AQ169" s="276" t="str">
        <f t="shared" si="3"/>
        <v>54-</v>
      </c>
      <c r="AR169" s="276" t="str">
        <f t="shared" si="4"/>
        <v>54-</v>
      </c>
    </row>
    <row r="170" spans="1:44" ht="30" x14ac:dyDescent="0.25">
      <c r="A170" s="187">
        <v>55</v>
      </c>
      <c r="B170" s="187" t="str">
        <f>IFERROR(IF(INDEX('WPTM - Section F'!B$8:B$89,MATCH('Print View'!$A170,'WPTM - Section F'!$A$8:$A$89,0))&lt;&gt;0,INDEX('WPTM - Section F'!B$8:B$89,MATCH('Print View'!$A170,'WPTM - Section F'!$A$8:$A$89,0)),""),"")</f>
        <v/>
      </c>
      <c r="C170" s="187" t="str">
        <f>IFERROR(IF(INDEX('WPTM - Section F'!C$8:C$89,MATCH('Print View'!$A170,'WPTM - Section F'!$A$8:$A$89,0))&lt;&gt;0,INDEX('WPTM - Section F'!C$8:C$89,MATCH('Print View'!$A170,'WPTM - Section F'!$A$8:$A$89,0)),""),"")</f>
        <v/>
      </c>
      <c r="D170" s="187" t="str">
        <f>IFERROR(IF(INDEX('WPTM - Section F'!D$8:D$89,MATCH('Print View'!$A170,'WPTM - Section F'!$A$8:$A$89,0))&lt;&gt;0,INDEX('WPTM - Section F'!D$8:D$89,MATCH('Print View'!$A170,'WPTM - Section F'!$A$8:$A$89,0)),""),"")</f>
        <v/>
      </c>
      <c r="E170" s="187" t="str">
        <f>IFERROR(IF(INDEX('WPTM - Section F'!E$8:E$89,MATCH('Print View'!$A170,'WPTM - Section F'!$A$8:$A$89,0))&lt;&gt;0,INDEX('WPTM - Section F'!E$8:E$89,MATCH('Print View'!$A170,'WPTM - Section F'!$A$8:$A$89,0)),""),"")</f>
        <v/>
      </c>
      <c r="F170" s="188" t="str">
        <f>IFERROR(IF(INDEX('WPTM - Section F'!W$8:W$89,MATCH('Print View'!$A170,'WPTM - Section F'!$A$8:$A$89,0))&lt;&gt;0,INDEX('WPTM - Section F'!W$8:W$89,MATCH('Print View'!$A170,'WPTM - Section F'!$A$8:$A$89,0)),""),"")</f>
        <v/>
      </c>
      <c r="G170" s="495" t="str">
        <f>IFERROR(IF(INDEX('WPTM - Section F'!D$93:D$494,MATCH('Print View'!$AN$116,'WPTM - Section F'!$M$93:$MK$494,0))&lt;&gt;0,INDEX('WPTM - Section F'!D$93:D$494,MATCH('Print View'!$AN$116,'WPTM - Section F'!$M$93:$M$494,0)),""),"")</f>
        <v/>
      </c>
      <c r="H170" s="496"/>
      <c r="I170" s="497"/>
      <c r="J170" s="513" t="str">
        <f>IFERROR(IF(INDEX('WPTM - Section F'!E$93:E$494,MATCH('Print View'!$AN$116,'WPTM - Section F'!$M$93:$M$494,0))&lt;&gt;0,INDEX('WPTM - Section F'!E$93:E$494,MATCH('Print View'!$AN$116,'WPTM - Section F'!$M$93:$M$494,0)),""),"")</f>
        <v/>
      </c>
      <c r="K170" s="496"/>
      <c r="L170" s="514"/>
      <c r="M170" s="495" t="str">
        <f>IFERROR(IF(INDEX('WPTM - Section F'!D$93:D$494,MATCH('Print View'!$AO$116,'WPTM - Section F'!$M$93:$MK$494,0))&lt;&gt;0,INDEX('WPTM - Section F'!D$93:D$494,MATCH('Print View'!$AO$116,'WPTM - Section F'!$M$93:$M$494,0)),""),"")</f>
        <v/>
      </c>
      <c r="N170" s="496"/>
      <c r="O170" s="497"/>
      <c r="P170" s="513" t="str">
        <f>IFERROR(IF(INDEX('WPTM - Section F'!E$93:E$494,MATCH('Print View'!$AO$116,'WPTM - Section F'!$M$93:$M$494,0))&lt;&gt;0,INDEX('WPTM - Section F'!E$93:E$494,MATCH('Print View'!$AO$116,'WPTM - Section F'!$M$93:$M$494,0)),""),"")</f>
        <v/>
      </c>
      <c r="Q170" s="496"/>
      <c r="R170" s="514"/>
      <c r="S170" s="495" t="str">
        <f>IFERROR(IF(INDEX('WPTM - Section F'!D$93:D$494,MATCH('Print View'!$AP$116,'WPTM - Section F'!$M$93:$MK$494,0))&lt;&gt;0,INDEX('WPTM - Section F'!D$93:D$494,MATCH('Print View'!$AP$116,'WPTM - Section F'!$M$93:$M$494,0)),""),"")</f>
        <v/>
      </c>
      <c r="T170" s="496"/>
      <c r="U170" s="497"/>
      <c r="V170" s="513" t="str">
        <f>IFERROR(IF(INDEX('WPTM - Section F'!E$93:E$494,MATCH('Print View'!$AP$116,'WPTM - Section F'!$M$93:$M$494,0))&lt;&gt;0,INDEX('WPTM - Section F'!E$93:E$494,MATCH('Print View'!$AP$116,'WPTM - Section F'!$M$93:$M$494,0)),""),"")</f>
        <v/>
      </c>
      <c r="W170" s="496"/>
      <c r="X170" s="514"/>
      <c r="Y170" s="495" t="str">
        <f>IFERROR(IF(INDEX('WPTM - Section F'!D$93:D$494,MATCH('Print View'!$AQ$116,'WPTM - Section F'!$M$93:$MK$494,0))&lt;&gt;0,INDEX('WPTM - Section F'!D$93:D$494,MATCH('Print View'!$AQ$116,'WPTM - Section F'!$M$93:$M$494,0)),""),"")</f>
        <v/>
      </c>
      <c r="Z170" s="496"/>
      <c r="AA170" s="497"/>
      <c r="AB170" s="513" t="str">
        <f>IFERROR(IF(INDEX('WPTM - Section F'!E$93:E$494,MATCH('Print View'!$AQ$116,'WPTM - Section F'!$M$93:$M$494,0))&lt;&gt;0,INDEX('WPTM - Section F'!E$93:E$494,MATCH('Print View'!$AQ$116,'WPTM - Section F'!$M$93:$M$494,0)),""),"")</f>
        <v/>
      </c>
      <c r="AC170" s="496"/>
      <c r="AD170" s="514"/>
      <c r="AE170" s="495" t="str">
        <f>IFERROR(IF(INDEX('WPTM - Section F'!D$93:D$494,MATCH('Print View'!$AR$116,'WPTM - Section F'!$M$93:$MK$494,0))&lt;&gt;0,INDEX('WPTM - Section F'!D$93:D$494,MATCH('Print View'!$AR$116,'WPTM - Section F'!$M$93:$M$494,0)),""),"")</f>
        <v/>
      </c>
      <c r="AF170" s="496"/>
      <c r="AG170" s="497"/>
      <c r="AH170" s="513" t="str">
        <f>IFERROR(IF(INDEX('WPTM - Section F'!E$93:E$494,MATCH('Print View'!$AR$116,'WPTM - Section F'!$M$93:$M$494,0))&lt;&gt;0,INDEX('WPTM - Section F'!E$93:E$494,MATCH('Print View'!$AR$116,'WPTM - Section F'!$M$93:$M$494,0)),""),"")</f>
        <v/>
      </c>
      <c r="AI170" s="514"/>
      <c r="AJ170" s="208" t="str">
        <f>IFERROR(IF(INDEX('WPTM - Section F'!X$8:X$89,MATCH('Print View'!$A170,'WPTM - Section F'!$A$8:$A$89,0))&lt;&gt;0,INDEX('WPTM - Section F'!X$8:X$89,MATCH('Print View'!$A170,'WPTM - Section F'!$A$8:$A$89,0)),""),"")</f>
        <v/>
      </c>
      <c r="AM170" s="298"/>
      <c r="AN170" s="276" t="str">
        <f t="shared" si="0"/>
        <v>55-a1Yg0000003KglLEAS</v>
      </c>
      <c r="AO170" s="276" t="str">
        <f t="shared" si="1"/>
        <v>55-3</v>
      </c>
      <c r="AP170" s="276" t="str">
        <f t="shared" si="2"/>
        <v>55-</v>
      </c>
      <c r="AQ170" s="276" t="str">
        <f t="shared" si="3"/>
        <v>55-</v>
      </c>
      <c r="AR170" s="276" t="str">
        <f t="shared" si="4"/>
        <v>55-</v>
      </c>
    </row>
    <row r="171" spans="1:44" ht="30" x14ac:dyDescent="0.25">
      <c r="A171" s="182">
        <v>56</v>
      </c>
      <c r="B171" s="182" t="str">
        <f>IFERROR(IF(INDEX('WPTM - Section F'!B$8:B$89,MATCH('Print View'!$A171,'WPTM - Section F'!$A$8:$A$89,0))&lt;&gt;0,INDEX('WPTM - Section F'!B$8:B$89,MATCH('Print View'!$A171,'WPTM - Section F'!$A$8:$A$89,0)),""),"")</f>
        <v/>
      </c>
      <c r="C171" s="182" t="str">
        <f>IFERROR(IF(INDEX('WPTM - Section F'!C$8:C$89,MATCH('Print View'!$A171,'WPTM - Section F'!$A$8:$A$89,0))&lt;&gt;0,INDEX('WPTM - Section F'!C$8:C$89,MATCH('Print View'!$A171,'WPTM - Section F'!$A$8:$A$89,0)),""),"")</f>
        <v/>
      </c>
      <c r="D171" s="182" t="str">
        <f>IFERROR(IF(INDEX('WPTM - Section F'!D$8:D$89,MATCH('Print View'!$A171,'WPTM - Section F'!$A$8:$A$89,0))&lt;&gt;0,INDEX('WPTM - Section F'!D$8:D$89,MATCH('Print View'!$A171,'WPTM - Section F'!$A$8:$A$89,0)),""),"")</f>
        <v/>
      </c>
      <c r="E171" s="182" t="str">
        <f>IFERROR(IF(INDEX('WPTM - Section F'!E$8:E$89,MATCH('Print View'!$A171,'WPTM - Section F'!$A$8:$A$89,0))&lt;&gt;0,INDEX('WPTM - Section F'!E$8:E$89,MATCH('Print View'!$A171,'WPTM - Section F'!$A$8:$A$89,0)),""),"")</f>
        <v/>
      </c>
      <c r="F171" s="183" t="str">
        <f>IFERROR(IF(INDEX('WPTM - Section F'!W$8:W$89,MATCH('Print View'!$A171,'WPTM - Section F'!$A$8:$A$89,0))&lt;&gt;0,INDEX('WPTM - Section F'!W$8:W$89,MATCH('Print View'!$A171,'WPTM - Section F'!$A$8:$A$89,0)),""),"")</f>
        <v/>
      </c>
      <c r="G171" s="498" t="str">
        <f>IFERROR(IF(INDEX('WPTM - Section F'!D$93:D$494,MATCH('Print View'!$AN$116,'WPTM - Section F'!$M$93:$MK$494,0))&lt;&gt;0,INDEX('WPTM - Section F'!D$93:D$494,MATCH('Print View'!$AN$116,'WPTM - Section F'!$M$93:$M$494,0)),""),"")</f>
        <v/>
      </c>
      <c r="H171" s="499"/>
      <c r="I171" s="500"/>
      <c r="J171" s="511" t="str">
        <f>IFERROR(IF(INDEX('WPTM - Section F'!E$93:E$494,MATCH('Print View'!$AN$116,'WPTM - Section F'!$M$93:$M$494,0))&lt;&gt;0,INDEX('WPTM - Section F'!E$93:E$494,MATCH('Print View'!$AN$116,'WPTM - Section F'!$M$93:$M$494,0)),""),"")</f>
        <v/>
      </c>
      <c r="K171" s="499"/>
      <c r="L171" s="512"/>
      <c r="M171" s="498" t="str">
        <f>IFERROR(IF(INDEX('WPTM - Section F'!D$93:D$494,MATCH('Print View'!$AO$116,'WPTM - Section F'!$M$93:$MK$494,0))&lt;&gt;0,INDEX('WPTM - Section F'!D$93:D$494,MATCH('Print View'!$AO$116,'WPTM - Section F'!$M$93:$M$494,0)),""),"")</f>
        <v/>
      </c>
      <c r="N171" s="499"/>
      <c r="O171" s="500"/>
      <c r="P171" s="511" t="str">
        <f>IFERROR(IF(INDEX('WPTM - Section F'!E$93:E$494,MATCH('Print View'!$AO$116,'WPTM - Section F'!$M$93:$M$494,0))&lt;&gt;0,INDEX('WPTM - Section F'!E$93:E$494,MATCH('Print View'!$AO$116,'WPTM - Section F'!$M$93:$M$494,0)),""),"")</f>
        <v/>
      </c>
      <c r="Q171" s="499"/>
      <c r="R171" s="512"/>
      <c r="S171" s="498" t="str">
        <f>IFERROR(IF(INDEX('WPTM - Section F'!D$93:D$494,MATCH('Print View'!$AP$116,'WPTM - Section F'!$M$93:$MK$494,0))&lt;&gt;0,INDEX('WPTM - Section F'!D$93:D$494,MATCH('Print View'!$AP$116,'WPTM - Section F'!$M$93:$M$494,0)),""),"")</f>
        <v/>
      </c>
      <c r="T171" s="499"/>
      <c r="U171" s="500"/>
      <c r="V171" s="511" t="str">
        <f>IFERROR(IF(INDEX('WPTM - Section F'!E$93:E$494,MATCH('Print View'!$AP$116,'WPTM - Section F'!$M$93:$M$494,0))&lt;&gt;0,INDEX('WPTM - Section F'!E$93:E$494,MATCH('Print View'!$AP$116,'WPTM - Section F'!$M$93:$M$494,0)),""),"")</f>
        <v/>
      </c>
      <c r="W171" s="499"/>
      <c r="X171" s="512"/>
      <c r="Y171" s="498" t="str">
        <f>IFERROR(IF(INDEX('WPTM - Section F'!D$93:D$494,MATCH('Print View'!$AQ$116,'WPTM - Section F'!$M$93:$MK$494,0))&lt;&gt;0,INDEX('WPTM - Section F'!D$93:D$494,MATCH('Print View'!$AQ$116,'WPTM - Section F'!$M$93:$M$494,0)),""),"")</f>
        <v/>
      </c>
      <c r="Z171" s="499"/>
      <c r="AA171" s="500"/>
      <c r="AB171" s="511" t="str">
        <f>IFERROR(IF(INDEX('WPTM - Section F'!E$93:E$494,MATCH('Print View'!$AQ$116,'WPTM - Section F'!$M$93:$M$494,0))&lt;&gt;0,INDEX('WPTM - Section F'!E$93:E$494,MATCH('Print View'!$AQ$116,'WPTM - Section F'!$M$93:$M$494,0)),""),"")</f>
        <v/>
      </c>
      <c r="AC171" s="499"/>
      <c r="AD171" s="512"/>
      <c r="AE171" s="498" t="str">
        <f>IFERROR(IF(INDEX('WPTM - Section F'!D$93:D$494,MATCH('Print View'!$AR$116,'WPTM - Section F'!$M$93:$MK$494,0))&lt;&gt;0,INDEX('WPTM - Section F'!D$93:D$494,MATCH('Print View'!$AR$116,'WPTM - Section F'!$M$93:$M$494,0)),""),"")</f>
        <v/>
      </c>
      <c r="AF171" s="499"/>
      <c r="AG171" s="500"/>
      <c r="AH171" s="511" t="str">
        <f>IFERROR(IF(INDEX('WPTM - Section F'!E$93:E$494,MATCH('Print View'!$AR$116,'WPTM - Section F'!$M$93:$M$494,0))&lt;&gt;0,INDEX('WPTM - Section F'!E$93:E$494,MATCH('Print View'!$AR$116,'WPTM - Section F'!$M$93:$M$494,0)),""),"")</f>
        <v/>
      </c>
      <c r="AI171" s="512"/>
      <c r="AJ171" s="207" t="str">
        <f>IFERROR(IF(INDEX('WPTM - Section F'!X$8:X$89,MATCH('Print View'!$A171,'WPTM - Section F'!$A$8:$A$89,0))&lt;&gt;0,INDEX('WPTM - Section F'!X$8:X$89,MATCH('Print View'!$A171,'WPTM - Section F'!$A$8:$A$89,0)),""),"")</f>
        <v/>
      </c>
      <c r="AM171" s="298"/>
      <c r="AN171" s="276" t="str">
        <f t="shared" si="0"/>
        <v>56-a1Yg0000003KglLEAS</v>
      </c>
      <c r="AO171" s="276" t="str">
        <f t="shared" si="1"/>
        <v>56-3</v>
      </c>
      <c r="AP171" s="276" t="str">
        <f t="shared" si="2"/>
        <v>56-</v>
      </c>
      <c r="AQ171" s="276" t="str">
        <f t="shared" si="3"/>
        <v>56-</v>
      </c>
      <c r="AR171" s="276" t="str">
        <f t="shared" si="4"/>
        <v>56-</v>
      </c>
    </row>
    <row r="172" spans="1:44" ht="30" x14ac:dyDescent="0.25">
      <c r="A172" s="187">
        <v>57</v>
      </c>
      <c r="B172" s="187" t="str">
        <f>IFERROR(IF(INDEX('WPTM - Section F'!B$8:B$89,MATCH('Print View'!$A172,'WPTM - Section F'!$A$8:$A$89,0))&lt;&gt;0,INDEX('WPTM - Section F'!B$8:B$89,MATCH('Print View'!$A172,'WPTM - Section F'!$A$8:$A$89,0)),""),"")</f>
        <v/>
      </c>
      <c r="C172" s="187" t="str">
        <f>IFERROR(IF(INDEX('WPTM - Section F'!C$8:C$89,MATCH('Print View'!$A172,'WPTM - Section F'!$A$8:$A$89,0))&lt;&gt;0,INDEX('WPTM - Section F'!C$8:C$89,MATCH('Print View'!$A172,'WPTM - Section F'!$A$8:$A$89,0)),""),"")</f>
        <v/>
      </c>
      <c r="D172" s="187" t="str">
        <f>IFERROR(IF(INDEX('WPTM - Section F'!D$8:D$89,MATCH('Print View'!$A172,'WPTM - Section F'!$A$8:$A$89,0))&lt;&gt;0,INDEX('WPTM - Section F'!D$8:D$89,MATCH('Print View'!$A172,'WPTM - Section F'!$A$8:$A$89,0)),""),"")</f>
        <v/>
      </c>
      <c r="E172" s="187" t="str">
        <f>IFERROR(IF(INDEX('WPTM - Section F'!E$8:E$89,MATCH('Print View'!$A172,'WPTM - Section F'!$A$8:$A$89,0))&lt;&gt;0,INDEX('WPTM - Section F'!E$8:E$89,MATCH('Print View'!$A172,'WPTM - Section F'!$A$8:$A$89,0)),""),"")</f>
        <v/>
      </c>
      <c r="F172" s="188" t="str">
        <f>IFERROR(IF(INDEX('WPTM - Section F'!W$8:W$89,MATCH('Print View'!$A172,'WPTM - Section F'!$A$8:$A$89,0))&lt;&gt;0,INDEX('WPTM - Section F'!W$8:W$89,MATCH('Print View'!$A172,'WPTM - Section F'!$A$8:$A$89,0)),""),"")</f>
        <v/>
      </c>
      <c r="G172" s="495" t="str">
        <f>IFERROR(IF(INDEX('WPTM - Section F'!D$93:D$494,MATCH('Print View'!$AN$116,'WPTM - Section F'!$M$93:$MK$494,0))&lt;&gt;0,INDEX('WPTM - Section F'!D$93:D$494,MATCH('Print View'!$AN$116,'WPTM - Section F'!$M$93:$M$494,0)),""),"")</f>
        <v/>
      </c>
      <c r="H172" s="496"/>
      <c r="I172" s="497"/>
      <c r="J172" s="513" t="str">
        <f>IFERROR(IF(INDEX('WPTM - Section F'!E$93:E$494,MATCH('Print View'!$AN$116,'WPTM - Section F'!$M$93:$M$494,0))&lt;&gt;0,INDEX('WPTM - Section F'!E$93:E$494,MATCH('Print View'!$AN$116,'WPTM - Section F'!$M$93:$M$494,0)),""),"")</f>
        <v/>
      </c>
      <c r="K172" s="496"/>
      <c r="L172" s="514"/>
      <c r="M172" s="495" t="str">
        <f>IFERROR(IF(INDEX('WPTM - Section F'!D$93:D$494,MATCH('Print View'!$AO$116,'WPTM - Section F'!$M$93:$MK$494,0))&lt;&gt;0,INDEX('WPTM - Section F'!D$93:D$494,MATCH('Print View'!$AO$116,'WPTM - Section F'!$M$93:$M$494,0)),""),"")</f>
        <v/>
      </c>
      <c r="N172" s="496"/>
      <c r="O172" s="497"/>
      <c r="P172" s="513" t="str">
        <f>IFERROR(IF(INDEX('WPTM - Section F'!E$93:E$494,MATCH('Print View'!$AO$116,'WPTM - Section F'!$M$93:$M$494,0))&lt;&gt;0,INDEX('WPTM - Section F'!E$93:E$494,MATCH('Print View'!$AO$116,'WPTM - Section F'!$M$93:$M$494,0)),""),"")</f>
        <v/>
      </c>
      <c r="Q172" s="496"/>
      <c r="R172" s="514"/>
      <c r="S172" s="495" t="str">
        <f>IFERROR(IF(INDEX('WPTM - Section F'!D$93:D$494,MATCH('Print View'!$AP$116,'WPTM - Section F'!$M$93:$MK$494,0))&lt;&gt;0,INDEX('WPTM - Section F'!D$93:D$494,MATCH('Print View'!$AP$116,'WPTM - Section F'!$M$93:$M$494,0)),""),"")</f>
        <v/>
      </c>
      <c r="T172" s="496"/>
      <c r="U172" s="497"/>
      <c r="V172" s="513" t="str">
        <f>IFERROR(IF(INDEX('WPTM - Section F'!E$93:E$494,MATCH('Print View'!$AP$116,'WPTM - Section F'!$M$93:$M$494,0))&lt;&gt;0,INDEX('WPTM - Section F'!E$93:E$494,MATCH('Print View'!$AP$116,'WPTM - Section F'!$M$93:$M$494,0)),""),"")</f>
        <v/>
      </c>
      <c r="W172" s="496"/>
      <c r="X172" s="514"/>
      <c r="Y172" s="495" t="str">
        <f>IFERROR(IF(INDEX('WPTM - Section F'!D$93:D$494,MATCH('Print View'!$AQ$116,'WPTM - Section F'!$M$93:$MK$494,0))&lt;&gt;0,INDEX('WPTM - Section F'!D$93:D$494,MATCH('Print View'!$AQ$116,'WPTM - Section F'!$M$93:$M$494,0)),""),"")</f>
        <v/>
      </c>
      <c r="Z172" s="496"/>
      <c r="AA172" s="497"/>
      <c r="AB172" s="513" t="str">
        <f>IFERROR(IF(INDEX('WPTM - Section F'!E$93:E$494,MATCH('Print View'!$AQ$116,'WPTM - Section F'!$M$93:$M$494,0))&lt;&gt;0,INDEX('WPTM - Section F'!E$93:E$494,MATCH('Print View'!$AQ$116,'WPTM - Section F'!$M$93:$M$494,0)),""),"")</f>
        <v/>
      </c>
      <c r="AC172" s="496"/>
      <c r="AD172" s="514"/>
      <c r="AE172" s="495" t="str">
        <f>IFERROR(IF(INDEX('WPTM - Section F'!D$93:D$494,MATCH('Print View'!$AR$116,'WPTM - Section F'!$M$93:$MK$494,0))&lt;&gt;0,INDEX('WPTM - Section F'!D$93:D$494,MATCH('Print View'!$AR$116,'WPTM - Section F'!$M$93:$M$494,0)),""),"")</f>
        <v/>
      </c>
      <c r="AF172" s="496"/>
      <c r="AG172" s="497"/>
      <c r="AH172" s="513" t="str">
        <f>IFERROR(IF(INDEX('WPTM - Section F'!E$93:E$494,MATCH('Print View'!$AR$116,'WPTM - Section F'!$M$93:$M$494,0))&lt;&gt;0,INDEX('WPTM - Section F'!E$93:E$494,MATCH('Print View'!$AR$116,'WPTM - Section F'!$M$93:$M$494,0)),""),"")</f>
        <v/>
      </c>
      <c r="AI172" s="514"/>
      <c r="AJ172" s="208" t="str">
        <f>IFERROR(IF(INDEX('WPTM - Section F'!X$8:X$89,MATCH('Print View'!$A172,'WPTM - Section F'!$A$8:$A$89,0))&lt;&gt;0,INDEX('WPTM - Section F'!X$8:X$89,MATCH('Print View'!$A172,'WPTM - Section F'!$A$8:$A$89,0)),""),"")</f>
        <v/>
      </c>
      <c r="AM172" s="298"/>
      <c r="AN172" s="276" t="str">
        <f t="shared" si="0"/>
        <v>57-a1Yg0000003KglLEAS</v>
      </c>
      <c r="AO172" s="276" t="str">
        <f t="shared" si="1"/>
        <v>57-3</v>
      </c>
      <c r="AP172" s="276" t="str">
        <f t="shared" si="2"/>
        <v>57-</v>
      </c>
      <c r="AQ172" s="276" t="str">
        <f t="shared" si="3"/>
        <v>57-</v>
      </c>
      <c r="AR172" s="276" t="str">
        <f t="shared" si="4"/>
        <v>57-</v>
      </c>
    </row>
    <row r="173" spans="1:44" ht="30" x14ac:dyDescent="0.25">
      <c r="A173" s="182">
        <v>58</v>
      </c>
      <c r="B173" s="182" t="str">
        <f>IFERROR(IF(INDEX('WPTM - Section F'!B$8:B$89,MATCH('Print View'!$A173,'WPTM - Section F'!$A$8:$A$89,0))&lt;&gt;0,INDEX('WPTM - Section F'!B$8:B$89,MATCH('Print View'!$A173,'WPTM - Section F'!$A$8:$A$89,0)),""),"")</f>
        <v/>
      </c>
      <c r="C173" s="182" t="str">
        <f>IFERROR(IF(INDEX('WPTM - Section F'!C$8:C$89,MATCH('Print View'!$A173,'WPTM - Section F'!$A$8:$A$89,0))&lt;&gt;0,INDEX('WPTM - Section F'!C$8:C$89,MATCH('Print View'!$A173,'WPTM - Section F'!$A$8:$A$89,0)),""),"")</f>
        <v/>
      </c>
      <c r="D173" s="182" t="str">
        <f>IFERROR(IF(INDEX('WPTM - Section F'!D$8:D$89,MATCH('Print View'!$A173,'WPTM - Section F'!$A$8:$A$89,0))&lt;&gt;0,INDEX('WPTM - Section F'!D$8:D$89,MATCH('Print View'!$A173,'WPTM - Section F'!$A$8:$A$89,0)),""),"")</f>
        <v/>
      </c>
      <c r="E173" s="182" t="str">
        <f>IFERROR(IF(INDEX('WPTM - Section F'!E$8:E$89,MATCH('Print View'!$A173,'WPTM - Section F'!$A$8:$A$89,0))&lt;&gt;0,INDEX('WPTM - Section F'!E$8:E$89,MATCH('Print View'!$A173,'WPTM - Section F'!$A$8:$A$89,0)),""),"")</f>
        <v/>
      </c>
      <c r="F173" s="183" t="str">
        <f>IFERROR(IF(INDEX('WPTM - Section F'!W$8:W$89,MATCH('Print View'!$A173,'WPTM - Section F'!$A$8:$A$89,0))&lt;&gt;0,INDEX('WPTM - Section F'!W$8:W$89,MATCH('Print View'!$A173,'WPTM - Section F'!$A$8:$A$89,0)),""),"")</f>
        <v/>
      </c>
      <c r="G173" s="498" t="str">
        <f>IFERROR(IF(INDEX('WPTM - Section F'!D$93:D$494,MATCH('Print View'!$AN$116,'WPTM - Section F'!$M$93:$MK$494,0))&lt;&gt;0,INDEX('WPTM - Section F'!D$93:D$494,MATCH('Print View'!$AN$116,'WPTM - Section F'!$M$93:$M$494,0)),""),"")</f>
        <v/>
      </c>
      <c r="H173" s="499"/>
      <c r="I173" s="500"/>
      <c r="J173" s="511" t="str">
        <f>IFERROR(IF(INDEX('WPTM - Section F'!E$93:E$494,MATCH('Print View'!$AN$116,'WPTM - Section F'!$M$93:$M$494,0))&lt;&gt;0,INDEX('WPTM - Section F'!E$93:E$494,MATCH('Print View'!$AN$116,'WPTM - Section F'!$M$93:$M$494,0)),""),"")</f>
        <v/>
      </c>
      <c r="K173" s="499"/>
      <c r="L173" s="512"/>
      <c r="M173" s="498" t="str">
        <f>IFERROR(IF(INDEX('WPTM - Section F'!D$93:D$494,MATCH('Print View'!$AO$116,'WPTM - Section F'!$M$93:$MK$494,0))&lt;&gt;0,INDEX('WPTM - Section F'!D$93:D$494,MATCH('Print View'!$AO$116,'WPTM - Section F'!$M$93:$M$494,0)),""),"")</f>
        <v/>
      </c>
      <c r="N173" s="499"/>
      <c r="O173" s="500"/>
      <c r="P173" s="511" t="str">
        <f>IFERROR(IF(INDEX('WPTM - Section F'!E$93:E$494,MATCH('Print View'!$AO$116,'WPTM - Section F'!$M$93:$M$494,0))&lt;&gt;0,INDEX('WPTM - Section F'!E$93:E$494,MATCH('Print View'!$AO$116,'WPTM - Section F'!$M$93:$M$494,0)),""),"")</f>
        <v/>
      </c>
      <c r="Q173" s="499"/>
      <c r="R173" s="512"/>
      <c r="S173" s="498" t="str">
        <f>IFERROR(IF(INDEX('WPTM - Section F'!D$93:D$494,MATCH('Print View'!$AP$116,'WPTM - Section F'!$M$93:$MK$494,0))&lt;&gt;0,INDEX('WPTM - Section F'!D$93:D$494,MATCH('Print View'!$AP$116,'WPTM - Section F'!$M$93:$M$494,0)),""),"")</f>
        <v/>
      </c>
      <c r="T173" s="499"/>
      <c r="U173" s="500"/>
      <c r="V173" s="511" t="str">
        <f>IFERROR(IF(INDEX('WPTM - Section F'!E$93:E$494,MATCH('Print View'!$AP$116,'WPTM - Section F'!$M$93:$M$494,0))&lt;&gt;0,INDEX('WPTM - Section F'!E$93:E$494,MATCH('Print View'!$AP$116,'WPTM - Section F'!$M$93:$M$494,0)),""),"")</f>
        <v/>
      </c>
      <c r="W173" s="499"/>
      <c r="X173" s="512"/>
      <c r="Y173" s="498" t="str">
        <f>IFERROR(IF(INDEX('WPTM - Section F'!D$93:D$494,MATCH('Print View'!$AQ$116,'WPTM - Section F'!$M$93:$MK$494,0))&lt;&gt;0,INDEX('WPTM - Section F'!D$93:D$494,MATCH('Print View'!$AQ$116,'WPTM - Section F'!$M$93:$M$494,0)),""),"")</f>
        <v/>
      </c>
      <c r="Z173" s="499"/>
      <c r="AA173" s="500"/>
      <c r="AB173" s="511" t="str">
        <f>IFERROR(IF(INDEX('WPTM - Section F'!E$93:E$494,MATCH('Print View'!$AQ$116,'WPTM - Section F'!$M$93:$M$494,0))&lt;&gt;0,INDEX('WPTM - Section F'!E$93:E$494,MATCH('Print View'!$AQ$116,'WPTM - Section F'!$M$93:$M$494,0)),""),"")</f>
        <v/>
      </c>
      <c r="AC173" s="499"/>
      <c r="AD173" s="512"/>
      <c r="AE173" s="498" t="str">
        <f>IFERROR(IF(INDEX('WPTM - Section F'!D$93:D$494,MATCH('Print View'!$AR$116,'WPTM - Section F'!$M$93:$MK$494,0))&lt;&gt;0,INDEX('WPTM - Section F'!D$93:D$494,MATCH('Print View'!$AR$116,'WPTM - Section F'!$M$93:$M$494,0)),""),"")</f>
        <v/>
      </c>
      <c r="AF173" s="499"/>
      <c r="AG173" s="500"/>
      <c r="AH173" s="511" t="str">
        <f>IFERROR(IF(INDEX('WPTM - Section F'!E$93:E$494,MATCH('Print View'!$AR$116,'WPTM - Section F'!$M$93:$M$494,0))&lt;&gt;0,INDEX('WPTM - Section F'!E$93:E$494,MATCH('Print View'!$AR$116,'WPTM - Section F'!$M$93:$M$494,0)),""),"")</f>
        <v/>
      </c>
      <c r="AI173" s="512"/>
      <c r="AJ173" s="207" t="str">
        <f>IFERROR(IF(INDEX('WPTM - Section F'!X$8:X$89,MATCH('Print View'!$A173,'WPTM - Section F'!$A$8:$A$89,0))&lt;&gt;0,INDEX('WPTM - Section F'!X$8:X$89,MATCH('Print View'!$A173,'WPTM - Section F'!$A$8:$A$89,0)),""),"")</f>
        <v/>
      </c>
      <c r="AM173" s="298"/>
      <c r="AN173" s="276" t="str">
        <f t="shared" si="0"/>
        <v>58-a1Yg0000003KglLEAS</v>
      </c>
      <c r="AO173" s="276" t="str">
        <f t="shared" si="1"/>
        <v>58-3</v>
      </c>
      <c r="AP173" s="276" t="str">
        <f t="shared" si="2"/>
        <v>58-</v>
      </c>
      <c r="AQ173" s="276" t="str">
        <f t="shared" si="3"/>
        <v>58-</v>
      </c>
      <c r="AR173" s="276" t="str">
        <f t="shared" si="4"/>
        <v>58-</v>
      </c>
    </row>
    <row r="174" spans="1:44" ht="30" x14ac:dyDescent="0.25">
      <c r="A174" s="187">
        <v>59</v>
      </c>
      <c r="B174" s="187" t="str">
        <f>IFERROR(IF(INDEX('WPTM - Section F'!B$8:B$89,MATCH('Print View'!$A174,'WPTM - Section F'!$A$8:$A$89,0))&lt;&gt;0,INDEX('WPTM - Section F'!B$8:B$89,MATCH('Print View'!$A174,'WPTM - Section F'!$A$8:$A$89,0)),""),"")</f>
        <v/>
      </c>
      <c r="C174" s="187" t="str">
        <f>IFERROR(IF(INDEX('WPTM - Section F'!C$8:C$89,MATCH('Print View'!$A174,'WPTM - Section F'!$A$8:$A$89,0))&lt;&gt;0,INDEX('WPTM - Section F'!C$8:C$89,MATCH('Print View'!$A174,'WPTM - Section F'!$A$8:$A$89,0)),""),"")</f>
        <v/>
      </c>
      <c r="D174" s="187" t="str">
        <f>IFERROR(IF(INDEX('WPTM - Section F'!D$8:D$89,MATCH('Print View'!$A174,'WPTM - Section F'!$A$8:$A$89,0))&lt;&gt;0,INDEX('WPTM - Section F'!D$8:D$89,MATCH('Print View'!$A174,'WPTM - Section F'!$A$8:$A$89,0)),""),"")</f>
        <v/>
      </c>
      <c r="E174" s="187" t="str">
        <f>IFERROR(IF(INDEX('WPTM - Section F'!E$8:E$89,MATCH('Print View'!$A174,'WPTM - Section F'!$A$8:$A$89,0))&lt;&gt;0,INDEX('WPTM - Section F'!E$8:E$89,MATCH('Print View'!$A174,'WPTM - Section F'!$A$8:$A$89,0)),""),"")</f>
        <v/>
      </c>
      <c r="F174" s="188" t="str">
        <f>IFERROR(IF(INDEX('WPTM - Section F'!W$8:W$89,MATCH('Print View'!$A174,'WPTM - Section F'!$A$8:$A$89,0))&lt;&gt;0,INDEX('WPTM - Section F'!W$8:W$89,MATCH('Print View'!$A174,'WPTM - Section F'!$A$8:$A$89,0)),""),"")</f>
        <v/>
      </c>
      <c r="G174" s="495" t="str">
        <f>IFERROR(IF(INDEX('WPTM - Section F'!D$93:D$494,MATCH('Print View'!$AN$116,'WPTM - Section F'!$M$93:$MK$494,0))&lt;&gt;0,INDEX('WPTM - Section F'!D$93:D$494,MATCH('Print View'!$AN$116,'WPTM - Section F'!$M$93:$M$494,0)),""),"")</f>
        <v/>
      </c>
      <c r="H174" s="496"/>
      <c r="I174" s="497"/>
      <c r="J174" s="513" t="str">
        <f>IFERROR(IF(INDEX('WPTM - Section F'!E$93:E$494,MATCH('Print View'!$AN$116,'WPTM - Section F'!$M$93:$M$494,0))&lt;&gt;0,INDEX('WPTM - Section F'!E$93:E$494,MATCH('Print View'!$AN$116,'WPTM - Section F'!$M$93:$M$494,0)),""),"")</f>
        <v/>
      </c>
      <c r="K174" s="496"/>
      <c r="L174" s="514"/>
      <c r="M174" s="495" t="str">
        <f>IFERROR(IF(INDEX('WPTM - Section F'!D$93:D$494,MATCH('Print View'!$AO$116,'WPTM - Section F'!$M$93:$MK$494,0))&lt;&gt;0,INDEX('WPTM - Section F'!D$93:D$494,MATCH('Print View'!$AO$116,'WPTM - Section F'!$M$93:$M$494,0)),""),"")</f>
        <v/>
      </c>
      <c r="N174" s="496"/>
      <c r="O174" s="497"/>
      <c r="P174" s="513" t="str">
        <f>IFERROR(IF(INDEX('WPTM - Section F'!E$93:E$494,MATCH('Print View'!$AO$116,'WPTM - Section F'!$M$93:$M$494,0))&lt;&gt;0,INDEX('WPTM - Section F'!E$93:E$494,MATCH('Print View'!$AO$116,'WPTM - Section F'!$M$93:$M$494,0)),""),"")</f>
        <v/>
      </c>
      <c r="Q174" s="496"/>
      <c r="R174" s="514"/>
      <c r="S174" s="495" t="str">
        <f>IFERROR(IF(INDEX('WPTM - Section F'!D$93:D$494,MATCH('Print View'!$AP$116,'WPTM - Section F'!$M$93:$MK$494,0))&lt;&gt;0,INDEX('WPTM - Section F'!D$93:D$494,MATCH('Print View'!$AP$116,'WPTM - Section F'!$M$93:$M$494,0)),""),"")</f>
        <v/>
      </c>
      <c r="T174" s="496"/>
      <c r="U174" s="497"/>
      <c r="V174" s="513" t="str">
        <f>IFERROR(IF(INDEX('WPTM - Section F'!E$93:E$494,MATCH('Print View'!$AP$116,'WPTM - Section F'!$M$93:$M$494,0))&lt;&gt;0,INDEX('WPTM - Section F'!E$93:E$494,MATCH('Print View'!$AP$116,'WPTM - Section F'!$M$93:$M$494,0)),""),"")</f>
        <v/>
      </c>
      <c r="W174" s="496"/>
      <c r="X174" s="514"/>
      <c r="Y174" s="495" t="str">
        <f>IFERROR(IF(INDEX('WPTM - Section F'!D$93:D$494,MATCH('Print View'!$AQ$116,'WPTM - Section F'!$M$93:$MK$494,0))&lt;&gt;0,INDEX('WPTM - Section F'!D$93:D$494,MATCH('Print View'!$AQ$116,'WPTM - Section F'!$M$93:$M$494,0)),""),"")</f>
        <v/>
      </c>
      <c r="Z174" s="496"/>
      <c r="AA174" s="497"/>
      <c r="AB174" s="513" t="str">
        <f>IFERROR(IF(INDEX('WPTM - Section F'!E$93:E$494,MATCH('Print View'!$AQ$116,'WPTM - Section F'!$M$93:$M$494,0))&lt;&gt;0,INDEX('WPTM - Section F'!E$93:E$494,MATCH('Print View'!$AQ$116,'WPTM - Section F'!$M$93:$M$494,0)),""),"")</f>
        <v/>
      </c>
      <c r="AC174" s="496"/>
      <c r="AD174" s="514"/>
      <c r="AE174" s="495" t="str">
        <f>IFERROR(IF(INDEX('WPTM - Section F'!D$93:D$494,MATCH('Print View'!$AR$116,'WPTM - Section F'!$M$93:$MK$494,0))&lt;&gt;0,INDEX('WPTM - Section F'!D$93:D$494,MATCH('Print View'!$AR$116,'WPTM - Section F'!$M$93:$M$494,0)),""),"")</f>
        <v/>
      </c>
      <c r="AF174" s="496"/>
      <c r="AG174" s="497"/>
      <c r="AH174" s="513" t="str">
        <f>IFERROR(IF(INDEX('WPTM - Section F'!E$93:E$494,MATCH('Print View'!$AR$116,'WPTM - Section F'!$M$93:$M$494,0))&lt;&gt;0,INDEX('WPTM - Section F'!E$93:E$494,MATCH('Print View'!$AR$116,'WPTM - Section F'!$M$93:$M$494,0)),""),"")</f>
        <v/>
      </c>
      <c r="AI174" s="514"/>
      <c r="AJ174" s="208" t="str">
        <f>IFERROR(IF(INDEX('WPTM - Section F'!X$8:X$89,MATCH('Print View'!$A174,'WPTM - Section F'!$A$8:$A$89,0))&lt;&gt;0,INDEX('WPTM - Section F'!X$8:X$89,MATCH('Print View'!$A174,'WPTM - Section F'!$A$8:$A$89,0)),""),"")</f>
        <v/>
      </c>
      <c r="AM174" s="298"/>
      <c r="AN174" s="276" t="str">
        <f t="shared" si="0"/>
        <v>59-a1Yg0000003KglLEAS</v>
      </c>
      <c r="AO174" s="276" t="str">
        <f t="shared" si="1"/>
        <v>59-3</v>
      </c>
      <c r="AP174" s="276" t="str">
        <f t="shared" si="2"/>
        <v>59-</v>
      </c>
      <c r="AQ174" s="276" t="str">
        <f t="shared" si="3"/>
        <v>59-</v>
      </c>
      <c r="AR174" s="276" t="str">
        <f t="shared" si="4"/>
        <v>59-</v>
      </c>
    </row>
    <row r="175" spans="1:44" ht="30" x14ac:dyDescent="0.25">
      <c r="A175" s="182">
        <v>60</v>
      </c>
      <c r="B175" s="182" t="str">
        <f>IFERROR(IF(INDEX('WPTM - Section F'!B$8:B$89,MATCH('Print View'!$A175,'WPTM - Section F'!$A$8:$A$89,0))&lt;&gt;0,INDEX('WPTM - Section F'!B$8:B$89,MATCH('Print View'!$A175,'WPTM - Section F'!$A$8:$A$89,0)),""),"")</f>
        <v/>
      </c>
      <c r="C175" s="182" t="str">
        <f>IFERROR(IF(INDEX('WPTM - Section F'!C$8:C$89,MATCH('Print View'!$A175,'WPTM - Section F'!$A$8:$A$89,0))&lt;&gt;0,INDEX('WPTM - Section F'!C$8:C$89,MATCH('Print View'!$A175,'WPTM - Section F'!$A$8:$A$89,0)),""),"")</f>
        <v/>
      </c>
      <c r="D175" s="182" t="str">
        <f>IFERROR(IF(INDEX('WPTM - Section F'!D$8:D$89,MATCH('Print View'!$A175,'WPTM - Section F'!$A$8:$A$89,0))&lt;&gt;0,INDEX('WPTM - Section F'!D$8:D$89,MATCH('Print View'!$A175,'WPTM - Section F'!$A$8:$A$89,0)),""),"")</f>
        <v/>
      </c>
      <c r="E175" s="182" t="str">
        <f>IFERROR(IF(INDEX('WPTM - Section F'!E$8:E$89,MATCH('Print View'!$A175,'WPTM - Section F'!$A$8:$A$89,0))&lt;&gt;0,INDEX('WPTM - Section F'!E$8:E$89,MATCH('Print View'!$A175,'WPTM - Section F'!$A$8:$A$89,0)),""),"")</f>
        <v/>
      </c>
      <c r="F175" s="183" t="str">
        <f>IFERROR(IF(INDEX('WPTM - Section F'!W$8:W$89,MATCH('Print View'!$A175,'WPTM - Section F'!$A$8:$A$89,0))&lt;&gt;0,INDEX('WPTM - Section F'!W$8:W$89,MATCH('Print View'!$A175,'WPTM - Section F'!$A$8:$A$89,0)),""),"")</f>
        <v/>
      </c>
      <c r="G175" s="498" t="str">
        <f>IFERROR(IF(INDEX('WPTM - Section F'!D$93:D$494,MATCH('Print View'!$AN$116,'WPTM - Section F'!$M$93:$MK$494,0))&lt;&gt;0,INDEX('WPTM - Section F'!D$93:D$494,MATCH('Print View'!$AN$116,'WPTM - Section F'!$M$93:$M$494,0)),""),"")</f>
        <v/>
      </c>
      <c r="H175" s="499"/>
      <c r="I175" s="500"/>
      <c r="J175" s="511" t="str">
        <f>IFERROR(IF(INDEX('WPTM - Section F'!E$93:E$494,MATCH('Print View'!$AN$116,'WPTM - Section F'!$M$93:$M$494,0))&lt;&gt;0,INDEX('WPTM - Section F'!E$93:E$494,MATCH('Print View'!$AN$116,'WPTM - Section F'!$M$93:$M$494,0)),""),"")</f>
        <v/>
      </c>
      <c r="K175" s="499"/>
      <c r="L175" s="512"/>
      <c r="M175" s="498" t="str">
        <f>IFERROR(IF(INDEX('WPTM - Section F'!D$93:D$494,MATCH('Print View'!$AO$116,'WPTM - Section F'!$M$93:$MK$494,0))&lt;&gt;0,INDEX('WPTM - Section F'!D$93:D$494,MATCH('Print View'!$AO$116,'WPTM - Section F'!$M$93:$M$494,0)),""),"")</f>
        <v/>
      </c>
      <c r="N175" s="499"/>
      <c r="O175" s="500"/>
      <c r="P175" s="511" t="str">
        <f>IFERROR(IF(INDEX('WPTM - Section F'!E$93:E$494,MATCH('Print View'!$AO$116,'WPTM - Section F'!$M$93:$M$494,0))&lt;&gt;0,INDEX('WPTM - Section F'!E$93:E$494,MATCH('Print View'!$AO$116,'WPTM - Section F'!$M$93:$M$494,0)),""),"")</f>
        <v/>
      </c>
      <c r="Q175" s="499"/>
      <c r="R175" s="512"/>
      <c r="S175" s="498" t="str">
        <f>IFERROR(IF(INDEX('WPTM - Section F'!D$93:D$494,MATCH('Print View'!$AP$116,'WPTM - Section F'!$M$93:$MK$494,0))&lt;&gt;0,INDEX('WPTM - Section F'!D$93:D$494,MATCH('Print View'!$AP$116,'WPTM - Section F'!$M$93:$M$494,0)),""),"")</f>
        <v/>
      </c>
      <c r="T175" s="499"/>
      <c r="U175" s="500"/>
      <c r="V175" s="511" t="str">
        <f>IFERROR(IF(INDEX('WPTM - Section F'!E$93:E$494,MATCH('Print View'!$AP$116,'WPTM - Section F'!$M$93:$M$494,0))&lt;&gt;0,INDEX('WPTM - Section F'!E$93:E$494,MATCH('Print View'!$AP$116,'WPTM - Section F'!$M$93:$M$494,0)),""),"")</f>
        <v/>
      </c>
      <c r="W175" s="499"/>
      <c r="X175" s="512"/>
      <c r="Y175" s="498" t="str">
        <f>IFERROR(IF(INDEX('WPTM - Section F'!D$93:D$494,MATCH('Print View'!$AQ$116,'WPTM - Section F'!$M$93:$MK$494,0))&lt;&gt;0,INDEX('WPTM - Section F'!D$93:D$494,MATCH('Print View'!$AQ$116,'WPTM - Section F'!$M$93:$M$494,0)),""),"")</f>
        <v/>
      </c>
      <c r="Z175" s="499"/>
      <c r="AA175" s="500"/>
      <c r="AB175" s="511" t="str">
        <f>IFERROR(IF(INDEX('WPTM - Section F'!E$93:E$494,MATCH('Print View'!$AQ$116,'WPTM - Section F'!$M$93:$M$494,0))&lt;&gt;0,INDEX('WPTM - Section F'!E$93:E$494,MATCH('Print View'!$AQ$116,'WPTM - Section F'!$M$93:$M$494,0)),""),"")</f>
        <v/>
      </c>
      <c r="AC175" s="499"/>
      <c r="AD175" s="512"/>
      <c r="AE175" s="498" t="str">
        <f>IFERROR(IF(INDEX('WPTM - Section F'!D$93:D$494,MATCH('Print View'!$AR$116,'WPTM - Section F'!$M$93:$MK$494,0))&lt;&gt;0,INDEX('WPTM - Section F'!D$93:D$494,MATCH('Print View'!$AR$116,'WPTM - Section F'!$M$93:$M$494,0)),""),"")</f>
        <v/>
      </c>
      <c r="AF175" s="499"/>
      <c r="AG175" s="500"/>
      <c r="AH175" s="511" t="str">
        <f>IFERROR(IF(INDEX('WPTM - Section F'!E$93:E$494,MATCH('Print View'!$AR$116,'WPTM - Section F'!$M$93:$M$494,0))&lt;&gt;0,INDEX('WPTM - Section F'!E$93:E$494,MATCH('Print View'!$AR$116,'WPTM - Section F'!$M$93:$M$494,0)),""),"")</f>
        <v/>
      </c>
      <c r="AI175" s="512"/>
      <c r="AJ175" s="207" t="str">
        <f>IFERROR(IF(INDEX('WPTM - Section F'!X$8:X$89,MATCH('Print View'!$A175,'WPTM - Section F'!$A$8:$A$89,0))&lt;&gt;0,INDEX('WPTM - Section F'!X$8:X$89,MATCH('Print View'!$A175,'WPTM - Section F'!$A$8:$A$89,0)),""),"")</f>
        <v/>
      </c>
      <c r="AM175" s="298"/>
      <c r="AN175" s="276" t="str">
        <f t="shared" si="0"/>
        <v>60-a1Yg0000003KglLEAS</v>
      </c>
      <c r="AO175" s="276" t="str">
        <f t="shared" si="1"/>
        <v>60-3</v>
      </c>
      <c r="AP175" s="276" t="str">
        <f t="shared" si="2"/>
        <v>60-</v>
      </c>
      <c r="AQ175" s="276" t="str">
        <f t="shared" si="3"/>
        <v>60-</v>
      </c>
      <c r="AR175" s="276" t="str">
        <f t="shared" si="4"/>
        <v>60-</v>
      </c>
    </row>
    <row r="176" spans="1:44" ht="30" x14ac:dyDescent="0.25">
      <c r="A176" s="187">
        <v>61</v>
      </c>
      <c r="B176" s="187" t="str">
        <f>IFERROR(IF(INDEX('WPTM - Section F'!B$8:B$89,MATCH('Print View'!$A176,'WPTM - Section F'!$A$8:$A$89,0))&lt;&gt;0,INDEX('WPTM - Section F'!B$8:B$89,MATCH('Print View'!$A176,'WPTM - Section F'!$A$8:$A$89,0)),""),"")</f>
        <v/>
      </c>
      <c r="C176" s="187" t="str">
        <f>IFERROR(IF(INDEX('WPTM - Section F'!C$8:C$89,MATCH('Print View'!$A176,'WPTM - Section F'!$A$8:$A$89,0))&lt;&gt;0,INDEX('WPTM - Section F'!C$8:C$89,MATCH('Print View'!$A176,'WPTM - Section F'!$A$8:$A$89,0)),""),"")</f>
        <v/>
      </c>
      <c r="D176" s="187" t="str">
        <f>IFERROR(IF(INDEX('WPTM - Section F'!D$8:D$89,MATCH('Print View'!$A176,'WPTM - Section F'!$A$8:$A$89,0))&lt;&gt;0,INDEX('WPTM - Section F'!D$8:D$89,MATCH('Print View'!$A176,'WPTM - Section F'!$A$8:$A$89,0)),""),"")</f>
        <v/>
      </c>
      <c r="E176" s="187" t="str">
        <f>IFERROR(IF(INDEX('WPTM - Section F'!E$8:E$89,MATCH('Print View'!$A176,'WPTM - Section F'!$A$8:$A$89,0))&lt;&gt;0,INDEX('WPTM - Section F'!E$8:E$89,MATCH('Print View'!$A176,'WPTM - Section F'!$A$8:$A$89,0)),""),"")</f>
        <v/>
      </c>
      <c r="F176" s="188" t="str">
        <f>IFERROR(IF(INDEX('WPTM - Section F'!W$8:W$89,MATCH('Print View'!$A176,'WPTM - Section F'!$A$8:$A$89,0))&lt;&gt;0,INDEX('WPTM - Section F'!W$8:W$89,MATCH('Print View'!$A176,'WPTM - Section F'!$A$8:$A$89,0)),""),"")</f>
        <v/>
      </c>
      <c r="G176" s="495" t="str">
        <f>IFERROR(IF(INDEX('WPTM - Section F'!D$93:D$494,MATCH('Print View'!$AN$116,'WPTM - Section F'!$M$93:$MK$494,0))&lt;&gt;0,INDEX('WPTM - Section F'!D$93:D$494,MATCH('Print View'!$AN$116,'WPTM - Section F'!$M$93:$M$494,0)),""),"")</f>
        <v/>
      </c>
      <c r="H176" s="496"/>
      <c r="I176" s="497"/>
      <c r="J176" s="513" t="str">
        <f>IFERROR(IF(INDEX('WPTM - Section F'!E$93:E$494,MATCH('Print View'!$AN$116,'WPTM - Section F'!$M$93:$M$494,0))&lt;&gt;0,INDEX('WPTM - Section F'!E$93:E$494,MATCH('Print View'!$AN$116,'WPTM - Section F'!$M$93:$M$494,0)),""),"")</f>
        <v/>
      </c>
      <c r="K176" s="496"/>
      <c r="L176" s="514"/>
      <c r="M176" s="495" t="str">
        <f>IFERROR(IF(INDEX('WPTM - Section F'!D$93:D$494,MATCH('Print View'!$AO$116,'WPTM - Section F'!$M$93:$MK$494,0))&lt;&gt;0,INDEX('WPTM - Section F'!D$93:D$494,MATCH('Print View'!$AO$116,'WPTM - Section F'!$M$93:$M$494,0)),""),"")</f>
        <v/>
      </c>
      <c r="N176" s="496"/>
      <c r="O176" s="497"/>
      <c r="P176" s="513" t="str">
        <f>IFERROR(IF(INDEX('WPTM - Section F'!E$93:E$494,MATCH('Print View'!$AO$116,'WPTM - Section F'!$M$93:$M$494,0))&lt;&gt;0,INDEX('WPTM - Section F'!E$93:E$494,MATCH('Print View'!$AO$116,'WPTM - Section F'!$M$93:$M$494,0)),""),"")</f>
        <v/>
      </c>
      <c r="Q176" s="496"/>
      <c r="R176" s="514"/>
      <c r="S176" s="495" t="str">
        <f>IFERROR(IF(INDEX('WPTM - Section F'!D$93:D$494,MATCH('Print View'!$AP$116,'WPTM - Section F'!$M$93:$MK$494,0))&lt;&gt;0,INDEX('WPTM - Section F'!D$93:D$494,MATCH('Print View'!$AP$116,'WPTM - Section F'!$M$93:$M$494,0)),""),"")</f>
        <v/>
      </c>
      <c r="T176" s="496"/>
      <c r="U176" s="497"/>
      <c r="V176" s="513" t="str">
        <f>IFERROR(IF(INDEX('WPTM - Section F'!E$93:E$494,MATCH('Print View'!$AP$116,'WPTM - Section F'!$M$93:$M$494,0))&lt;&gt;0,INDEX('WPTM - Section F'!E$93:E$494,MATCH('Print View'!$AP$116,'WPTM - Section F'!$M$93:$M$494,0)),""),"")</f>
        <v/>
      </c>
      <c r="W176" s="496"/>
      <c r="X176" s="514"/>
      <c r="Y176" s="495" t="str">
        <f>IFERROR(IF(INDEX('WPTM - Section F'!D$93:D$494,MATCH('Print View'!$AQ$116,'WPTM - Section F'!$M$93:$MK$494,0))&lt;&gt;0,INDEX('WPTM - Section F'!D$93:D$494,MATCH('Print View'!$AQ$116,'WPTM - Section F'!$M$93:$M$494,0)),""),"")</f>
        <v/>
      </c>
      <c r="Z176" s="496"/>
      <c r="AA176" s="497"/>
      <c r="AB176" s="513" t="str">
        <f>IFERROR(IF(INDEX('WPTM - Section F'!E$93:E$494,MATCH('Print View'!$AQ$116,'WPTM - Section F'!$M$93:$M$494,0))&lt;&gt;0,INDEX('WPTM - Section F'!E$93:E$494,MATCH('Print View'!$AQ$116,'WPTM - Section F'!$M$93:$M$494,0)),""),"")</f>
        <v/>
      </c>
      <c r="AC176" s="496"/>
      <c r="AD176" s="514"/>
      <c r="AE176" s="495" t="str">
        <f>IFERROR(IF(INDEX('WPTM - Section F'!D$93:D$494,MATCH('Print View'!$AR$116,'WPTM - Section F'!$M$93:$MK$494,0))&lt;&gt;0,INDEX('WPTM - Section F'!D$93:D$494,MATCH('Print View'!$AR$116,'WPTM - Section F'!$M$93:$M$494,0)),""),"")</f>
        <v/>
      </c>
      <c r="AF176" s="496"/>
      <c r="AG176" s="497"/>
      <c r="AH176" s="513" t="str">
        <f>IFERROR(IF(INDEX('WPTM - Section F'!E$93:E$494,MATCH('Print View'!$AR$116,'WPTM - Section F'!$M$93:$M$494,0))&lt;&gt;0,INDEX('WPTM - Section F'!E$93:E$494,MATCH('Print View'!$AR$116,'WPTM - Section F'!$M$93:$M$494,0)),""),"")</f>
        <v/>
      </c>
      <c r="AI176" s="514"/>
      <c r="AJ176" s="208" t="str">
        <f>IFERROR(IF(INDEX('WPTM - Section F'!X$8:X$89,MATCH('Print View'!$A176,'WPTM - Section F'!$A$8:$A$89,0))&lt;&gt;0,INDEX('WPTM - Section F'!X$8:X$89,MATCH('Print View'!$A176,'WPTM - Section F'!$A$8:$A$89,0)),""),"")</f>
        <v/>
      </c>
      <c r="AM176" s="298"/>
      <c r="AN176" s="276" t="str">
        <f t="shared" si="0"/>
        <v>61-a1Yg0000003KglLEAS</v>
      </c>
      <c r="AO176" s="276" t="str">
        <f t="shared" si="1"/>
        <v>61-3</v>
      </c>
      <c r="AP176" s="276" t="str">
        <f t="shared" si="2"/>
        <v>61-</v>
      </c>
      <c r="AQ176" s="276" t="str">
        <f t="shared" si="3"/>
        <v>61-</v>
      </c>
      <c r="AR176" s="276" t="str">
        <f t="shared" si="4"/>
        <v>61-</v>
      </c>
    </row>
    <row r="177" spans="1:44" ht="30" x14ac:dyDescent="0.25">
      <c r="A177" s="182">
        <v>62</v>
      </c>
      <c r="B177" s="182" t="str">
        <f>IFERROR(IF(INDEX('WPTM - Section F'!B$8:B$89,MATCH('Print View'!$A177,'WPTM - Section F'!$A$8:$A$89,0))&lt;&gt;0,INDEX('WPTM - Section F'!B$8:B$89,MATCH('Print View'!$A177,'WPTM - Section F'!$A$8:$A$89,0)),""),"")</f>
        <v/>
      </c>
      <c r="C177" s="182" t="str">
        <f>IFERROR(IF(INDEX('WPTM - Section F'!C$8:C$89,MATCH('Print View'!$A177,'WPTM - Section F'!$A$8:$A$89,0))&lt;&gt;0,INDEX('WPTM - Section F'!C$8:C$89,MATCH('Print View'!$A177,'WPTM - Section F'!$A$8:$A$89,0)),""),"")</f>
        <v/>
      </c>
      <c r="D177" s="182" t="str">
        <f>IFERROR(IF(INDEX('WPTM - Section F'!D$8:D$89,MATCH('Print View'!$A177,'WPTM - Section F'!$A$8:$A$89,0))&lt;&gt;0,INDEX('WPTM - Section F'!D$8:D$89,MATCH('Print View'!$A177,'WPTM - Section F'!$A$8:$A$89,0)),""),"")</f>
        <v/>
      </c>
      <c r="E177" s="182" t="str">
        <f>IFERROR(IF(INDEX('WPTM - Section F'!E$8:E$89,MATCH('Print View'!$A177,'WPTM - Section F'!$A$8:$A$89,0))&lt;&gt;0,INDEX('WPTM - Section F'!E$8:E$89,MATCH('Print View'!$A177,'WPTM - Section F'!$A$8:$A$89,0)),""),"")</f>
        <v/>
      </c>
      <c r="F177" s="183" t="str">
        <f>IFERROR(IF(INDEX('WPTM - Section F'!W$8:W$89,MATCH('Print View'!$A177,'WPTM - Section F'!$A$8:$A$89,0))&lt;&gt;0,INDEX('WPTM - Section F'!W$8:W$89,MATCH('Print View'!$A177,'WPTM - Section F'!$A$8:$A$89,0)),""),"")</f>
        <v/>
      </c>
      <c r="G177" s="498" t="str">
        <f>IFERROR(IF(INDEX('WPTM - Section F'!D$93:D$494,MATCH('Print View'!$AN$116,'WPTM - Section F'!$M$93:$MK$494,0))&lt;&gt;0,INDEX('WPTM - Section F'!D$93:D$494,MATCH('Print View'!$AN$116,'WPTM - Section F'!$M$93:$M$494,0)),""),"")</f>
        <v/>
      </c>
      <c r="H177" s="499"/>
      <c r="I177" s="500"/>
      <c r="J177" s="511" t="str">
        <f>IFERROR(IF(INDEX('WPTM - Section F'!E$93:E$494,MATCH('Print View'!$AN$116,'WPTM - Section F'!$M$93:$M$494,0))&lt;&gt;0,INDEX('WPTM - Section F'!E$93:E$494,MATCH('Print View'!$AN$116,'WPTM - Section F'!$M$93:$M$494,0)),""),"")</f>
        <v/>
      </c>
      <c r="K177" s="499"/>
      <c r="L177" s="512"/>
      <c r="M177" s="498" t="str">
        <f>IFERROR(IF(INDEX('WPTM - Section F'!D$93:D$494,MATCH('Print View'!$AO$116,'WPTM - Section F'!$M$93:$MK$494,0))&lt;&gt;0,INDEX('WPTM - Section F'!D$93:D$494,MATCH('Print View'!$AO$116,'WPTM - Section F'!$M$93:$M$494,0)),""),"")</f>
        <v/>
      </c>
      <c r="N177" s="499"/>
      <c r="O177" s="500"/>
      <c r="P177" s="511" t="str">
        <f>IFERROR(IF(INDEX('WPTM - Section F'!E$93:E$494,MATCH('Print View'!$AO$116,'WPTM - Section F'!$M$93:$M$494,0))&lt;&gt;0,INDEX('WPTM - Section F'!E$93:E$494,MATCH('Print View'!$AO$116,'WPTM - Section F'!$M$93:$M$494,0)),""),"")</f>
        <v/>
      </c>
      <c r="Q177" s="499"/>
      <c r="R177" s="512"/>
      <c r="S177" s="498" t="str">
        <f>IFERROR(IF(INDEX('WPTM - Section F'!D$93:D$494,MATCH('Print View'!$AP$116,'WPTM - Section F'!$M$93:$MK$494,0))&lt;&gt;0,INDEX('WPTM - Section F'!D$93:D$494,MATCH('Print View'!$AP$116,'WPTM - Section F'!$M$93:$M$494,0)),""),"")</f>
        <v/>
      </c>
      <c r="T177" s="499"/>
      <c r="U177" s="500"/>
      <c r="V177" s="511" t="str">
        <f>IFERROR(IF(INDEX('WPTM - Section F'!E$93:E$494,MATCH('Print View'!$AP$116,'WPTM - Section F'!$M$93:$M$494,0))&lt;&gt;0,INDEX('WPTM - Section F'!E$93:E$494,MATCH('Print View'!$AP$116,'WPTM - Section F'!$M$93:$M$494,0)),""),"")</f>
        <v/>
      </c>
      <c r="W177" s="499"/>
      <c r="X177" s="512"/>
      <c r="Y177" s="498" t="str">
        <f>IFERROR(IF(INDEX('WPTM - Section F'!D$93:D$494,MATCH('Print View'!$AQ$116,'WPTM - Section F'!$M$93:$MK$494,0))&lt;&gt;0,INDEX('WPTM - Section F'!D$93:D$494,MATCH('Print View'!$AQ$116,'WPTM - Section F'!$M$93:$M$494,0)),""),"")</f>
        <v/>
      </c>
      <c r="Z177" s="499"/>
      <c r="AA177" s="500"/>
      <c r="AB177" s="511" t="str">
        <f>IFERROR(IF(INDEX('WPTM - Section F'!E$93:E$494,MATCH('Print View'!$AQ$116,'WPTM - Section F'!$M$93:$M$494,0))&lt;&gt;0,INDEX('WPTM - Section F'!E$93:E$494,MATCH('Print View'!$AQ$116,'WPTM - Section F'!$M$93:$M$494,0)),""),"")</f>
        <v/>
      </c>
      <c r="AC177" s="499"/>
      <c r="AD177" s="512"/>
      <c r="AE177" s="498" t="str">
        <f>IFERROR(IF(INDEX('WPTM - Section F'!D$93:D$494,MATCH('Print View'!$AR$116,'WPTM - Section F'!$M$93:$MK$494,0))&lt;&gt;0,INDEX('WPTM - Section F'!D$93:D$494,MATCH('Print View'!$AR$116,'WPTM - Section F'!$M$93:$M$494,0)),""),"")</f>
        <v/>
      </c>
      <c r="AF177" s="499"/>
      <c r="AG177" s="500"/>
      <c r="AH177" s="511" t="str">
        <f>IFERROR(IF(INDEX('WPTM - Section F'!E$93:E$494,MATCH('Print View'!$AR$116,'WPTM - Section F'!$M$93:$M$494,0))&lt;&gt;0,INDEX('WPTM - Section F'!E$93:E$494,MATCH('Print View'!$AR$116,'WPTM - Section F'!$M$93:$M$494,0)),""),"")</f>
        <v/>
      </c>
      <c r="AI177" s="512"/>
      <c r="AJ177" s="207" t="str">
        <f>IFERROR(IF(INDEX('WPTM - Section F'!X$8:X$89,MATCH('Print View'!$A177,'WPTM - Section F'!$A$8:$A$89,0))&lt;&gt;0,INDEX('WPTM - Section F'!X$8:X$89,MATCH('Print View'!$A177,'WPTM - Section F'!$A$8:$A$89,0)),""),"")</f>
        <v/>
      </c>
      <c r="AM177" s="298"/>
      <c r="AN177" s="276" t="str">
        <f t="shared" si="0"/>
        <v>62-a1Yg0000003KglLEAS</v>
      </c>
      <c r="AO177" s="276" t="str">
        <f t="shared" si="1"/>
        <v>62-3</v>
      </c>
      <c r="AP177" s="276" t="str">
        <f t="shared" si="2"/>
        <v>62-</v>
      </c>
      <c r="AQ177" s="276" t="str">
        <f t="shared" si="3"/>
        <v>62-</v>
      </c>
      <c r="AR177" s="276" t="str">
        <f t="shared" si="4"/>
        <v>62-</v>
      </c>
    </row>
    <row r="178" spans="1:44" ht="30" x14ac:dyDescent="0.25">
      <c r="A178" s="187">
        <v>63</v>
      </c>
      <c r="B178" s="187" t="str">
        <f>IFERROR(IF(INDEX('WPTM - Section F'!B$8:B$89,MATCH('Print View'!$A178,'WPTM - Section F'!$A$8:$A$89,0))&lt;&gt;0,INDEX('WPTM - Section F'!B$8:B$89,MATCH('Print View'!$A178,'WPTM - Section F'!$A$8:$A$89,0)),""),"")</f>
        <v/>
      </c>
      <c r="C178" s="187" t="str">
        <f>IFERROR(IF(INDEX('WPTM - Section F'!C$8:C$89,MATCH('Print View'!$A178,'WPTM - Section F'!$A$8:$A$89,0))&lt;&gt;0,INDEX('WPTM - Section F'!C$8:C$89,MATCH('Print View'!$A178,'WPTM - Section F'!$A$8:$A$89,0)),""),"")</f>
        <v/>
      </c>
      <c r="D178" s="187" t="str">
        <f>IFERROR(IF(INDEX('WPTM - Section F'!D$8:D$89,MATCH('Print View'!$A178,'WPTM - Section F'!$A$8:$A$89,0))&lt;&gt;0,INDEX('WPTM - Section F'!D$8:D$89,MATCH('Print View'!$A178,'WPTM - Section F'!$A$8:$A$89,0)),""),"")</f>
        <v/>
      </c>
      <c r="E178" s="187" t="str">
        <f>IFERROR(IF(INDEX('WPTM - Section F'!E$8:E$89,MATCH('Print View'!$A178,'WPTM - Section F'!$A$8:$A$89,0))&lt;&gt;0,INDEX('WPTM - Section F'!E$8:E$89,MATCH('Print View'!$A178,'WPTM - Section F'!$A$8:$A$89,0)),""),"")</f>
        <v/>
      </c>
      <c r="F178" s="188" t="str">
        <f>IFERROR(IF(INDEX('WPTM - Section F'!W$8:W$89,MATCH('Print View'!$A178,'WPTM - Section F'!$A$8:$A$89,0))&lt;&gt;0,INDEX('WPTM - Section F'!W$8:W$89,MATCH('Print View'!$A178,'WPTM - Section F'!$A$8:$A$89,0)),""),"")</f>
        <v/>
      </c>
      <c r="G178" s="495" t="str">
        <f>IFERROR(IF(INDEX('WPTM - Section F'!D$93:D$494,MATCH('Print View'!$AN$116,'WPTM - Section F'!$M$93:$MK$494,0))&lt;&gt;0,INDEX('WPTM - Section F'!D$93:D$494,MATCH('Print View'!$AN$116,'WPTM - Section F'!$M$93:$M$494,0)),""),"")</f>
        <v/>
      </c>
      <c r="H178" s="496"/>
      <c r="I178" s="497"/>
      <c r="J178" s="513" t="str">
        <f>IFERROR(IF(INDEX('WPTM - Section F'!E$93:E$494,MATCH('Print View'!$AN$116,'WPTM - Section F'!$M$93:$M$494,0))&lt;&gt;0,INDEX('WPTM - Section F'!E$93:E$494,MATCH('Print View'!$AN$116,'WPTM - Section F'!$M$93:$M$494,0)),""),"")</f>
        <v/>
      </c>
      <c r="K178" s="496"/>
      <c r="L178" s="514"/>
      <c r="M178" s="495" t="str">
        <f>IFERROR(IF(INDEX('WPTM - Section F'!D$93:D$494,MATCH('Print View'!$AO$116,'WPTM - Section F'!$M$93:$MK$494,0))&lt;&gt;0,INDEX('WPTM - Section F'!D$93:D$494,MATCH('Print View'!$AO$116,'WPTM - Section F'!$M$93:$M$494,0)),""),"")</f>
        <v/>
      </c>
      <c r="N178" s="496"/>
      <c r="O178" s="497"/>
      <c r="P178" s="513" t="str">
        <f>IFERROR(IF(INDEX('WPTM - Section F'!E$93:E$494,MATCH('Print View'!$AO$116,'WPTM - Section F'!$M$93:$M$494,0))&lt;&gt;0,INDEX('WPTM - Section F'!E$93:E$494,MATCH('Print View'!$AO$116,'WPTM - Section F'!$M$93:$M$494,0)),""),"")</f>
        <v/>
      </c>
      <c r="Q178" s="496"/>
      <c r="R178" s="514"/>
      <c r="S178" s="495" t="str">
        <f>IFERROR(IF(INDEX('WPTM - Section F'!D$93:D$494,MATCH('Print View'!$AP$116,'WPTM - Section F'!$M$93:$MK$494,0))&lt;&gt;0,INDEX('WPTM - Section F'!D$93:D$494,MATCH('Print View'!$AP$116,'WPTM - Section F'!$M$93:$M$494,0)),""),"")</f>
        <v/>
      </c>
      <c r="T178" s="496"/>
      <c r="U178" s="497"/>
      <c r="V178" s="513" t="str">
        <f>IFERROR(IF(INDEX('WPTM - Section F'!E$93:E$494,MATCH('Print View'!$AP$116,'WPTM - Section F'!$M$93:$M$494,0))&lt;&gt;0,INDEX('WPTM - Section F'!E$93:E$494,MATCH('Print View'!$AP$116,'WPTM - Section F'!$M$93:$M$494,0)),""),"")</f>
        <v/>
      </c>
      <c r="W178" s="496"/>
      <c r="X178" s="514"/>
      <c r="Y178" s="495" t="str">
        <f>IFERROR(IF(INDEX('WPTM - Section F'!D$93:D$494,MATCH('Print View'!$AQ$116,'WPTM - Section F'!$M$93:$MK$494,0))&lt;&gt;0,INDEX('WPTM - Section F'!D$93:D$494,MATCH('Print View'!$AQ$116,'WPTM - Section F'!$M$93:$M$494,0)),""),"")</f>
        <v/>
      </c>
      <c r="Z178" s="496"/>
      <c r="AA178" s="497"/>
      <c r="AB178" s="513" t="str">
        <f>IFERROR(IF(INDEX('WPTM - Section F'!E$93:E$494,MATCH('Print View'!$AQ$116,'WPTM - Section F'!$M$93:$M$494,0))&lt;&gt;0,INDEX('WPTM - Section F'!E$93:E$494,MATCH('Print View'!$AQ$116,'WPTM - Section F'!$M$93:$M$494,0)),""),"")</f>
        <v/>
      </c>
      <c r="AC178" s="496"/>
      <c r="AD178" s="514"/>
      <c r="AE178" s="495" t="str">
        <f>IFERROR(IF(INDEX('WPTM - Section F'!D$93:D$494,MATCH('Print View'!$AR$116,'WPTM - Section F'!$M$93:$MK$494,0))&lt;&gt;0,INDEX('WPTM - Section F'!D$93:D$494,MATCH('Print View'!$AR$116,'WPTM - Section F'!$M$93:$M$494,0)),""),"")</f>
        <v/>
      </c>
      <c r="AF178" s="496"/>
      <c r="AG178" s="497"/>
      <c r="AH178" s="513" t="str">
        <f>IFERROR(IF(INDEX('WPTM - Section F'!E$93:E$494,MATCH('Print View'!$AR$116,'WPTM - Section F'!$M$93:$M$494,0))&lt;&gt;0,INDEX('WPTM - Section F'!E$93:E$494,MATCH('Print View'!$AR$116,'WPTM - Section F'!$M$93:$M$494,0)),""),"")</f>
        <v/>
      </c>
      <c r="AI178" s="514"/>
      <c r="AJ178" s="208" t="str">
        <f>IFERROR(IF(INDEX('WPTM - Section F'!X$8:X$89,MATCH('Print View'!$A178,'WPTM - Section F'!$A$8:$A$89,0))&lt;&gt;0,INDEX('WPTM - Section F'!X$8:X$89,MATCH('Print View'!$A178,'WPTM - Section F'!$A$8:$A$89,0)),""),"")</f>
        <v/>
      </c>
      <c r="AM178" s="298"/>
      <c r="AN178" s="276" t="str">
        <f t="shared" si="0"/>
        <v>63-a1Yg0000003KglLEAS</v>
      </c>
      <c r="AO178" s="276" t="str">
        <f t="shared" si="1"/>
        <v>63-3</v>
      </c>
      <c r="AP178" s="276" t="str">
        <f t="shared" si="2"/>
        <v>63-</v>
      </c>
      <c r="AQ178" s="276" t="str">
        <f t="shared" si="3"/>
        <v>63-</v>
      </c>
      <c r="AR178" s="276" t="str">
        <f t="shared" si="4"/>
        <v>63-</v>
      </c>
    </row>
    <row r="179" spans="1:44" ht="30" x14ac:dyDescent="0.25">
      <c r="A179" s="182">
        <v>64</v>
      </c>
      <c r="B179" s="182" t="str">
        <f>IFERROR(IF(INDEX('WPTM - Section F'!B$8:B$89,MATCH('Print View'!$A179,'WPTM - Section F'!$A$8:$A$89,0))&lt;&gt;0,INDEX('WPTM - Section F'!B$8:B$89,MATCH('Print View'!$A179,'WPTM - Section F'!$A$8:$A$89,0)),""),"")</f>
        <v/>
      </c>
      <c r="C179" s="182" t="str">
        <f>IFERROR(IF(INDEX('WPTM - Section F'!C$8:C$89,MATCH('Print View'!$A179,'WPTM - Section F'!$A$8:$A$89,0))&lt;&gt;0,INDEX('WPTM - Section F'!C$8:C$89,MATCH('Print View'!$A179,'WPTM - Section F'!$A$8:$A$89,0)),""),"")</f>
        <v/>
      </c>
      <c r="D179" s="182" t="str">
        <f>IFERROR(IF(INDEX('WPTM - Section F'!D$8:D$89,MATCH('Print View'!$A179,'WPTM - Section F'!$A$8:$A$89,0))&lt;&gt;0,INDEX('WPTM - Section F'!D$8:D$89,MATCH('Print View'!$A179,'WPTM - Section F'!$A$8:$A$89,0)),""),"")</f>
        <v/>
      </c>
      <c r="E179" s="182" t="str">
        <f>IFERROR(IF(INDEX('WPTM - Section F'!E$8:E$89,MATCH('Print View'!$A179,'WPTM - Section F'!$A$8:$A$89,0))&lt;&gt;0,INDEX('WPTM - Section F'!E$8:E$89,MATCH('Print View'!$A179,'WPTM - Section F'!$A$8:$A$89,0)),""),"")</f>
        <v/>
      </c>
      <c r="F179" s="183" t="str">
        <f>IFERROR(IF(INDEX('WPTM - Section F'!W$8:W$89,MATCH('Print View'!$A179,'WPTM - Section F'!$A$8:$A$89,0))&lt;&gt;0,INDEX('WPTM - Section F'!W$8:W$89,MATCH('Print View'!$A179,'WPTM - Section F'!$A$8:$A$89,0)),""),"")</f>
        <v/>
      </c>
      <c r="G179" s="498" t="str">
        <f>IFERROR(IF(INDEX('WPTM - Section F'!D$93:D$494,MATCH('Print View'!$AN$116,'WPTM - Section F'!$M$93:$MK$494,0))&lt;&gt;0,INDEX('WPTM - Section F'!D$93:D$494,MATCH('Print View'!$AN$116,'WPTM - Section F'!$M$93:$M$494,0)),""),"")</f>
        <v/>
      </c>
      <c r="H179" s="499"/>
      <c r="I179" s="500"/>
      <c r="J179" s="511" t="str">
        <f>IFERROR(IF(INDEX('WPTM - Section F'!E$93:E$494,MATCH('Print View'!$AN$116,'WPTM - Section F'!$M$93:$M$494,0))&lt;&gt;0,INDEX('WPTM - Section F'!E$93:E$494,MATCH('Print View'!$AN$116,'WPTM - Section F'!$M$93:$M$494,0)),""),"")</f>
        <v/>
      </c>
      <c r="K179" s="499"/>
      <c r="L179" s="512"/>
      <c r="M179" s="498" t="str">
        <f>IFERROR(IF(INDEX('WPTM - Section F'!D$93:D$494,MATCH('Print View'!$AO$116,'WPTM - Section F'!$M$93:$MK$494,0))&lt;&gt;0,INDEX('WPTM - Section F'!D$93:D$494,MATCH('Print View'!$AO$116,'WPTM - Section F'!$M$93:$M$494,0)),""),"")</f>
        <v/>
      </c>
      <c r="N179" s="499"/>
      <c r="O179" s="500"/>
      <c r="P179" s="511" t="str">
        <f>IFERROR(IF(INDEX('WPTM - Section F'!E$93:E$494,MATCH('Print View'!$AO$116,'WPTM - Section F'!$M$93:$M$494,0))&lt;&gt;0,INDEX('WPTM - Section F'!E$93:E$494,MATCH('Print View'!$AO$116,'WPTM - Section F'!$M$93:$M$494,0)),""),"")</f>
        <v/>
      </c>
      <c r="Q179" s="499"/>
      <c r="R179" s="512"/>
      <c r="S179" s="498" t="str">
        <f>IFERROR(IF(INDEX('WPTM - Section F'!D$93:D$494,MATCH('Print View'!$AP$116,'WPTM - Section F'!$M$93:$MK$494,0))&lt;&gt;0,INDEX('WPTM - Section F'!D$93:D$494,MATCH('Print View'!$AP$116,'WPTM - Section F'!$M$93:$M$494,0)),""),"")</f>
        <v/>
      </c>
      <c r="T179" s="499"/>
      <c r="U179" s="500"/>
      <c r="V179" s="511" t="str">
        <f>IFERROR(IF(INDEX('WPTM - Section F'!E$93:E$494,MATCH('Print View'!$AP$116,'WPTM - Section F'!$M$93:$M$494,0))&lt;&gt;0,INDEX('WPTM - Section F'!E$93:E$494,MATCH('Print View'!$AP$116,'WPTM - Section F'!$M$93:$M$494,0)),""),"")</f>
        <v/>
      </c>
      <c r="W179" s="499"/>
      <c r="X179" s="512"/>
      <c r="Y179" s="498" t="str">
        <f>IFERROR(IF(INDEX('WPTM - Section F'!D$93:D$494,MATCH('Print View'!$AQ$116,'WPTM - Section F'!$M$93:$MK$494,0))&lt;&gt;0,INDEX('WPTM - Section F'!D$93:D$494,MATCH('Print View'!$AQ$116,'WPTM - Section F'!$M$93:$M$494,0)),""),"")</f>
        <v/>
      </c>
      <c r="Z179" s="499"/>
      <c r="AA179" s="500"/>
      <c r="AB179" s="511" t="str">
        <f>IFERROR(IF(INDEX('WPTM - Section F'!E$93:E$494,MATCH('Print View'!$AQ$116,'WPTM - Section F'!$M$93:$M$494,0))&lt;&gt;0,INDEX('WPTM - Section F'!E$93:E$494,MATCH('Print View'!$AQ$116,'WPTM - Section F'!$M$93:$M$494,0)),""),"")</f>
        <v/>
      </c>
      <c r="AC179" s="499"/>
      <c r="AD179" s="512"/>
      <c r="AE179" s="498" t="str">
        <f>IFERROR(IF(INDEX('WPTM - Section F'!D$93:D$494,MATCH('Print View'!$AR$116,'WPTM - Section F'!$M$93:$MK$494,0))&lt;&gt;0,INDEX('WPTM - Section F'!D$93:D$494,MATCH('Print View'!$AR$116,'WPTM - Section F'!$M$93:$M$494,0)),""),"")</f>
        <v/>
      </c>
      <c r="AF179" s="499"/>
      <c r="AG179" s="500"/>
      <c r="AH179" s="511" t="str">
        <f>IFERROR(IF(INDEX('WPTM - Section F'!E$93:E$494,MATCH('Print View'!$AR$116,'WPTM - Section F'!$M$93:$M$494,0))&lt;&gt;0,INDEX('WPTM - Section F'!E$93:E$494,MATCH('Print View'!$AR$116,'WPTM - Section F'!$M$93:$M$494,0)),""),"")</f>
        <v/>
      </c>
      <c r="AI179" s="512"/>
      <c r="AJ179" s="207" t="str">
        <f>IFERROR(IF(INDEX('WPTM - Section F'!X$8:X$89,MATCH('Print View'!$A179,'WPTM - Section F'!$A$8:$A$89,0))&lt;&gt;0,INDEX('WPTM - Section F'!X$8:X$89,MATCH('Print View'!$A179,'WPTM - Section F'!$A$8:$A$89,0)),""),"")</f>
        <v/>
      </c>
      <c r="AM179" s="298"/>
      <c r="AN179" s="276" t="str">
        <f t="shared" si="0"/>
        <v>64-a1Yg0000003KglLEAS</v>
      </c>
      <c r="AO179" s="276" t="str">
        <f t="shared" si="1"/>
        <v>64-3</v>
      </c>
      <c r="AP179" s="276" t="str">
        <f t="shared" si="2"/>
        <v>64-</v>
      </c>
      <c r="AQ179" s="276" t="str">
        <f t="shared" si="3"/>
        <v>64-</v>
      </c>
      <c r="AR179" s="276" t="str">
        <f t="shared" si="4"/>
        <v>64-</v>
      </c>
    </row>
    <row r="180" spans="1:44" ht="30" x14ac:dyDescent="0.25">
      <c r="A180" s="187">
        <v>65</v>
      </c>
      <c r="B180" s="187" t="str">
        <f>IFERROR(IF(INDEX('WPTM - Section F'!B$8:B$89,MATCH('Print View'!$A180,'WPTM - Section F'!$A$8:$A$89,0))&lt;&gt;0,INDEX('WPTM - Section F'!B$8:B$89,MATCH('Print View'!$A180,'WPTM - Section F'!$A$8:$A$89,0)),""),"")</f>
        <v/>
      </c>
      <c r="C180" s="187" t="str">
        <f>IFERROR(IF(INDEX('WPTM - Section F'!C$8:C$89,MATCH('Print View'!$A180,'WPTM - Section F'!$A$8:$A$89,0))&lt;&gt;0,INDEX('WPTM - Section F'!C$8:C$89,MATCH('Print View'!$A180,'WPTM - Section F'!$A$8:$A$89,0)),""),"")</f>
        <v/>
      </c>
      <c r="D180" s="187" t="str">
        <f>IFERROR(IF(INDEX('WPTM - Section F'!D$8:D$89,MATCH('Print View'!$A180,'WPTM - Section F'!$A$8:$A$89,0))&lt;&gt;0,INDEX('WPTM - Section F'!D$8:D$89,MATCH('Print View'!$A180,'WPTM - Section F'!$A$8:$A$89,0)),""),"")</f>
        <v/>
      </c>
      <c r="E180" s="187" t="str">
        <f>IFERROR(IF(INDEX('WPTM - Section F'!E$8:E$89,MATCH('Print View'!$A180,'WPTM - Section F'!$A$8:$A$89,0))&lt;&gt;0,INDEX('WPTM - Section F'!E$8:E$89,MATCH('Print View'!$A180,'WPTM - Section F'!$A$8:$A$89,0)),""),"")</f>
        <v/>
      </c>
      <c r="F180" s="188" t="str">
        <f>IFERROR(IF(INDEX('WPTM - Section F'!W$8:W$89,MATCH('Print View'!$A180,'WPTM - Section F'!$A$8:$A$89,0))&lt;&gt;0,INDEX('WPTM - Section F'!W$8:W$89,MATCH('Print View'!$A180,'WPTM - Section F'!$A$8:$A$89,0)),""),"")</f>
        <v/>
      </c>
      <c r="G180" s="495" t="str">
        <f>IFERROR(IF(INDEX('WPTM - Section F'!D$93:D$494,MATCH('Print View'!$AN$116,'WPTM - Section F'!$M$93:$MK$494,0))&lt;&gt;0,INDEX('WPTM - Section F'!D$93:D$494,MATCH('Print View'!$AN$116,'WPTM - Section F'!$M$93:$M$494,0)),""),"")</f>
        <v/>
      </c>
      <c r="H180" s="496"/>
      <c r="I180" s="497"/>
      <c r="J180" s="513" t="str">
        <f>IFERROR(IF(INDEX('WPTM - Section F'!E$93:E$494,MATCH('Print View'!$AN$116,'WPTM - Section F'!$M$93:$M$494,0))&lt;&gt;0,INDEX('WPTM - Section F'!E$93:E$494,MATCH('Print View'!$AN$116,'WPTM - Section F'!$M$93:$M$494,0)),""),"")</f>
        <v/>
      </c>
      <c r="K180" s="496"/>
      <c r="L180" s="514"/>
      <c r="M180" s="495" t="str">
        <f>IFERROR(IF(INDEX('WPTM - Section F'!D$93:D$494,MATCH('Print View'!$AO$116,'WPTM - Section F'!$M$93:$MK$494,0))&lt;&gt;0,INDEX('WPTM - Section F'!D$93:D$494,MATCH('Print View'!$AO$116,'WPTM - Section F'!$M$93:$M$494,0)),""),"")</f>
        <v/>
      </c>
      <c r="N180" s="496"/>
      <c r="O180" s="497"/>
      <c r="P180" s="513" t="str">
        <f>IFERROR(IF(INDEX('WPTM - Section F'!E$93:E$494,MATCH('Print View'!$AO$116,'WPTM - Section F'!$M$93:$M$494,0))&lt;&gt;0,INDEX('WPTM - Section F'!E$93:E$494,MATCH('Print View'!$AO$116,'WPTM - Section F'!$M$93:$M$494,0)),""),"")</f>
        <v/>
      </c>
      <c r="Q180" s="496"/>
      <c r="R180" s="514"/>
      <c r="S180" s="495" t="str">
        <f>IFERROR(IF(INDEX('WPTM - Section F'!D$93:D$494,MATCH('Print View'!$AP$116,'WPTM - Section F'!$M$93:$MK$494,0))&lt;&gt;0,INDEX('WPTM - Section F'!D$93:D$494,MATCH('Print View'!$AP$116,'WPTM - Section F'!$M$93:$M$494,0)),""),"")</f>
        <v/>
      </c>
      <c r="T180" s="496"/>
      <c r="U180" s="497"/>
      <c r="V180" s="513" t="str">
        <f>IFERROR(IF(INDEX('WPTM - Section F'!E$93:E$494,MATCH('Print View'!$AP$116,'WPTM - Section F'!$M$93:$M$494,0))&lt;&gt;0,INDEX('WPTM - Section F'!E$93:E$494,MATCH('Print View'!$AP$116,'WPTM - Section F'!$M$93:$M$494,0)),""),"")</f>
        <v/>
      </c>
      <c r="W180" s="496"/>
      <c r="X180" s="514"/>
      <c r="Y180" s="495" t="str">
        <f>IFERROR(IF(INDEX('WPTM - Section F'!D$93:D$494,MATCH('Print View'!$AQ$116,'WPTM - Section F'!$M$93:$MK$494,0))&lt;&gt;0,INDEX('WPTM - Section F'!D$93:D$494,MATCH('Print View'!$AQ$116,'WPTM - Section F'!$M$93:$M$494,0)),""),"")</f>
        <v/>
      </c>
      <c r="Z180" s="496"/>
      <c r="AA180" s="497"/>
      <c r="AB180" s="513" t="str">
        <f>IFERROR(IF(INDEX('WPTM - Section F'!E$93:E$494,MATCH('Print View'!$AQ$116,'WPTM - Section F'!$M$93:$M$494,0))&lt;&gt;0,INDEX('WPTM - Section F'!E$93:E$494,MATCH('Print View'!$AQ$116,'WPTM - Section F'!$M$93:$M$494,0)),""),"")</f>
        <v/>
      </c>
      <c r="AC180" s="496"/>
      <c r="AD180" s="514"/>
      <c r="AE180" s="495" t="str">
        <f>IFERROR(IF(INDEX('WPTM - Section F'!D$93:D$494,MATCH('Print View'!$AR$116,'WPTM - Section F'!$M$93:$MK$494,0))&lt;&gt;0,INDEX('WPTM - Section F'!D$93:D$494,MATCH('Print View'!$AR$116,'WPTM - Section F'!$M$93:$M$494,0)),""),"")</f>
        <v/>
      </c>
      <c r="AF180" s="496"/>
      <c r="AG180" s="497"/>
      <c r="AH180" s="513" t="str">
        <f>IFERROR(IF(INDEX('WPTM - Section F'!E$93:E$494,MATCH('Print View'!$AR$116,'WPTM - Section F'!$M$93:$M$494,0))&lt;&gt;0,INDEX('WPTM - Section F'!E$93:E$494,MATCH('Print View'!$AR$116,'WPTM - Section F'!$M$93:$M$494,0)),""),"")</f>
        <v/>
      </c>
      <c r="AI180" s="514"/>
      <c r="AJ180" s="208" t="str">
        <f>IFERROR(IF(INDEX('WPTM - Section F'!X$8:X$89,MATCH('Print View'!$A180,'WPTM - Section F'!$A$8:$A$89,0))&lt;&gt;0,INDEX('WPTM - Section F'!X$8:X$89,MATCH('Print View'!$A180,'WPTM - Section F'!$A$8:$A$89,0)),""),"")</f>
        <v/>
      </c>
      <c r="AM180" s="298"/>
      <c r="AN180" s="276" t="str">
        <f t="shared" si="0"/>
        <v>65-a1Yg0000003KglLEAS</v>
      </c>
      <c r="AO180" s="276" t="str">
        <f t="shared" si="1"/>
        <v>65-3</v>
      </c>
      <c r="AP180" s="276" t="str">
        <f t="shared" si="2"/>
        <v>65-</v>
      </c>
      <c r="AQ180" s="276" t="str">
        <f t="shared" si="3"/>
        <v>65-</v>
      </c>
      <c r="AR180" s="276" t="str">
        <f t="shared" si="4"/>
        <v>65-</v>
      </c>
    </row>
    <row r="181" spans="1:44" ht="30" x14ac:dyDescent="0.25">
      <c r="A181" s="182">
        <v>66</v>
      </c>
      <c r="B181" s="182" t="str">
        <f>IFERROR(IF(INDEX('WPTM - Section F'!B$8:B$89,MATCH('Print View'!$A181,'WPTM - Section F'!$A$8:$A$89,0))&lt;&gt;0,INDEX('WPTM - Section F'!B$8:B$89,MATCH('Print View'!$A181,'WPTM - Section F'!$A$8:$A$89,0)),""),"")</f>
        <v/>
      </c>
      <c r="C181" s="182" t="str">
        <f>IFERROR(IF(INDEX('WPTM - Section F'!C$8:C$89,MATCH('Print View'!$A181,'WPTM - Section F'!$A$8:$A$89,0))&lt;&gt;0,INDEX('WPTM - Section F'!C$8:C$89,MATCH('Print View'!$A181,'WPTM - Section F'!$A$8:$A$89,0)),""),"")</f>
        <v/>
      </c>
      <c r="D181" s="182" t="str">
        <f>IFERROR(IF(INDEX('WPTM - Section F'!D$8:D$89,MATCH('Print View'!$A181,'WPTM - Section F'!$A$8:$A$89,0))&lt;&gt;0,INDEX('WPTM - Section F'!D$8:D$89,MATCH('Print View'!$A181,'WPTM - Section F'!$A$8:$A$89,0)),""),"")</f>
        <v/>
      </c>
      <c r="E181" s="182" t="str">
        <f>IFERROR(IF(INDEX('WPTM - Section F'!E$8:E$89,MATCH('Print View'!$A181,'WPTM - Section F'!$A$8:$A$89,0))&lt;&gt;0,INDEX('WPTM - Section F'!E$8:E$89,MATCH('Print View'!$A181,'WPTM - Section F'!$A$8:$A$89,0)),""),"")</f>
        <v/>
      </c>
      <c r="F181" s="183" t="str">
        <f>IFERROR(IF(INDEX('WPTM - Section F'!W$8:W$89,MATCH('Print View'!$A181,'WPTM - Section F'!$A$8:$A$89,0))&lt;&gt;0,INDEX('WPTM - Section F'!W$8:W$89,MATCH('Print View'!$A181,'WPTM - Section F'!$A$8:$A$89,0)),""),"")</f>
        <v/>
      </c>
      <c r="G181" s="498" t="str">
        <f>IFERROR(IF(INDEX('WPTM - Section F'!D$93:D$494,MATCH('Print View'!$AN$116,'WPTM - Section F'!$M$93:$MK$494,0))&lt;&gt;0,INDEX('WPTM - Section F'!D$93:D$494,MATCH('Print View'!$AN$116,'WPTM - Section F'!$M$93:$M$494,0)),""),"")</f>
        <v/>
      </c>
      <c r="H181" s="499"/>
      <c r="I181" s="500"/>
      <c r="J181" s="511" t="str">
        <f>IFERROR(IF(INDEX('WPTM - Section F'!E$93:E$494,MATCH('Print View'!$AN$116,'WPTM - Section F'!$M$93:$M$494,0))&lt;&gt;0,INDEX('WPTM - Section F'!E$93:E$494,MATCH('Print View'!$AN$116,'WPTM - Section F'!$M$93:$M$494,0)),""),"")</f>
        <v/>
      </c>
      <c r="K181" s="499"/>
      <c r="L181" s="512"/>
      <c r="M181" s="498" t="str">
        <f>IFERROR(IF(INDEX('WPTM - Section F'!D$93:D$494,MATCH('Print View'!$AO$116,'WPTM - Section F'!$M$93:$MK$494,0))&lt;&gt;0,INDEX('WPTM - Section F'!D$93:D$494,MATCH('Print View'!$AO$116,'WPTM - Section F'!$M$93:$M$494,0)),""),"")</f>
        <v/>
      </c>
      <c r="N181" s="499"/>
      <c r="O181" s="500"/>
      <c r="P181" s="511" t="str">
        <f>IFERROR(IF(INDEX('WPTM - Section F'!E$93:E$494,MATCH('Print View'!$AO$116,'WPTM - Section F'!$M$93:$M$494,0))&lt;&gt;0,INDEX('WPTM - Section F'!E$93:E$494,MATCH('Print View'!$AO$116,'WPTM - Section F'!$M$93:$M$494,0)),""),"")</f>
        <v/>
      </c>
      <c r="Q181" s="499"/>
      <c r="R181" s="512"/>
      <c r="S181" s="498" t="str">
        <f>IFERROR(IF(INDEX('WPTM - Section F'!D$93:D$494,MATCH('Print View'!$AP$116,'WPTM - Section F'!$M$93:$MK$494,0))&lt;&gt;0,INDEX('WPTM - Section F'!D$93:D$494,MATCH('Print View'!$AP$116,'WPTM - Section F'!$M$93:$M$494,0)),""),"")</f>
        <v/>
      </c>
      <c r="T181" s="499"/>
      <c r="U181" s="500"/>
      <c r="V181" s="511" t="str">
        <f>IFERROR(IF(INDEX('WPTM - Section F'!E$93:E$494,MATCH('Print View'!$AP$116,'WPTM - Section F'!$M$93:$M$494,0))&lt;&gt;0,INDEX('WPTM - Section F'!E$93:E$494,MATCH('Print View'!$AP$116,'WPTM - Section F'!$M$93:$M$494,0)),""),"")</f>
        <v/>
      </c>
      <c r="W181" s="499"/>
      <c r="X181" s="512"/>
      <c r="Y181" s="498" t="str">
        <f>IFERROR(IF(INDEX('WPTM - Section F'!D$93:D$494,MATCH('Print View'!$AQ$116,'WPTM - Section F'!$M$93:$MK$494,0))&lt;&gt;0,INDEX('WPTM - Section F'!D$93:D$494,MATCH('Print View'!$AQ$116,'WPTM - Section F'!$M$93:$M$494,0)),""),"")</f>
        <v/>
      </c>
      <c r="Z181" s="499"/>
      <c r="AA181" s="500"/>
      <c r="AB181" s="511" t="str">
        <f>IFERROR(IF(INDEX('WPTM - Section F'!E$93:E$494,MATCH('Print View'!$AQ$116,'WPTM - Section F'!$M$93:$M$494,0))&lt;&gt;0,INDEX('WPTM - Section F'!E$93:E$494,MATCH('Print View'!$AQ$116,'WPTM - Section F'!$M$93:$M$494,0)),""),"")</f>
        <v/>
      </c>
      <c r="AC181" s="499"/>
      <c r="AD181" s="512"/>
      <c r="AE181" s="498" t="str">
        <f>IFERROR(IF(INDEX('WPTM - Section F'!D$93:D$494,MATCH('Print View'!$AR$116,'WPTM - Section F'!$M$93:$MK$494,0))&lt;&gt;0,INDEX('WPTM - Section F'!D$93:D$494,MATCH('Print View'!$AR$116,'WPTM - Section F'!$M$93:$M$494,0)),""),"")</f>
        <v/>
      </c>
      <c r="AF181" s="499"/>
      <c r="AG181" s="500"/>
      <c r="AH181" s="511" t="str">
        <f>IFERROR(IF(INDEX('WPTM - Section F'!E$93:E$494,MATCH('Print View'!$AR$116,'WPTM - Section F'!$M$93:$M$494,0))&lt;&gt;0,INDEX('WPTM - Section F'!E$93:E$494,MATCH('Print View'!$AR$116,'WPTM - Section F'!$M$93:$M$494,0)),""),"")</f>
        <v/>
      </c>
      <c r="AI181" s="512"/>
      <c r="AJ181" s="207" t="str">
        <f>IFERROR(IF(INDEX('WPTM - Section F'!X$8:X$89,MATCH('Print View'!$A181,'WPTM - Section F'!$A$8:$A$89,0))&lt;&gt;0,INDEX('WPTM - Section F'!X$8:X$89,MATCH('Print View'!$A181,'WPTM - Section F'!$A$8:$A$89,0)),""),"")</f>
        <v/>
      </c>
      <c r="AM181" s="298"/>
      <c r="AN181" s="276" t="str">
        <f t="shared" ref="AN181:AN195" si="5">CONCATENATE(A181,"-",$H$113)</f>
        <v>66-a1Yg0000003KglLEAS</v>
      </c>
      <c r="AO181" s="276" t="str">
        <f t="shared" ref="AO181:AO195" si="6">CONCATENATE($A181,"-",$N$113)</f>
        <v>66-3</v>
      </c>
      <c r="AP181" s="276" t="str">
        <f t="shared" ref="AP181:AP195" si="7">CONCATENATE($A181,"-",$T$113)</f>
        <v>66-</v>
      </c>
      <c r="AQ181" s="276" t="str">
        <f t="shared" ref="AQ181:AQ195" si="8">CONCATENATE($A181,"-",$Z$113)</f>
        <v>66-</v>
      </c>
      <c r="AR181" s="276" t="str">
        <f t="shared" ref="AR181:AR195" si="9">CONCATENATE($A181,"-",$AF$113)</f>
        <v>66-</v>
      </c>
    </row>
    <row r="182" spans="1:44" ht="30" x14ac:dyDescent="0.25">
      <c r="A182" s="187">
        <v>67</v>
      </c>
      <c r="B182" s="187" t="str">
        <f>IFERROR(IF(INDEX('WPTM - Section F'!B$8:B$89,MATCH('Print View'!$A182,'WPTM - Section F'!$A$8:$A$89,0))&lt;&gt;0,INDEX('WPTM - Section F'!B$8:B$89,MATCH('Print View'!$A182,'WPTM - Section F'!$A$8:$A$89,0)),""),"")</f>
        <v/>
      </c>
      <c r="C182" s="187" t="str">
        <f>IFERROR(IF(INDEX('WPTM - Section F'!C$8:C$89,MATCH('Print View'!$A182,'WPTM - Section F'!$A$8:$A$89,0))&lt;&gt;0,INDEX('WPTM - Section F'!C$8:C$89,MATCH('Print View'!$A182,'WPTM - Section F'!$A$8:$A$89,0)),""),"")</f>
        <v/>
      </c>
      <c r="D182" s="187" t="str">
        <f>IFERROR(IF(INDEX('WPTM - Section F'!D$8:D$89,MATCH('Print View'!$A182,'WPTM - Section F'!$A$8:$A$89,0))&lt;&gt;0,INDEX('WPTM - Section F'!D$8:D$89,MATCH('Print View'!$A182,'WPTM - Section F'!$A$8:$A$89,0)),""),"")</f>
        <v/>
      </c>
      <c r="E182" s="187" t="str">
        <f>IFERROR(IF(INDEX('WPTM - Section F'!E$8:E$89,MATCH('Print View'!$A182,'WPTM - Section F'!$A$8:$A$89,0))&lt;&gt;0,INDEX('WPTM - Section F'!E$8:E$89,MATCH('Print View'!$A182,'WPTM - Section F'!$A$8:$A$89,0)),""),"")</f>
        <v/>
      </c>
      <c r="F182" s="188" t="str">
        <f>IFERROR(IF(INDEX('WPTM - Section F'!W$8:W$89,MATCH('Print View'!$A182,'WPTM - Section F'!$A$8:$A$89,0))&lt;&gt;0,INDEX('WPTM - Section F'!W$8:W$89,MATCH('Print View'!$A182,'WPTM - Section F'!$A$8:$A$89,0)),""),"")</f>
        <v/>
      </c>
      <c r="G182" s="495" t="str">
        <f>IFERROR(IF(INDEX('WPTM - Section F'!D$93:D$494,MATCH('Print View'!$AN$116,'WPTM - Section F'!$M$93:$MK$494,0))&lt;&gt;0,INDEX('WPTM - Section F'!D$93:D$494,MATCH('Print View'!$AN$116,'WPTM - Section F'!$M$93:$M$494,0)),""),"")</f>
        <v/>
      </c>
      <c r="H182" s="496"/>
      <c r="I182" s="497"/>
      <c r="J182" s="513" t="str">
        <f>IFERROR(IF(INDEX('WPTM - Section F'!E$93:E$494,MATCH('Print View'!$AN$116,'WPTM - Section F'!$M$93:$M$494,0))&lt;&gt;0,INDEX('WPTM - Section F'!E$93:E$494,MATCH('Print View'!$AN$116,'WPTM - Section F'!$M$93:$M$494,0)),""),"")</f>
        <v/>
      </c>
      <c r="K182" s="496"/>
      <c r="L182" s="514"/>
      <c r="M182" s="495" t="str">
        <f>IFERROR(IF(INDEX('WPTM - Section F'!D$93:D$494,MATCH('Print View'!$AO$116,'WPTM - Section F'!$M$93:$MK$494,0))&lt;&gt;0,INDEX('WPTM - Section F'!D$93:D$494,MATCH('Print View'!$AO$116,'WPTM - Section F'!$M$93:$M$494,0)),""),"")</f>
        <v/>
      </c>
      <c r="N182" s="496"/>
      <c r="O182" s="497"/>
      <c r="P182" s="513" t="str">
        <f>IFERROR(IF(INDEX('WPTM - Section F'!E$93:E$494,MATCH('Print View'!$AO$116,'WPTM - Section F'!$M$93:$M$494,0))&lt;&gt;0,INDEX('WPTM - Section F'!E$93:E$494,MATCH('Print View'!$AO$116,'WPTM - Section F'!$M$93:$M$494,0)),""),"")</f>
        <v/>
      </c>
      <c r="Q182" s="496"/>
      <c r="R182" s="514"/>
      <c r="S182" s="495" t="str">
        <f>IFERROR(IF(INDEX('WPTM - Section F'!D$93:D$494,MATCH('Print View'!$AP$116,'WPTM - Section F'!$M$93:$MK$494,0))&lt;&gt;0,INDEX('WPTM - Section F'!D$93:D$494,MATCH('Print View'!$AP$116,'WPTM - Section F'!$M$93:$M$494,0)),""),"")</f>
        <v/>
      </c>
      <c r="T182" s="496"/>
      <c r="U182" s="497"/>
      <c r="V182" s="513" t="str">
        <f>IFERROR(IF(INDEX('WPTM - Section F'!E$93:E$494,MATCH('Print View'!$AP$116,'WPTM - Section F'!$M$93:$M$494,0))&lt;&gt;0,INDEX('WPTM - Section F'!E$93:E$494,MATCH('Print View'!$AP$116,'WPTM - Section F'!$M$93:$M$494,0)),""),"")</f>
        <v/>
      </c>
      <c r="W182" s="496"/>
      <c r="X182" s="514"/>
      <c r="Y182" s="495" t="str">
        <f>IFERROR(IF(INDEX('WPTM - Section F'!D$93:D$494,MATCH('Print View'!$AQ$116,'WPTM - Section F'!$M$93:$MK$494,0))&lt;&gt;0,INDEX('WPTM - Section F'!D$93:D$494,MATCH('Print View'!$AQ$116,'WPTM - Section F'!$M$93:$M$494,0)),""),"")</f>
        <v/>
      </c>
      <c r="Z182" s="496"/>
      <c r="AA182" s="497"/>
      <c r="AB182" s="513" t="str">
        <f>IFERROR(IF(INDEX('WPTM - Section F'!E$93:E$494,MATCH('Print View'!$AQ$116,'WPTM - Section F'!$M$93:$M$494,0))&lt;&gt;0,INDEX('WPTM - Section F'!E$93:E$494,MATCH('Print View'!$AQ$116,'WPTM - Section F'!$M$93:$M$494,0)),""),"")</f>
        <v/>
      </c>
      <c r="AC182" s="496"/>
      <c r="AD182" s="514"/>
      <c r="AE182" s="495" t="str">
        <f>IFERROR(IF(INDEX('WPTM - Section F'!D$93:D$494,MATCH('Print View'!$AR$116,'WPTM - Section F'!$M$93:$MK$494,0))&lt;&gt;0,INDEX('WPTM - Section F'!D$93:D$494,MATCH('Print View'!$AR$116,'WPTM - Section F'!$M$93:$M$494,0)),""),"")</f>
        <v/>
      </c>
      <c r="AF182" s="496"/>
      <c r="AG182" s="497"/>
      <c r="AH182" s="513" t="str">
        <f>IFERROR(IF(INDEX('WPTM - Section F'!E$93:E$494,MATCH('Print View'!$AR$116,'WPTM - Section F'!$M$93:$M$494,0))&lt;&gt;0,INDEX('WPTM - Section F'!E$93:E$494,MATCH('Print View'!$AR$116,'WPTM - Section F'!$M$93:$M$494,0)),""),"")</f>
        <v/>
      </c>
      <c r="AI182" s="514"/>
      <c r="AJ182" s="208" t="str">
        <f>IFERROR(IF(INDEX('WPTM - Section F'!X$8:X$89,MATCH('Print View'!$A182,'WPTM - Section F'!$A$8:$A$89,0))&lt;&gt;0,INDEX('WPTM - Section F'!X$8:X$89,MATCH('Print View'!$A182,'WPTM - Section F'!$A$8:$A$89,0)),""),"")</f>
        <v/>
      </c>
      <c r="AM182" s="298"/>
      <c r="AN182" s="276" t="str">
        <f t="shared" si="5"/>
        <v>67-a1Yg0000003KglLEAS</v>
      </c>
      <c r="AO182" s="276" t="str">
        <f t="shared" si="6"/>
        <v>67-3</v>
      </c>
      <c r="AP182" s="276" t="str">
        <f t="shared" si="7"/>
        <v>67-</v>
      </c>
      <c r="AQ182" s="276" t="str">
        <f t="shared" si="8"/>
        <v>67-</v>
      </c>
      <c r="AR182" s="276" t="str">
        <f t="shared" si="9"/>
        <v>67-</v>
      </c>
    </row>
    <row r="183" spans="1:44" ht="30" x14ac:dyDescent="0.25">
      <c r="A183" s="182">
        <v>68</v>
      </c>
      <c r="B183" s="182" t="str">
        <f>IFERROR(IF(INDEX('WPTM - Section F'!B$8:B$89,MATCH('Print View'!$A183,'WPTM - Section F'!$A$8:$A$89,0))&lt;&gt;0,INDEX('WPTM - Section F'!B$8:B$89,MATCH('Print View'!$A183,'WPTM - Section F'!$A$8:$A$89,0)),""),"")</f>
        <v/>
      </c>
      <c r="C183" s="182" t="str">
        <f>IFERROR(IF(INDEX('WPTM - Section F'!C$8:C$89,MATCH('Print View'!$A183,'WPTM - Section F'!$A$8:$A$89,0))&lt;&gt;0,INDEX('WPTM - Section F'!C$8:C$89,MATCH('Print View'!$A183,'WPTM - Section F'!$A$8:$A$89,0)),""),"")</f>
        <v/>
      </c>
      <c r="D183" s="182" t="str">
        <f>IFERROR(IF(INDEX('WPTM - Section F'!D$8:D$89,MATCH('Print View'!$A183,'WPTM - Section F'!$A$8:$A$89,0))&lt;&gt;0,INDEX('WPTM - Section F'!D$8:D$89,MATCH('Print View'!$A183,'WPTM - Section F'!$A$8:$A$89,0)),""),"")</f>
        <v/>
      </c>
      <c r="E183" s="182" t="str">
        <f>IFERROR(IF(INDEX('WPTM - Section F'!E$8:E$89,MATCH('Print View'!$A183,'WPTM - Section F'!$A$8:$A$89,0))&lt;&gt;0,INDEX('WPTM - Section F'!E$8:E$89,MATCH('Print View'!$A183,'WPTM - Section F'!$A$8:$A$89,0)),""),"")</f>
        <v/>
      </c>
      <c r="F183" s="183" t="str">
        <f>IFERROR(IF(INDEX('WPTM - Section F'!W$8:W$89,MATCH('Print View'!$A183,'WPTM - Section F'!$A$8:$A$89,0))&lt;&gt;0,INDEX('WPTM - Section F'!W$8:W$89,MATCH('Print View'!$A183,'WPTM - Section F'!$A$8:$A$89,0)),""),"")</f>
        <v/>
      </c>
      <c r="G183" s="498" t="str">
        <f>IFERROR(IF(INDEX('WPTM - Section F'!D$93:D$494,MATCH('Print View'!$AN$116,'WPTM - Section F'!$M$93:$MK$494,0))&lt;&gt;0,INDEX('WPTM - Section F'!D$93:D$494,MATCH('Print View'!$AN$116,'WPTM - Section F'!$M$93:$M$494,0)),""),"")</f>
        <v/>
      </c>
      <c r="H183" s="499"/>
      <c r="I183" s="500"/>
      <c r="J183" s="511" t="str">
        <f>IFERROR(IF(INDEX('WPTM - Section F'!E$93:E$494,MATCH('Print View'!$AN$116,'WPTM - Section F'!$M$93:$M$494,0))&lt;&gt;0,INDEX('WPTM - Section F'!E$93:E$494,MATCH('Print View'!$AN$116,'WPTM - Section F'!$M$93:$M$494,0)),""),"")</f>
        <v/>
      </c>
      <c r="K183" s="499"/>
      <c r="L183" s="512"/>
      <c r="M183" s="498" t="str">
        <f>IFERROR(IF(INDEX('WPTM - Section F'!D$93:D$494,MATCH('Print View'!$AO$116,'WPTM - Section F'!$M$93:$MK$494,0))&lt;&gt;0,INDEX('WPTM - Section F'!D$93:D$494,MATCH('Print View'!$AO$116,'WPTM - Section F'!$M$93:$M$494,0)),""),"")</f>
        <v/>
      </c>
      <c r="N183" s="499"/>
      <c r="O183" s="500"/>
      <c r="P183" s="511" t="str">
        <f>IFERROR(IF(INDEX('WPTM - Section F'!E$93:E$494,MATCH('Print View'!$AO$116,'WPTM - Section F'!$M$93:$M$494,0))&lt;&gt;0,INDEX('WPTM - Section F'!E$93:E$494,MATCH('Print View'!$AO$116,'WPTM - Section F'!$M$93:$M$494,0)),""),"")</f>
        <v/>
      </c>
      <c r="Q183" s="499"/>
      <c r="R183" s="512"/>
      <c r="S183" s="498" t="str">
        <f>IFERROR(IF(INDEX('WPTM - Section F'!D$93:D$494,MATCH('Print View'!$AP$116,'WPTM - Section F'!$M$93:$MK$494,0))&lt;&gt;0,INDEX('WPTM - Section F'!D$93:D$494,MATCH('Print View'!$AP$116,'WPTM - Section F'!$M$93:$M$494,0)),""),"")</f>
        <v/>
      </c>
      <c r="T183" s="499"/>
      <c r="U183" s="500"/>
      <c r="V183" s="511" t="str">
        <f>IFERROR(IF(INDEX('WPTM - Section F'!E$93:E$494,MATCH('Print View'!$AP$116,'WPTM - Section F'!$M$93:$M$494,0))&lt;&gt;0,INDEX('WPTM - Section F'!E$93:E$494,MATCH('Print View'!$AP$116,'WPTM - Section F'!$M$93:$M$494,0)),""),"")</f>
        <v/>
      </c>
      <c r="W183" s="499"/>
      <c r="X183" s="512"/>
      <c r="Y183" s="498" t="str">
        <f>IFERROR(IF(INDEX('WPTM - Section F'!D$93:D$494,MATCH('Print View'!$AQ$116,'WPTM - Section F'!$M$93:$MK$494,0))&lt;&gt;0,INDEX('WPTM - Section F'!D$93:D$494,MATCH('Print View'!$AQ$116,'WPTM - Section F'!$M$93:$M$494,0)),""),"")</f>
        <v/>
      </c>
      <c r="Z183" s="499"/>
      <c r="AA183" s="500"/>
      <c r="AB183" s="511" t="str">
        <f>IFERROR(IF(INDEX('WPTM - Section F'!E$93:E$494,MATCH('Print View'!$AQ$116,'WPTM - Section F'!$M$93:$M$494,0))&lt;&gt;0,INDEX('WPTM - Section F'!E$93:E$494,MATCH('Print View'!$AQ$116,'WPTM - Section F'!$M$93:$M$494,0)),""),"")</f>
        <v/>
      </c>
      <c r="AC183" s="499"/>
      <c r="AD183" s="512"/>
      <c r="AE183" s="498" t="str">
        <f>IFERROR(IF(INDEX('WPTM - Section F'!D$93:D$494,MATCH('Print View'!$AR$116,'WPTM - Section F'!$M$93:$MK$494,0))&lt;&gt;0,INDEX('WPTM - Section F'!D$93:D$494,MATCH('Print View'!$AR$116,'WPTM - Section F'!$M$93:$M$494,0)),""),"")</f>
        <v/>
      </c>
      <c r="AF183" s="499"/>
      <c r="AG183" s="500"/>
      <c r="AH183" s="511" t="str">
        <f>IFERROR(IF(INDEX('WPTM - Section F'!E$93:E$494,MATCH('Print View'!$AR$116,'WPTM - Section F'!$M$93:$M$494,0))&lt;&gt;0,INDEX('WPTM - Section F'!E$93:E$494,MATCH('Print View'!$AR$116,'WPTM - Section F'!$M$93:$M$494,0)),""),"")</f>
        <v/>
      </c>
      <c r="AI183" s="512"/>
      <c r="AJ183" s="207" t="str">
        <f>IFERROR(IF(INDEX('WPTM - Section F'!X$8:X$89,MATCH('Print View'!$A183,'WPTM - Section F'!$A$8:$A$89,0))&lt;&gt;0,INDEX('WPTM - Section F'!X$8:X$89,MATCH('Print View'!$A183,'WPTM - Section F'!$A$8:$A$89,0)),""),"")</f>
        <v/>
      </c>
      <c r="AM183" s="298"/>
      <c r="AN183" s="276" t="str">
        <f t="shared" si="5"/>
        <v>68-a1Yg0000003KglLEAS</v>
      </c>
      <c r="AO183" s="276" t="str">
        <f t="shared" si="6"/>
        <v>68-3</v>
      </c>
      <c r="AP183" s="276" t="str">
        <f t="shared" si="7"/>
        <v>68-</v>
      </c>
      <c r="AQ183" s="276" t="str">
        <f t="shared" si="8"/>
        <v>68-</v>
      </c>
      <c r="AR183" s="276" t="str">
        <f t="shared" si="9"/>
        <v>68-</v>
      </c>
    </row>
    <row r="184" spans="1:44" ht="30" x14ac:dyDescent="0.25">
      <c r="A184" s="187">
        <v>69</v>
      </c>
      <c r="B184" s="187" t="str">
        <f>IFERROR(IF(INDEX('WPTM - Section F'!B$8:B$89,MATCH('Print View'!$A184,'WPTM - Section F'!$A$8:$A$89,0))&lt;&gt;0,INDEX('WPTM - Section F'!B$8:B$89,MATCH('Print View'!$A184,'WPTM - Section F'!$A$8:$A$89,0)),""),"")</f>
        <v/>
      </c>
      <c r="C184" s="187" t="str">
        <f>IFERROR(IF(INDEX('WPTM - Section F'!C$8:C$89,MATCH('Print View'!$A184,'WPTM - Section F'!$A$8:$A$89,0))&lt;&gt;0,INDEX('WPTM - Section F'!C$8:C$89,MATCH('Print View'!$A184,'WPTM - Section F'!$A$8:$A$89,0)),""),"")</f>
        <v/>
      </c>
      <c r="D184" s="187" t="str">
        <f>IFERROR(IF(INDEX('WPTM - Section F'!D$8:D$89,MATCH('Print View'!$A184,'WPTM - Section F'!$A$8:$A$89,0))&lt;&gt;0,INDEX('WPTM - Section F'!D$8:D$89,MATCH('Print View'!$A184,'WPTM - Section F'!$A$8:$A$89,0)),""),"")</f>
        <v/>
      </c>
      <c r="E184" s="187" t="str">
        <f>IFERROR(IF(INDEX('WPTM - Section F'!E$8:E$89,MATCH('Print View'!$A184,'WPTM - Section F'!$A$8:$A$89,0))&lt;&gt;0,INDEX('WPTM - Section F'!E$8:E$89,MATCH('Print View'!$A184,'WPTM - Section F'!$A$8:$A$89,0)),""),"")</f>
        <v/>
      </c>
      <c r="F184" s="188" t="str">
        <f>IFERROR(IF(INDEX('WPTM - Section F'!W$8:W$89,MATCH('Print View'!$A184,'WPTM - Section F'!$A$8:$A$89,0))&lt;&gt;0,INDEX('WPTM - Section F'!W$8:W$89,MATCH('Print View'!$A184,'WPTM - Section F'!$A$8:$A$89,0)),""),"")</f>
        <v/>
      </c>
      <c r="G184" s="495" t="str">
        <f>IFERROR(IF(INDEX('WPTM - Section F'!D$93:D$494,MATCH('Print View'!$AN$116,'WPTM - Section F'!$M$93:$MK$494,0))&lt;&gt;0,INDEX('WPTM - Section F'!D$93:D$494,MATCH('Print View'!$AN$116,'WPTM - Section F'!$M$93:$M$494,0)),""),"")</f>
        <v/>
      </c>
      <c r="H184" s="496"/>
      <c r="I184" s="497"/>
      <c r="J184" s="513" t="str">
        <f>IFERROR(IF(INDEX('WPTM - Section F'!E$93:E$494,MATCH('Print View'!$AN$116,'WPTM - Section F'!$M$93:$M$494,0))&lt;&gt;0,INDEX('WPTM - Section F'!E$93:E$494,MATCH('Print View'!$AN$116,'WPTM - Section F'!$M$93:$M$494,0)),""),"")</f>
        <v/>
      </c>
      <c r="K184" s="496"/>
      <c r="L184" s="514"/>
      <c r="M184" s="495" t="str">
        <f>IFERROR(IF(INDEX('WPTM - Section F'!D$93:D$494,MATCH('Print View'!$AO$116,'WPTM - Section F'!$M$93:$MK$494,0))&lt;&gt;0,INDEX('WPTM - Section F'!D$93:D$494,MATCH('Print View'!$AO$116,'WPTM - Section F'!$M$93:$M$494,0)),""),"")</f>
        <v/>
      </c>
      <c r="N184" s="496"/>
      <c r="O184" s="497"/>
      <c r="P184" s="513" t="str">
        <f>IFERROR(IF(INDEX('WPTM - Section F'!E$93:E$494,MATCH('Print View'!$AO$116,'WPTM - Section F'!$M$93:$M$494,0))&lt;&gt;0,INDEX('WPTM - Section F'!E$93:E$494,MATCH('Print View'!$AO$116,'WPTM - Section F'!$M$93:$M$494,0)),""),"")</f>
        <v/>
      </c>
      <c r="Q184" s="496"/>
      <c r="R184" s="514"/>
      <c r="S184" s="495" t="str">
        <f>IFERROR(IF(INDEX('WPTM - Section F'!D$93:D$494,MATCH('Print View'!$AP$116,'WPTM - Section F'!$M$93:$MK$494,0))&lt;&gt;0,INDEX('WPTM - Section F'!D$93:D$494,MATCH('Print View'!$AP$116,'WPTM - Section F'!$M$93:$M$494,0)),""),"")</f>
        <v/>
      </c>
      <c r="T184" s="496"/>
      <c r="U184" s="497"/>
      <c r="V184" s="513" t="str">
        <f>IFERROR(IF(INDEX('WPTM - Section F'!E$93:E$494,MATCH('Print View'!$AP$116,'WPTM - Section F'!$M$93:$M$494,0))&lt;&gt;0,INDEX('WPTM - Section F'!E$93:E$494,MATCH('Print View'!$AP$116,'WPTM - Section F'!$M$93:$M$494,0)),""),"")</f>
        <v/>
      </c>
      <c r="W184" s="496"/>
      <c r="X184" s="514"/>
      <c r="Y184" s="495" t="str">
        <f>IFERROR(IF(INDEX('WPTM - Section F'!D$93:D$494,MATCH('Print View'!$AQ$116,'WPTM - Section F'!$M$93:$MK$494,0))&lt;&gt;0,INDEX('WPTM - Section F'!D$93:D$494,MATCH('Print View'!$AQ$116,'WPTM - Section F'!$M$93:$M$494,0)),""),"")</f>
        <v/>
      </c>
      <c r="Z184" s="496"/>
      <c r="AA184" s="497"/>
      <c r="AB184" s="513" t="str">
        <f>IFERROR(IF(INDEX('WPTM - Section F'!E$93:E$494,MATCH('Print View'!$AQ$116,'WPTM - Section F'!$M$93:$M$494,0))&lt;&gt;0,INDEX('WPTM - Section F'!E$93:E$494,MATCH('Print View'!$AQ$116,'WPTM - Section F'!$M$93:$M$494,0)),""),"")</f>
        <v/>
      </c>
      <c r="AC184" s="496"/>
      <c r="AD184" s="514"/>
      <c r="AE184" s="495" t="str">
        <f>IFERROR(IF(INDEX('WPTM - Section F'!D$93:D$494,MATCH('Print View'!$AR$116,'WPTM - Section F'!$M$93:$MK$494,0))&lt;&gt;0,INDEX('WPTM - Section F'!D$93:D$494,MATCH('Print View'!$AR$116,'WPTM - Section F'!$M$93:$M$494,0)),""),"")</f>
        <v/>
      </c>
      <c r="AF184" s="496"/>
      <c r="AG184" s="497"/>
      <c r="AH184" s="513" t="str">
        <f>IFERROR(IF(INDEX('WPTM - Section F'!E$93:E$494,MATCH('Print View'!$AR$116,'WPTM - Section F'!$M$93:$M$494,0))&lt;&gt;0,INDEX('WPTM - Section F'!E$93:E$494,MATCH('Print View'!$AR$116,'WPTM - Section F'!$M$93:$M$494,0)),""),"")</f>
        <v/>
      </c>
      <c r="AI184" s="514"/>
      <c r="AJ184" s="208" t="str">
        <f>IFERROR(IF(INDEX('WPTM - Section F'!X$8:X$89,MATCH('Print View'!$A184,'WPTM - Section F'!$A$8:$A$89,0))&lt;&gt;0,INDEX('WPTM - Section F'!X$8:X$89,MATCH('Print View'!$A184,'WPTM - Section F'!$A$8:$A$89,0)),""),"")</f>
        <v/>
      </c>
      <c r="AM184" s="298"/>
      <c r="AN184" s="276" t="str">
        <f t="shared" si="5"/>
        <v>69-a1Yg0000003KglLEAS</v>
      </c>
      <c r="AO184" s="276" t="str">
        <f t="shared" si="6"/>
        <v>69-3</v>
      </c>
      <c r="AP184" s="276" t="str">
        <f t="shared" si="7"/>
        <v>69-</v>
      </c>
      <c r="AQ184" s="276" t="str">
        <f t="shared" si="8"/>
        <v>69-</v>
      </c>
      <c r="AR184" s="276" t="str">
        <f t="shared" si="9"/>
        <v>69-</v>
      </c>
    </row>
    <row r="185" spans="1:44" ht="30" x14ac:dyDescent="0.25">
      <c r="A185" s="182">
        <v>70</v>
      </c>
      <c r="B185" s="182" t="str">
        <f>IFERROR(IF(INDEX('WPTM - Section F'!B$8:B$89,MATCH('Print View'!$A185,'WPTM - Section F'!$A$8:$A$89,0))&lt;&gt;0,INDEX('WPTM - Section F'!B$8:B$89,MATCH('Print View'!$A185,'WPTM - Section F'!$A$8:$A$89,0)),""),"")</f>
        <v/>
      </c>
      <c r="C185" s="182" t="str">
        <f>IFERROR(IF(INDEX('WPTM - Section F'!C$8:C$89,MATCH('Print View'!$A185,'WPTM - Section F'!$A$8:$A$89,0))&lt;&gt;0,INDEX('WPTM - Section F'!C$8:C$89,MATCH('Print View'!$A185,'WPTM - Section F'!$A$8:$A$89,0)),""),"")</f>
        <v/>
      </c>
      <c r="D185" s="182" t="str">
        <f>IFERROR(IF(INDEX('WPTM - Section F'!D$8:D$89,MATCH('Print View'!$A185,'WPTM - Section F'!$A$8:$A$89,0))&lt;&gt;0,INDEX('WPTM - Section F'!D$8:D$89,MATCH('Print View'!$A185,'WPTM - Section F'!$A$8:$A$89,0)),""),"")</f>
        <v/>
      </c>
      <c r="E185" s="182" t="str">
        <f>IFERROR(IF(INDEX('WPTM - Section F'!E$8:E$89,MATCH('Print View'!$A185,'WPTM - Section F'!$A$8:$A$89,0))&lt;&gt;0,INDEX('WPTM - Section F'!E$8:E$89,MATCH('Print View'!$A185,'WPTM - Section F'!$A$8:$A$89,0)),""),"")</f>
        <v/>
      </c>
      <c r="F185" s="183" t="str">
        <f>IFERROR(IF(INDEX('WPTM - Section F'!W$8:W$89,MATCH('Print View'!$A185,'WPTM - Section F'!$A$8:$A$89,0))&lt;&gt;0,INDEX('WPTM - Section F'!W$8:W$89,MATCH('Print View'!$A185,'WPTM - Section F'!$A$8:$A$89,0)),""),"")</f>
        <v/>
      </c>
      <c r="G185" s="498" t="str">
        <f>IFERROR(IF(INDEX('WPTM - Section F'!D$93:D$494,MATCH('Print View'!$AN$116,'WPTM - Section F'!$M$93:$MK$494,0))&lt;&gt;0,INDEX('WPTM - Section F'!D$93:D$494,MATCH('Print View'!$AN$116,'WPTM - Section F'!$M$93:$M$494,0)),""),"")</f>
        <v/>
      </c>
      <c r="H185" s="499"/>
      <c r="I185" s="500"/>
      <c r="J185" s="511" t="str">
        <f>IFERROR(IF(INDEX('WPTM - Section F'!E$93:E$494,MATCH('Print View'!$AN$116,'WPTM - Section F'!$M$93:$M$494,0))&lt;&gt;0,INDEX('WPTM - Section F'!E$93:E$494,MATCH('Print View'!$AN$116,'WPTM - Section F'!$M$93:$M$494,0)),""),"")</f>
        <v/>
      </c>
      <c r="K185" s="499"/>
      <c r="L185" s="512"/>
      <c r="M185" s="498" t="str">
        <f>IFERROR(IF(INDEX('WPTM - Section F'!D$93:D$494,MATCH('Print View'!$AO$116,'WPTM - Section F'!$M$93:$MK$494,0))&lt;&gt;0,INDEX('WPTM - Section F'!D$93:D$494,MATCH('Print View'!$AO$116,'WPTM - Section F'!$M$93:$M$494,0)),""),"")</f>
        <v/>
      </c>
      <c r="N185" s="499"/>
      <c r="O185" s="500"/>
      <c r="P185" s="511" t="str">
        <f>IFERROR(IF(INDEX('WPTM - Section F'!E$93:E$494,MATCH('Print View'!$AO$116,'WPTM - Section F'!$M$93:$M$494,0))&lt;&gt;0,INDEX('WPTM - Section F'!E$93:E$494,MATCH('Print View'!$AO$116,'WPTM - Section F'!$M$93:$M$494,0)),""),"")</f>
        <v/>
      </c>
      <c r="Q185" s="499"/>
      <c r="R185" s="512"/>
      <c r="S185" s="498" t="str">
        <f>IFERROR(IF(INDEX('WPTM - Section F'!D$93:D$494,MATCH('Print View'!$AP$116,'WPTM - Section F'!$M$93:$MK$494,0))&lt;&gt;0,INDEX('WPTM - Section F'!D$93:D$494,MATCH('Print View'!$AP$116,'WPTM - Section F'!$M$93:$M$494,0)),""),"")</f>
        <v/>
      </c>
      <c r="T185" s="499"/>
      <c r="U185" s="500"/>
      <c r="V185" s="511" t="str">
        <f>IFERROR(IF(INDEX('WPTM - Section F'!E$93:E$494,MATCH('Print View'!$AP$116,'WPTM - Section F'!$M$93:$M$494,0))&lt;&gt;0,INDEX('WPTM - Section F'!E$93:E$494,MATCH('Print View'!$AP$116,'WPTM - Section F'!$M$93:$M$494,0)),""),"")</f>
        <v/>
      </c>
      <c r="W185" s="499"/>
      <c r="X185" s="512"/>
      <c r="Y185" s="498" t="str">
        <f>IFERROR(IF(INDEX('WPTM - Section F'!D$93:D$494,MATCH('Print View'!$AQ$116,'WPTM - Section F'!$M$93:$MK$494,0))&lt;&gt;0,INDEX('WPTM - Section F'!D$93:D$494,MATCH('Print View'!$AQ$116,'WPTM - Section F'!$M$93:$M$494,0)),""),"")</f>
        <v/>
      </c>
      <c r="Z185" s="499"/>
      <c r="AA185" s="500"/>
      <c r="AB185" s="511" t="str">
        <f>IFERROR(IF(INDEX('WPTM - Section F'!E$93:E$494,MATCH('Print View'!$AQ$116,'WPTM - Section F'!$M$93:$M$494,0))&lt;&gt;0,INDEX('WPTM - Section F'!E$93:E$494,MATCH('Print View'!$AQ$116,'WPTM - Section F'!$M$93:$M$494,0)),""),"")</f>
        <v/>
      </c>
      <c r="AC185" s="499"/>
      <c r="AD185" s="512"/>
      <c r="AE185" s="498" t="str">
        <f>IFERROR(IF(INDEX('WPTM - Section F'!D$93:D$494,MATCH('Print View'!$AR$116,'WPTM - Section F'!$M$93:$MK$494,0))&lt;&gt;0,INDEX('WPTM - Section F'!D$93:D$494,MATCH('Print View'!$AR$116,'WPTM - Section F'!$M$93:$M$494,0)),""),"")</f>
        <v/>
      </c>
      <c r="AF185" s="499"/>
      <c r="AG185" s="500"/>
      <c r="AH185" s="511" t="str">
        <f>IFERROR(IF(INDEX('WPTM - Section F'!E$93:E$494,MATCH('Print View'!$AR$116,'WPTM - Section F'!$M$93:$M$494,0))&lt;&gt;0,INDEX('WPTM - Section F'!E$93:E$494,MATCH('Print View'!$AR$116,'WPTM - Section F'!$M$93:$M$494,0)),""),"")</f>
        <v/>
      </c>
      <c r="AI185" s="512"/>
      <c r="AJ185" s="207" t="str">
        <f>IFERROR(IF(INDEX('WPTM - Section F'!X$8:X$89,MATCH('Print View'!$A185,'WPTM - Section F'!$A$8:$A$89,0))&lt;&gt;0,INDEX('WPTM - Section F'!X$8:X$89,MATCH('Print View'!$A185,'WPTM - Section F'!$A$8:$A$89,0)),""),"")</f>
        <v/>
      </c>
      <c r="AM185" s="298"/>
      <c r="AN185" s="276" t="str">
        <f t="shared" si="5"/>
        <v>70-a1Yg0000003KglLEAS</v>
      </c>
      <c r="AO185" s="276" t="str">
        <f t="shared" si="6"/>
        <v>70-3</v>
      </c>
      <c r="AP185" s="276" t="str">
        <f t="shared" si="7"/>
        <v>70-</v>
      </c>
      <c r="AQ185" s="276" t="str">
        <f t="shared" si="8"/>
        <v>70-</v>
      </c>
      <c r="AR185" s="276" t="str">
        <f t="shared" si="9"/>
        <v>70-</v>
      </c>
    </row>
    <row r="186" spans="1:44" ht="30" x14ac:dyDescent="0.25">
      <c r="A186" s="187">
        <v>71</v>
      </c>
      <c r="B186" s="187" t="str">
        <f>IFERROR(IF(INDEX('WPTM - Section F'!B$8:B$89,MATCH('Print View'!$A186,'WPTM - Section F'!$A$8:$A$89,0))&lt;&gt;0,INDEX('WPTM - Section F'!B$8:B$89,MATCH('Print View'!$A186,'WPTM - Section F'!$A$8:$A$89,0)),""),"")</f>
        <v/>
      </c>
      <c r="C186" s="187" t="str">
        <f>IFERROR(IF(INDEX('WPTM - Section F'!C$8:C$89,MATCH('Print View'!$A186,'WPTM - Section F'!$A$8:$A$89,0))&lt;&gt;0,INDEX('WPTM - Section F'!C$8:C$89,MATCH('Print View'!$A186,'WPTM - Section F'!$A$8:$A$89,0)),""),"")</f>
        <v/>
      </c>
      <c r="D186" s="187" t="str">
        <f>IFERROR(IF(INDEX('WPTM - Section F'!D$8:D$89,MATCH('Print View'!$A186,'WPTM - Section F'!$A$8:$A$89,0))&lt;&gt;0,INDEX('WPTM - Section F'!D$8:D$89,MATCH('Print View'!$A186,'WPTM - Section F'!$A$8:$A$89,0)),""),"")</f>
        <v/>
      </c>
      <c r="E186" s="187" t="str">
        <f>IFERROR(IF(INDEX('WPTM - Section F'!E$8:E$89,MATCH('Print View'!$A186,'WPTM - Section F'!$A$8:$A$89,0))&lt;&gt;0,INDEX('WPTM - Section F'!E$8:E$89,MATCH('Print View'!$A186,'WPTM - Section F'!$A$8:$A$89,0)),""),"")</f>
        <v/>
      </c>
      <c r="F186" s="188" t="str">
        <f>IFERROR(IF(INDEX('WPTM - Section F'!W$8:W$89,MATCH('Print View'!$A186,'WPTM - Section F'!$A$8:$A$89,0))&lt;&gt;0,INDEX('WPTM - Section F'!W$8:W$89,MATCH('Print View'!$A186,'WPTM - Section F'!$A$8:$A$89,0)),""),"")</f>
        <v/>
      </c>
      <c r="G186" s="495" t="str">
        <f>IFERROR(IF(INDEX('WPTM - Section F'!D$93:D$494,MATCH('Print View'!$AN$116,'WPTM - Section F'!$M$93:$MK$494,0))&lt;&gt;0,INDEX('WPTM - Section F'!D$93:D$494,MATCH('Print View'!$AN$116,'WPTM - Section F'!$M$93:$M$494,0)),""),"")</f>
        <v/>
      </c>
      <c r="H186" s="496"/>
      <c r="I186" s="497"/>
      <c r="J186" s="513" t="str">
        <f>IFERROR(IF(INDEX('WPTM - Section F'!E$93:E$494,MATCH('Print View'!$AN$116,'WPTM - Section F'!$M$93:$M$494,0))&lt;&gt;0,INDEX('WPTM - Section F'!E$93:E$494,MATCH('Print View'!$AN$116,'WPTM - Section F'!$M$93:$M$494,0)),""),"")</f>
        <v/>
      </c>
      <c r="K186" s="496"/>
      <c r="L186" s="514"/>
      <c r="M186" s="495" t="str">
        <f>IFERROR(IF(INDEX('WPTM - Section F'!D$93:D$494,MATCH('Print View'!$AO$116,'WPTM - Section F'!$M$93:$MK$494,0))&lt;&gt;0,INDEX('WPTM - Section F'!D$93:D$494,MATCH('Print View'!$AO$116,'WPTM - Section F'!$M$93:$M$494,0)),""),"")</f>
        <v/>
      </c>
      <c r="N186" s="496"/>
      <c r="O186" s="497"/>
      <c r="P186" s="513" t="str">
        <f>IFERROR(IF(INDEX('WPTM - Section F'!E$93:E$494,MATCH('Print View'!$AO$116,'WPTM - Section F'!$M$93:$M$494,0))&lt;&gt;0,INDEX('WPTM - Section F'!E$93:E$494,MATCH('Print View'!$AO$116,'WPTM - Section F'!$M$93:$M$494,0)),""),"")</f>
        <v/>
      </c>
      <c r="Q186" s="496"/>
      <c r="R186" s="514"/>
      <c r="S186" s="495" t="str">
        <f>IFERROR(IF(INDEX('WPTM - Section F'!D$93:D$494,MATCH('Print View'!$AP$116,'WPTM - Section F'!$M$93:$MK$494,0))&lt;&gt;0,INDEX('WPTM - Section F'!D$93:D$494,MATCH('Print View'!$AP$116,'WPTM - Section F'!$M$93:$M$494,0)),""),"")</f>
        <v/>
      </c>
      <c r="T186" s="496"/>
      <c r="U186" s="497"/>
      <c r="V186" s="513" t="str">
        <f>IFERROR(IF(INDEX('WPTM - Section F'!E$93:E$494,MATCH('Print View'!$AP$116,'WPTM - Section F'!$M$93:$M$494,0))&lt;&gt;0,INDEX('WPTM - Section F'!E$93:E$494,MATCH('Print View'!$AP$116,'WPTM - Section F'!$M$93:$M$494,0)),""),"")</f>
        <v/>
      </c>
      <c r="W186" s="496"/>
      <c r="X186" s="514"/>
      <c r="Y186" s="495" t="str">
        <f>IFERROR(IF(INDEX('WPTM - Section F'!D$93:D$494,MATCH('Print View'!$AQ$116,'WPTM - Section F'!$M$93:$MK$494,0))&lt;&gt;0,INDEX('WPTM - Section F'!D$93:D$494,MATCH('Print View'!$AQ$116,'WPTM - Section F'!$M$93:$M$494,0)),""),"")</f>
        <v/>
      </c>
      <c r="Z186" s="496"/>
      <c r="AA186" s="497"/>
      <c r="AB186" s="513" t="str">
        <f>IFERROR(IF(INDEX('WPTM - Section F'!E$93:E$494,MATCH('Print View'!$AQ$116,'WPTM - Section F'!$M$93:$M$494,0))&lt;&gt;0,INDEX('WPTM - Section F'!E$93:E$494,MATCH('Print View'!$AQ$116,'WPTM - Section F'!$M$93:$M$494,0)),""),"")</f>
        <v/>
      </c>
      <c r="AC186" s="496"/>
      <c r="AD186" s="514"/>
      <c r="AE186" s="495" t="str">
        <f>IFERROR(IF(INDEX('WPTM - Section F'!D$93:D$494,MATCH('Print View'!$AR$116,'WPTM - Section F'!$M$93:$MK$494,0))&lt;&gt;0,INDEX('WPTM - Section F'!D$93:D$494,MATCH('Print View'!$AR$116,'WPTM - Section F'!$M$93:$M$494,0)),""),"")</f>
        <v/>
      </c>
      <c r="AF186" s="496"/>
      <c r="AG186" s="497"/>
      <c r="AH186" s="513" t="str">
        <f>IFERROR(IF(INDEX('WPTM - Section F'!E$93:E$494,MATCH('Print View'!$AR$116,'WPTM - Section F'!$M$93:$M$494,0))&lt;&gt;0,INDEX('WPTM - Section F'!E$93:E$494,MATCH('Print View'!$AR$116,'WPTM - Section F'!$M$93:$M$494,0)),""),"")</f>
        <v/>
      </c>
      <c r="AI186" s="514"/>
      <c r="AJ186" s="208" t="str">
        <f>IFERROR(IF(INDEX('WPTM - Section F'!X$8:X$89,MATCH('Print View'!$A186,'WPTM - Section F'!$A$8:$A$89,0))&lt;&gt;0,INDEX('WPTM - Section F'!X$8:X$89,MATCH('Print View'!$A186,'WPTM - Section F'!$A$8:$A$89,0)),""),"")</f>
        <v/>
      </c>
      <c r="AM186" s="298"/>
      <c r="AN186" s="276" t="str">
        <f t="shared" si="5"/>
        <v>71-a1Yg0000003KglLEAS</v>
      </c>
      <c r="AO186" s="276" t="str">
        <f t="shared" si="6"/>
        <v>71-3</v>
      </c>
      <c r="AP186" s="276" t="str">
        <f t="shared" si="7"/>
        <v>71-</v>
      </c>
      <c r="AQ186" s="276" t="str">
        <f t="shared" si="8"/>
        <v>71-</v>
      </c>
      <c r="AR186" s="276" t="str">
        <f t="shared" si="9"/>
        <v>71-</v>
      </c>
    </row>
    <row r="187" spans="1:44" ht="30" x14ac:dyDescent="0.25">
      <c r="A187" s="182">
        <v>72</v>
      </c>
      <c r="B187" s="182" t="str">
        <f>IFERROR(IF(INDEX('WPTM - Section F'!B$8:B$89,MATCH('Print View'!$A187,'WPTM - Section F'!$A$8:$A$89,0))&lt;&gt;0,INDEX('WPTM - Section F'!B$8:B$89,MATCH('Print View'!$A187,'WPTM - Section F'!$A$8:$A$89,0)),""),"")</f>
        <v/>
      </c>
      <c r="C187" s="182" t="str">
        <f>IFERROR(IF(INDEX('WPTM - Section F'!C$8:C$89,MATCH('Print View'!$A187,'WPTM - Section F'!$A$8:$A$89,0))&lt;&gt;0,INDEX('WPTM - Section F'!C$8:C$89,MATCH('Print View'!$A187,'WPTM - Section F'!$A$8:$A$89,0)),""),"")</f>
        <v/>
      </c>
      <c r="D187" s="182" t="str">
        <f>IFERROR(IF(INDEX('WPTM - Section F'!D$8:D$89,MATCH('Print View'!$A187,'WPTM - Section F'!$A$8:$A$89,0))&lt;&gt;0,INDEX('WPTM - Section F'!D$8:D$89,MATCH('Print View'!$A187,'WPTM - Section F'!$A$8:$A$89,0)),""),"")</f>
        <v/>
      </c>
      <c r="E187" s="182" t="str">
        <f>IFERROR(IF(INDEX('WPTM - Section F'!E$8:E$89,MATCH('Print View'!$A187,'WPTM - Section F'!$A$8:$A$89,0))&lt;&gt;0,INDEX('WPTM - Section F'!E$8:E$89,MATCH('Print View'!$A187,'WPTM - Section F'!$A$8:$A$89,0)),""),"")</f>
        <v/>
      </c>
      <c r="F187" s="183" t="str">
        <f>IFERROR(IF(INDEX('WPTM - Section F'!W$8:W$89,MATCH('Print View'!$A187,'WPTM - Section F'!$A$8:$A$89,0))&lt;&gt;0,INDEX('WPTM - Section F'!W$8:W$89,MATCH('Print View'!$A187,'WPTM - Section F'!$A$8:$A$89,0)),""),"")</f>
        <v/>
      </c>
      <c r="G187" s="498" t="str">
        <f>IFERROR(IF(INDEX('WPTM - Section F'!D$93:D$494,MATCH('Print View'!$AN$116,'WPTM - Section F'!$M$93:$MK$494,0))&lt;&gt;0,INDEX('WPTM - Section F'!D$93:D$494,MATCH('Print View'!$AN$116,'WPTM - Section F'!$M$93:$M$494,0)),""),"")</f>
        <v/>
      </c>
      <c r="H187" s="499"/>
      <c r="I187" s="500"/>
      <c r="J187" s="511" t="str">
        <f>IFERROR(IF(INDEX('WPTM - Section F'!E$93:E$494,MATCH('Print View'!$AN$116,'WPTM - Section F'!$M$93:$M$494,0))&lt;&gt;0,INDEX('WPTM - Section F'!E$93:E$494,MATCH('Print View'!$AN$116,'WPTM - Section F'!$M$93:$M$494,0)),""),"")</f>
        <v/>
      </c>
      <c r="K187" s="499"/>
      <c r="L187" s="512"/>
      <c r="M187" s="498" t="str">
        <f>IFERROR(IF(INDEX('WPTM - Section F'!D$93:D$494,MATCH('Print View'!$AO$116,'WPTM - Section F'!$M$93:$MK$494,0))&lt;&gt;0,INDEX('WPTM - Section F'!D$93:D$494,MATCH('Print View'!$AO$116,'WPTM - Section F'!$M$93:$M$494,0)),""),"")</f>
        <v/>
      </c>
      <c r="N187" s="499"/>
      <c r="O187" s="500"/>
      <c r="P187" s="511" t="str">
        <f>IFERROR(IF(INDEX('WPTM - Section F'!E$93:E$494,MATCH('Print View'!$AO$116,'WPTM - Section F'!$M$93:$M$494,0))&lt;&gt;0,INDEX('WPTM - Section F'!E$93:E$494,MATCH('Print View'!$AO$116,'WPTM - Section F'!$M$93:$M$494,0)),""),"")</f>
        <v/>
      </c>
      <c r="Q187" s="499"/>
      <c r="R187" s="512"/>
      <c r="S187" s="498" t="str">
        <f>IFERROR(IF(INDEX('WPTM - Section F'!D$93:D$494,MATCH('Print View'!$AP$116,'WPTM - Section F'!$M$93:$MK$494,0))&lt;&gt;0,INDEX('WPTM - Section F'!D$93:D$494,MATCH('Print View'!$AP$116,'WPTM - Section F'!$M$93:$M$494,0)),""),"")</f>
        <v/>
      </c>
      <c r="T187" s="499"/>
      <c r="U187" s="500"/>
      <c r="V187" s="511" t="str">
        <f>IFERROR(IF(INDEX('WPTM - Section F'!E$93:E$494,MATCH('Print View'!$AP$116,'WPTM - Section F'!$M$93:$M$494,0))&lt;&gt;0,INDEX('WPTM - Section F'!E$93:E$494,MATCH('Print View'!$AP$116,'WPTM - Section F'!$M$93:$M$494,0)),""),"")</f>
        <v/>
      </c>
      <c r="W187" s="499"/>
      <c r="X187" s="512"/>
      <c r="Y187" s="498" t="str">
        <f>IFERROR(IF(INDEX('WPTM - Section F'!D$93:D$494,MATCH('Print View'!$AQ$116,'WPTM - Section F'!$M$93:$MK$494,0))&lt;&gt;0,INDEX('WPTM - Section F'!D$93:D$494,MATCH('Print View'!$AQ$116,'WPTM - Section F'!$M$93:$M$494,0)),""),"")</f>
        <v/>
      </c>
      <c r="Z187" s="499"/>
      <c r="AA187" s="500"/>
      <c r="AB187" s="511" t="str">
        <f>IFERROR(IF(INDEX('WPTM - Section F'!E$93:E$494,MATCH('Print View'!$AQ$116,'WPTM - Section F'!$M$93:$M$494,0))&lt;&gt;0,INDEX('WPTM - Section F'!E$93:E$494,MATCH('Print View'!$AQ$116,'WPTM - Section F'!$M$93:$M$494,0)),""),"")</f>
        <v/>
      </c>
      <c r="AC187" s="499"/>
      <c r="AD187" s="512"/>
      <c r="AE187" s="498" t="str">
        <f>IFERROR(IF(INDEX('WPTM - Section F'!D$93:D$494,MATCH('Print View'!$AR$116,'WPTM - Section F'!$M$93:$MK$494,0))&lt;&gt;0,INDEX('WPTM - Section F'!D$93:D$494,MATCH('Print View'!$AR$116,'WPTM - Section F'!$M$93:$M$494,0)),""),"")</f>
        <v/>
      </c>
      <c r="AF187" s="499"/>
      <c r="AG187" s="500"/>
      <c r="AH187" s="511" t="str">
        <f>IFERROR(IF(INDEX('WPTM - Section F'!E$93:E$494,MATCH('Print View'!$AR$116,'WPTM - Section F'!$M$93:$M$494,0))&lt;&gt;0,INDEX('WPTM - Section F'!E$93:E$494,MATCH('Print View'!$AR$116,'WPTM - Section F'!$M$93:$M$494,0)),""),"")</f>
        <v/>
      </c>
      <c r="AI187" s="512"/>
      <c r="AJ187" s="207" t="str">
        <f>IFERROR(IF(INDEX('WPTM - Section F'!X$8:X$89,MATCH('Print View'!$A187,'WPTM - Section F'!$A$8:$A$89,0))&lt;&gt;0,INDEX('WPTM - Section F'!X$8:X$89,MATCH('Print View'!$A187,'WPTM - Section F'!$A$8:$A$89,0)),""),"")</f>
        <v/>
      </c>
      <c r="AM187" s="298"/>
      <c r="AN187" s="276" t="str">
        <f t="shared" si="5"/>
        <v>72-a1Yg0000003KglLEAS</v>
      </c>
      <c r="AO187" s="276" t="str">
        <f t="shared" si="6"/>
        <v>72-3</v>
      </c>
      <c r="AP187" s="276" t="str">
        <f t="shared" si="7"/>
        <v>72-</v>
      </c>
      <c r="AQ187" s="276" t="str">
        <f t="shared" si="8"/>
        <v>72-</v>
      </c>
      <c r="AR187" s="276" t="str">
        <f t="shared" si="9"/>
        <v>72-</v>
      </c>
    </row>
    <row r="188" spans="1:44" ht="30" x14ac:dyDescent="0.25">
      <c r="A188" s="187">
        <v>73</v>
      </c>
      <c r="B188" s="187" t="str">
        <f>IFERROR(IF(INDEX('WPTM - Section F'!B$8:B$89,MATCH('Print View'!$A188,'WPTM - Section F'!$A$8:$A$89,0))&lt;&gt;0,INDEX('WPTM - Section F'!B$8:B$89,MATCH('Print View'!$A188,'WPTM - Section F'!$A$8:$A$89,0)),""),"")</f>
        <v/>
      </c>
      <c r="C188" s="187" t="str">
        <f>IFERROR(IF(INDEX('WPTM - Section F'!C$8:C$89,MATCH('Print View'!$A188,'WPTM - Section F'!$A$8:$A$89,0))&lt;&gt;0,INDEX('WPTM - Section F'!C$8:C$89,MATCH('Print View'!$A188,'WPTM - Section F'!$A$8:$A$89,0)),""),"")</f>
        <v/>
      </c>
      <c r="D188" s="187" t="str">
        <f>IFERROR(IF(INDEX('WPTM - Section F'!D$8:D$89,MATCH('Print View'!$A188,'WPTM - Section F'!$A$8:$A$89,0))&lt;&gt;0,INDEX('WPTM - Section F'!D$8:D$89,MATCH('Print View'!$A188,'WPTM - Section F'!$A$8:$A$89,0)),""),"")</f>
        <v/>
      </c>
      <c r="E188" s="187" t="str">
        <f>IFERROR(IF(INDEX('WPTM - Section F'!E$8:E$89,MATCH('Print View'!$A188,'WPTM - Section F'!$A$8:$A$89,0))&lt;&gt;0,INDEX('WPTM - Section F'!E$8:E$89,MATCH('Print View'!$A188,'WPTM - Section F'!$A$8:$A$89,0)),""),"")</f>
        <v/>
      </c>
      <c r="F188" s="188" t="str">
        <f>IFERROR(IF(INDEX('WPTM - Section F'!W$8:W$89,MATCH('Print View'!$A188,'WPTM - Section F'!$A$8:$A$89,0))&lt;&gt;0,INDEX('WPTM - Section F'!W$8:W$89,MATCH('Print View'!$A188,'WPTM - Section F'!$A$8:$A$89,0)),""),"")</f>
        <v/>
      </c>
      <c r="G188" s="495" t="str">
        <f>IFERROR(IF(INDEX('WPTM - Section F'!D$93:D$494,MATCH('Print View'!$AN$116,'WPTM - Section F'!$M$93:$MK$494,0))&lt;&gt;0,INDEX('WPTM - Section F'!D$93:D$494,MATCH('Print View'!$AN$116,'WPTM - Section F'!$M$93:$M$494,0)),""),"")</f>
        <v/>
      </c>
      <c r="H188" s="496"/>
      <c r="I188" s="497"/>
      <c r="J188" s="513" t="str">
        <f>IFERROR(IF(INDEX('WPTM - Section F'!E$93:E$494,MATCH('Print View'!$AN$116,'WPTM - Section F'!$M$93:$M$494,0))&lt;&gt;0,INDEX('WPTM - Section F'!E$93:E$494,MATCH('Print View'!$AN$116,'WPTM - Section F'!$M$93:$M$494,0)),""),"")</f>
        <v/>
      </c>
      <c r="K188" s="496"/>
      <c r="L188" s="514"/>
      <c r="M188" s="495" t="str">
        <f>IFERROR(IF(INDEX('WPTM - Section F'!D$93:D$494,MATCH('Print View'!$AO$116,'WPTM - Section F'!$M$93:$MK$494,0))&lt;&gt;0,INDEX('WPTM - Section F'!D$93:D$494,MATCH('Print View'!$AO$116,'WPTM - Section F'!$M$93:$M$494,0)),""),"")</f>
        <v/>
      </c>
      <c r="N188" s="496"/>
      <c r="O188" s="497"/>
      <c r="P188" s="513" t="str">
        <f>IFERROR(IF(INDEX('WPTM - Section F'!E$93:E$494,MATCH('Print View'!$AO$116,'WPTM - Section F'!$M$93:$M$494,0))&lt;&gt;0,INDEX('WPTM - Section F'!E$93:E$494,MATCH('Print View'!$AO$116,'WPTM - Section F'!$M$93:$M$494,0)),""),"")</f>
        <v/>
      </c>
      <c r="Q188" s="496"/>
      <c r="R188" s="514"/>
      <c r="S188" s="495" t="str">
        <f>IFERROR(IF(INDEX('WPTM - Section F'!D$93:D$494,MATCH('Print View'!$AP$116,'WPTM - Section F'!$M$93:$MK$494,0))&lt;&gt;0,INDEX('WPTM - Section F'!D$93:D$494,MATCH('Print View'!$AP$116,'WPTM - Section F'!$M$93:$M$494,0)),""),"")</f>
        <v/>
      </c>
      <c r="T188" s="496"/>
      <c r="U188" s="497"/>
      <c r="V188" s="513" t="str">
        <f>IFERROR(IF(INDEX('WPTM - Section F'!E$93:E$494,MATCH('Print View'!$AP$116,'WPTM - Section F'!$M$93:$M$494,0))&lt;&gt;0,INDEX('WPTM - Section F'!E$93:E$494,MATCH('Print View'!$AP$116,'WPTM - Section F'!$M$93:$M$494,0)),""),"")</f>
        <v/>
      </c>
      <c r="W188" s="496"/>
      <c r="X188" s="514"/>
      <c r="Y188" s="495" t="str">
        <f>IFERROR(IF(INDEX('WPTM - Section F'!D$93:D$494,MATCH('Print View'!$AQ$116,'WPTM - Section F'!$M$93:$MK$494,0))&lt;&gt;0,INDEX('WPTM - Section F'!D$93:D$494,MATCH('Print View'!$AQ$116,'WPTM - Section F'!$M$93:$M$494,0)),""),"")</f>
        <v/>
      </c>
      <c r="Z188" s="496"/>
      <c r="AA188" s="497"/>
      <c r="AB188" s="513" t="str">
        <f>IFERROR(IF(INDEX('WPTM - Section F'!E$93:E$494,MATCH('Print View'!$AQ$116,'WPTM - Section F'!$M$93:$M$494,0))&lt;&gt;0,INDEX('WPTM - Section F'!E$93:E$494,MATCH('Print View'!$AQ$116,'WPTM - Section F'!$M$93:$M$494,0)),""),"")</f>
        <v/>
      </c>
      <c r="AC188" s="496"/>
      <c r="AD188" s="514"/>
      <c r="AE188" s="495" t="str">
        <f>IFERROR(IF(INDEX('WPTM - Section F'!D$93:D$494,MATCH('Print View'!$AR$116,'WPTM - Section F'!$M$93:$MK$494,0))&lt;&gt;0,INDEX('WPTM - Section F'!D$93:D$494,MATCH('Print View'!$AR$116,'WPTM - Section F'!$M$93:$M$494,0)),""),"")</f>
        <v/>
      </c>
      <c r="AF188" s="496"/>
      <c r="AG188" s="497"/>
      <c r="AH188" s="513" t="str">
        <f>IFERROR(IF(INDEX('WPTM - Section F'!E$93:E$494,MATCH('Print View'!$AR$116,'WPTM - Section F'!$M$93:$M$494,0))&lt;&gt;0,INDEX('WPTM - Section F'!E$93:E$494,MATCH('Print View'!$AR$116,'WPTM - Section F'!$M$93:$M$494,0)),""),"")</f>
        <v/>
      </c>
      <c r="AI188" s="514"/>
      <c r="AJ188" s="208" t="str">
        <f>IFERROR(IF(INDEX('WPTM - Section F'!X$8:X$89,MATCH('Print View'!$A188,'WPTM - Section F'!$A$8:$A$89,0))&lt;&gt;0,INDEX('WPTM - Section F'!X$8:X$89,MATCH('Print View'!$A188,'WPTM - Section F'!$A$8:$A$89,0)),""),"")</f>
        <v/>
      </c>
      <c r="AM188" s="298"/>
      <c r="AN188" s="276" t="str">
        <f t="shared" si="5"/>
        <v>73-a1Yg0000003KglLEAS</v>
      </c>
      <c r="AO188" s="276" t="str">
        <f t="shared" si="6"/>
        <v>73-3</v>
      </c>
      <c r="AP188" s="276" t="str">
        <f t="shared" si="7"/>
        <v>73-</v>
      </c>
      <c r="AQ188" s="276" t="str">
        <f t="shared" si="8"/>
        <v>73-</v>
      </c>
      <c r="AR188" s="276" t="str">
        <f t="shared" si="9"/>
        <v>73-</v>
      </c>
    </row>
    <row r="189" spans="1:44" ht="30" x14ac:dyDescent="0.25">
      <c r="A189" s="182">
        <v>74</v>
      </c>
      <c r="B189" s="182" t="str">
        <f>IFERROR(IF(INDEX('WPTM - Section F'!B$8:B$89,MATCH('Print View'!$A189,'WPTM - Section F'!$A$8:$A$89,0))&lt;&gt;0,INDEX('WPTM - Section F'!B$8:B$89,MATCH('Print View'!$A189,'WPTM - Section F'!$A$8:$A$89,0)),""),"")</f>
        <v/>
      </c>
      <c r="C189" s="182" t="str">
        <f>IFERROR(IF(INDEX('WPTM - Section F'!C$8:C$89,MATCH('Print View'!$A189,'WPTM - Section F'!$A$8:$A$89,0))&lt;&gt;0,INDEX('WPTM - Section F'!C$8:C$89,MATCH('Print View'!$A189,'WPTM - Section F'!$A$8:$A$89,0)),""),"")</f>
        <v/>
      </c>
      <c r="D189" s="182" t="str">
        <f>IFERROR(IF(INDEX('WPTM - Section F'!D$8:D$89,MATCH('Print View'!$A189,'WPTM - Section F'!$A$8:$A$89,0))&lt;&gt;0,INDEX('WPTM - Section F'!D$8:D$89,MATCH('Print View'!$A189,'WPTM - Section F'!$A$8:$A$89,0)),""),"")</f>
        <v/>
      </c>
      <c r="E189" s="182" t="str">
        <f>IFERROR(IF(INDEX('WPTM - Section F'!E$8:E$89,MATCH('Print View'!$A189,'WPTM - Section F'!$A$8:$A$89,0))&lt;&gt;0,INDEX('WPTM - Section F'!E$8:E$89,MATCH('Print View'!$A189,'WPTM - Section F'!$A$8:$A$89,0)),""),"")</f>
        <v/>
      </c>
      <c r="F189" s="183" t="str">
        <f>IFERROR(IF(INDEX('WPTM - Section F'!W$8:W$89,MATCH('Print View'!$A189,'WPTM - Section F'!$A$8:$A$89,0))&lt;&gt;0,INDEX('WPTM - Section F'!W$8:W$89,MATCH('Print View'!$A189,'WPTM - Section F'!$A$8:$A$89,0)),""),"")</f>
        <v/>
      </c>
      <c r="G189" s="498" t="str">
        <f>IFERROR(IF(INDEX('WPTM - Section F'!D$93:D$494,MATCH('Print View'!$AN$116,'WPTM - Section F'!$M$93:$MK$494,0))&lt;&gt;0,INDEX('WPTM - Section F'!D$93:D$494,MATCH('Print View'!$AN$116,'WPTM - Section F'!$M$93:$M$494,0)),""),"")</f>
        <v/>
      </c>
      <c r="H189" s="499"/>
      <c r="I189" s="500"/>
      <c r="J189" s="511" t="str">
        <f>IFERROR(IF(INDEX('WPTM - Section F'!E$93:E$494,MATCH('Print View'!$AN$116,'WPTM - Section F'!$M$93:$M$494,0))&lt;&gt;0,INDEX('WPTM - Section F'!E$93:E$494,MATCH('Print View'!$AN$116,'WPTM - Section F'!$M$93:$M$494,0)),""),"")</f>
        <v/>
      </c>
      <c r="K189" s="499"/>
      <c r="L189" s="512"/>
      <c r="M189" s="498" t="str">
        <f>IFERROR(IF(INDEX('WPTM - Section F'!D$93:D$494,MATCH('Print View'!$AO$116,'WPTM - Section F'!$M$93:$MK$494,0))&lt;&gt;0,INDEX('WPTM - Section F'!D$93:D$494,MATCH('Print View'!$AO$116,'WPTM - Section F'!$M$93:$M$494,0)),""),"")</f>
        <v/>
      </c>
      <c r="N189" s="499"/>
      <c r="O189" s="500"/>
      <c r="P189" s="511" t="str">
        <f>IFERROR(IF(INDEX('WPTM - Section F'!E$93:E$494,MATCH('Print View'!$AO$116,'WPTM - Section F'!$M$93:$M$494,0))&lt;&gt;0,INDEX('WPTM - Section F'!E$93:E$494,MATCH('Print View'!$AO$116,'WPTM - Section F'!$M$93:$M$494,0)),""),"")</f>
        <v/>
      </c>
      <c r="Q189" s="499"/>
      <c r="R189" s="512"/>
      <c r="S189" s="498" t="str">
        <f>IFERROR(IF(INDEX('WPTM - Section F'!D$93:D$494,MATCH('Print View'!$AP$116,'WPTM - Section F'!$M$93:$MK$494,0))&lt;&gt;0,INDEX('WPTM - Section F'!D$93:D$494,MATCH('Print View'!$AP$116,'WPTM - Section F'!$M$93:$M$494,0)),""),"")</f>
        <v/>
      </c>
      <c r="T189" s="499"/>
      <c r="U189" s="500"/>
      <c r="V189" s="511" t="str">
        <f>IFERROR(IF(INDEX('WPTM - Section F'!E$93:E$494,MATCH('Print View'!$AP$116,'WPTM - Section F'!$M$93:$M$494,0))&lt;&gt;0,INDEX('WPTM - Section F'!E$93:E$494,MATCH('Print View'!$AP$116,'WPTM - Section F'!$M$93:$M$494,0)),""),"")</f>
        <v/>
      </c>
      <c r="W189" s="499"/>
      <c r="X189" s="512"/>
      <c r="Y189" s="498" t="str">
        <f>IFERROR(IF(INDEX('WPTM - Section F'!D$93:D$494,MATCH('Print View'!$AQ$116,'WPTM - Section F'!$M$93:$MK$494,0))&lt;&gt;0,INDEX('WPTM - Section F'!D$93:D$494,MATCH('Print View'!$AQ$116,'WPTM - Section F'!$M$93:$M$494,0)),""),"")</f>
        <v/>
      </c>
      <c r="Z189" s="499"/>
      <c r="AA189" s="500"/>
      <c r="AB189" s="511" t="str">
        <f>IFERROR(IF(INDEX('WPTM - Section F'!E$93:E$494,MATCH('Print View'!$AQ$116,'WPTM - Section F'!$M$93:$M$494,0))&lt;&gt;0,INDEX('WPTM - Section F'!E$93:E$494,MATCH('Print View'!$AQ$116,'WPTM - Section F'!$M$93:$M$494,0)),""),"")</f>
        <v/>
      </c>
      <c r="AC189" s="499"/>
      <c r="AD189" s="512"/>
      <c r="AE189" s="498" t="str">
        <f>IFERROR(IF(INDEX('WPTM - Section F'!D$93:D$494,MATCH('Print View'!$AR$116,'WPTM - Section F'!$M$93:$MK$494,0))&lt;&gt;0,INDEX('WPTM - Section F'!D$93:D$494,MATCH('Print View'!$AR$116,'WPTM - Section F'!$M$93:$M$494,0)),""),"")</f>
        <v/>
      </c>
      <c r="AF189" s="499"/>
      <c r="AG189" s="500"/>
      <c r="AH189" s="511" t="str">
        <f>IFERROR(IF(INDEX('WPTM - Section F'!E$93:E$494,MATCH('Print View'!$AR$116,'WPTM - Section F'!$M$93:$M$494,0))&lt;&gt;0,INDEX('WPTM - Section F'!E$93:E$494,MATCH('Print View'!$AR$116,'WPTM - Section F'!$M$93:$M$494,0)),""),"")</f>
        <v/>
      </c>
      <c r="AI189" s="512"/>
      <c r="AJ189" s="207" t="str">
        <f>IFERROR(IF(INDEX('WPTM - Section F'!X$8:X$89,MATCH('Print View'!$A189,'WPTM - Section F'!$A$8:$A$89,0))&lt;&gt;0,INDEX('WPTM - Section F'!X$8:X$89,MATCH('Print View'!$A189,'WPTM - Section F'!$A$8:$A$89,0)),""),"")</f>
        <v/>
      </c>
      <c r="AM189" s="298"/>
      <c r="AN189" s="276" t="str">
        <f t="shared" si="5"/>
        <v>74-a1Yg0000003KglLEAS</v>
      </c>
      <c r="AO189" s="276" t="str">
        <f t="shared" si="6"/>
        <v>74-3</v>
      </c>
      <c r="AP189" s="276" t="str">
        <f t="shared" si="7"/>
        <v>74-</v>
      </c>
      <c r="AQ189" s="276" t="str">
        <f t="shared" si="8"/>
        <v>74-</v>
      </c>
      <c r="AR189" s="276" t="str">
        <f t="shared" si="9"/>
        <v>74-</v>
      </c>
    </row>
    <row r="190" spans="1:44" ht="30" x14ac:dyDescent="0.25">
      <c r="A190" s="187">
        <v>75</v>
      </c>
      <c r="B190" s="187" t="str">
        <f>IFERROR(IF(INDEX('WPTM - Section F'!B$8:B$89,MATCH('Print View'!$A190,'WPTM - Section F'!$A$8:$A$89,0))&lt;&gt;0,INDEX('WPTM - Section F'!B$8:B$89,MATCH('Print View'!$A190,'WPTM - Section F'!$A$8:$A$89,0)),""),"")</f>
        <v/>
      </c>
      <c r="C190" s="187" t="str">
        <f>IFERROR(IF(INDEX('WPTM - Section F'!C$8:C$89,MATCH('Print View'!$A190,'WPTM - Section F'!$A$8:$A$89,0))&lt;&gt;0,INDEX('WPTM - Section F'!C$8:C$89,MATCH('Print View'!$A190,'WPTM - Section F'!$A$8:$A$89,0)),""),"")</f>
        <v/>
      </c>
      <c r="D190" s="187" t="str">
        <f>IFERROR(IF(INDEX('WPTM - Section F'!D$8:D$89,MATCH('Print View'!$A190,'WPTM - Section F'!$A$8:$A$89,0))&lt;&gt;0,INDEX('WPTM - Section F'!D$8:D$89,MATCH('Print View'!$A190,'WPTM - Section F'!$A$8:$A$89,0)),""),"")</f>
        <v/>
      </c>
      <c r="E190" s="187" t="str">
        <f>IFERROR(IF(INDEX('WPTM - Section F'!E$8:E$89,MATCH('Print View'!$A190,'WPTM - Section F'!$A$8:$A$89,0))&lt;&gt;0,INDEX('WPTM - Section F'!E$8:E$89,MATCH('Print View'!$A190,'WPTM - Section F'!$A$8:$A$89,0)),""),"")</f>
        <v/>
      </c>
      <c r="F190" s="188" t="str">
        <f>IFERROR(IF(INDEX('WPTM - Section F'!W$8:W$89,MATCH('Print View'!$A190,'WPTM - Section F'!$A$8:$A$89,0))&lt;&gt;0,INDEX('WPTM - Section F'!W$8:W$89,MATCH('Print View'!$A190,'WPTM - Section F'!$A$8:$A$89,0)),""),"")</f>
        <v/>
      </c>
      <c r="G190" s="495" t="str">
        <f>IFERROR(IF(INDEX('WPTM - Section F'!D$93:D$494,MATCH('Print View'!$AN$116,'WPTM - Section F'!$M$93:$MK$494,0))&lt;&gt;0,INDEX('WPTM - Section F'!D$93:D$494,MATCH('Print View'!$AN$116,'WPTM - Section F'!$M$93:$M$494,0)),""),"")</f>
        <v/>
      </c>
      <c r="H190" s="496"/>
      <c r="I190" s="497"/>
      <c r="J190" s="513" t="str">
        <f>IFERROR(IF(INDEX('WPTM - Section F'!E$93:E$494,MATCH('Print View'!$AN$116,'WPTM - Section F'!$M$93:$M$494,0))&lt;&gt;0,INDEX('WPTM - Section F'!E$93:E$494,MATCH('Print View'!$AN$116,'WPTM - Section F'!$M$93:$M$494,0)),""),"")</f>
        <v/>
      </c>
      <c r="K190" s="496"/>
      <c r="L190" s="514"/>
      <c r="M190" s="495" t="str">
        <f>IFERROR(IF(INDEX('WPTM - Section F'!D$93:D$494,MATCH('Print View'!$AO$116,'WPTM - Section F'!$M$93:$MK$494,0))&lt;&gt;0,INDEX('WPTM - Section F'!D$93:D$494,MATCH('Print View'!$AO$116,'WPTM - Section F'!$M$93:$M$494,0)),""),"")</f>
        <v/>
      </c>
      <c r="N190" s="496"/>
      <c r="O190" s="497"/>
      <c r="P190" s="513" t="str">
        <f>IFERROR(IF(INDEX('WPTM - Section F'!E$93:E$494,MATCH('Print View'!$AO$116,'WPTM - Section F'!$M$93:$M$494,0))&lt;&gt;0,INDEX('WPTM - Section F'!E$93:E$494,MATCH('Print View'!$AO$116,'WPTM - Section F'!$M$93:$M$494,0)),""),"")</f>
        <v/>
      </c>
      <c r="Q190" s="496"/>
      <c r="R190" s="514"/>
      <c r="S190" s="495" t="str">
        <f>IFERROR(IF(INDEX('WPTM - Section F'!D$93:D$494,MATCH('Print View'!$AP$116,'WPTM - Section F'!$M$93:$MK$494,0))&lt;&gt;0,INDEX('WPTM - Section F'!D$93:D$494,MATCH('Print View'!$AP$116,'WPTM - Section F'!$M$93:$M$494,0)),""),"")</f>
        <v/>
      </c>
      <c r="T190" s="496"/>
      <c r="U190" s="497"/>
      <c r="V190" s="513" t="str">
        <f>IFERROR(IF(INDEX('WPTM - Section F'!E$93:E$494,MATCH('Print View'!$AP$116,'WPTM - Section F'!$M$93:$M$494,0))&lt;&gt;0,INDEX('WPTM - Section F'!E$93:E$494,MATCH('Print View'!$AP$116,'WPTM - Section F'!$M$93:$M$494,0)),""),"")</f>
        <v/>
      </c>
      <c r="W190" s="496"/>
      <c r="X190" s="514"/>
      <c r="Y190" s="495" t="str">
        <f>IFERROR(IF(INDEX('WPTM - Section F'!D$93:D$494,MATCH('Print View'!$AQ$116,'WPTM - Section F'!$M$93:$MK$494,0))&lt;&gt;0,INDEX('WPTM - Section F'!D$93:D$494,MATCH('Print View'!$AQ$116,'WPTM - Section F'!$M$93:$M$494,0)),""),"")</f>
        <v/>
      </c>
      <c r="Z190" s="496"/>
      <c r="AA190" s="497"/>
      <c r="AB190" s="513" t="str">
        <f>IFERROR(IF(INDEX('WPTM - Section F'!E$93:E$494,MATCH('Print View'!$AQ$116,'WPTM - Section F'!$M$93:$M$494,0))&lt;&gt;0,INDEX('WPTM - Section F'!E$93:E$494,MATCH('Print View'!$AQ$116,'WPTM - Section F'!$M$93:$M$494,0)),""),"")</f>
        <v/>
      </c>
      <c r="AC190" s="496"/>
      <c r="AD190" s="514"/>
      <c r="AE190" s="495" t="str">
        <f>IFERROR(IF(INDEX('WPTM - Section F'!D$93:D$494,MATCH('Print View'!$AR$116,'WPTM - Section F'!$M$93:$MK$494,0))&lt;&gt;0,INDEX('WPTM - Section F'!D$93:D$494,MATCH('Print View'!$AR$116,'WPTM - Section F'!$M$93:$M$494,0)),""),"")</f>
        <v/>
      </c>
      <c r="AF190" s="496"/>
      <c r="AG190" s="497"/>
      <c r="AH190" s="513" t="str">
        <f>IFERROR(IF(INDEX('WPTM - Section F'!E$93:E$494,MATCH('Print View'!$AR$116,'WPTM - Section F'!$M$93:$M$494,0))&lt;&gt;0,INDEX('WPTM - Section F'!E$93:E$494,MATCH('Print View'!$AR$116,'WPTM - Section F'!$M$93:$M$494,0)),""),"")</f>
        <v/>
      </c>
      <c r="AI190" s="514"/>
      <c r="AJ190" s="208" t="str">
        <f>IFERROR(IF(INDEX('WPTM - Section F'!X$8:X$89,MATCH('Print View'!$A190,'WPTM - Section F'!$A$8:$A$89,0))&lt;&gt;0,INDEX('WPTM - Section F'!X$8:X$89,MATCH('Print View'!$A190,'WPTM - Section F'!$A$8:$A$89,0)),""),"")</f>
        <v/>
      </c>
      <c r="AM190" s="298"/>
      <c r="AN190" s="276" t="str">
        <f t="shared" si="5"/>
        <v>75-a1Yg0000003KglLEAS</v>
      </c>
      <c r="AO190" s="276" t="str">
        <f t="shared" si="6"/>
        <v>75-3</v>
      </c>
      <c r="AP190" s="276" t="str">
        <f t="shared" si="7"/>
        <v>75-</v>
      </c>
      <c r="AQ190" s="276" t="str">
        <f t="shared" si="8"/>
        <v>75-</v>
      </c>
      <c r="AR190" s="276" t="str">
        <f t="shared" si="9"/>
        <v>75-</v>
      </c>
    </row>
    <row r="191" spans="1:44" ht="30" x14ac:dyDescent="0.25">
      <c r="A191" s="182">
        <v>76</v>
      </c>
      <c r="B191" s="182" t="str">
        <f>IFERROR(IF(INDEX('WPTM - Section F'!B$8:B$89,MATCH('Print View'!$A191,'WPTM - Section F'!$A$8:$A$89,0))&lt;&gt;0,INDEX('WPTM - Section F'!B$8:B$89,MATCH('Print View'!$A191,'WPTM - Section F'!$A$8:$A$89,0)),""),"")</f>
        <v/>
      </c>
      <c r="C191" s="182" t="str">
        <f>IFERROR(IF(INDEX('WPTM - Section F'!C$8:C$89,MATCH('Print View'!$A191,'WPTM - Section F'!$A$8:$A$89,0))&lt;&gt;0,INDEX('WPTM - Section F'!C$8:C$89,MATCH('Print View'!$A191,'WPTM - Section F'!$A$8:$A$89,0)),""),"")</f>
        <v/>
      </c>
      <c r="D191" s="182" t="str">
        <f>IFERROR(IF(INDEX('WPTM - Section F'!D$8:D$89,MATCH('Print View'!$A191,'WPTM - Section F'!$A$8:$A$89,0))&lt;&gt;0,INDEX('WPTM - Section F'!D$8:D$89,MATCH('Print View'!$A191,'WPTM - Section F'!$A$8:$A$89,0)),""),"")</f>
        <v/>
      </c>
      <c r="E191" s="182" t="str">
        <f>IFERROR(IF(INDEX('WPTM - Section F'!E$8:E$89,MATCH('Print View'!$A191,'WPTM - Section F'!$A$8:$A$89,0))&lt;&gt;0,INDEX('WPTM - Section F'!E$8:E$89,MATCH('Print View'!$A191,'WPTM - Section F'!$A$8:$A$89,0)),""),"")</f>
        <v/>
      </c>
      <c r="F191" s="183" t="str">
        <f>IFERROR(IF(INDEX('WPTM - Section F'!W$8:W$89,MATCH('Print View'!$A191,'WPTM - Section F'!$A$8:$A$89,0))&lt;&gt;0,INDEX('WPTM - Section F'!W$8:W$89,MATCH('Print View'!$A191,'WPTM - Section F'!$A$8:$A$89,0)),""),"")</f>
        <v/>
      </c>
      <c r="G191" s="498" t="str">
        <f>IFERROR(IF(INDEX('WPTM - Section F'!D$93:D$494,MATCH('Print View'!$AN$116,'WPTM - Section F'!$M$93:$MK$494,0))&lt;&gt;0,INDEX('WPTM - Section F'!D$93:D$494,MATCH('Print View'!$AN$116,'WPTM - Section F'!$M$93:$M$494,0)),""),"")</f>
        <v/>
      </c>
      <c r="H191" s="499"/>
      <c r="I191" s="500"/>
      <c r="J191" s="511" t="str">
        <f>IFERROR(IF(INDEX('WPTM - Section F'!E$93:E$494,MATCH('Print View'!$AN$116,'WPTM - Section F'!$M$93:$M$494,0))&lt;&gt;0,INDEX('WPTM - Section F'!E$93:E$494,MATCH('Print View'!$AN$116,'WPTM - Section F'!$M$93:$M$494,0)),""),"")</f>
        <v/>
      </c>
      <c r="K191" s="499"/>
      <c r="L191" s="512"/>
      <c r="M191" s="498" t="str">
        <f>IFERROR(IF(INDEX('WPTM - Section F'!D$93:D$494,MATCH('Print View'!$AO$116,'WPTM - Section F'!$M$93:$MK$494,0))&lt;&gt;0,INDEX('WPTM - Section F'!D$93:D$494,MATCH('Print View'!$AO$116,'WPTM - Section F'!$M$93:$M$494,0)),""),"")</f>
        <v/>
      </c>
      <c r="N191" s="499"/>
      <c r="O191" s="500"/>
      <c r="P191" s="511" t="str">
        <f>IFERROR(IF(INDEX('WPTM - Section F'!E$93:E$494,MATCH('Print View'!$AO$116,'WPTM - Section F'!$M$93:$M$494,0))&lt;&gt;0,INDEX('WPTM - Section F'!E$93:E$494,MATCH('Print View'!$AO$116,'WPTM - Section F'!$M$93:$M$494,0)),""),"")</f>
        <v/>
      </c>
      <c r="Q191" s="499"/>
      <c r="R191" s="512"/>
      <c r="S191" s="498" t="str">
        <f>IFERROR(IF(INDEX('WPTM - Section F'!D$93:D$494,MATCH('Print View'!$AP$116,'WPTM - Section F'!$M$93:$MK$494,0))&lt;&gt;0,INDEX('WPTM - Section F'!D$93:D$494,MATCH('Print View'!$AP$116,'WPTM - Section F'!$M$93:$M$494,0)),""),"")</f>
        <v/>
      </c>
      <c r="T191" s="499"/>
      <c r="U191" s="500"/>
      <c r="V191" s="511" t="str">
        <f>IFERROR(IF(INDEX('WPTM - Section F'!E$93:E$494,MATCH('Print View'!$AP$116,'WPTM - Section F'!$M$93:$M$494,0))&lt;&gt;0,INDEX('WPTM - Section F'!E$93:E$494,MATCH('Print View'!$AP$116,'WPTM - Section F'!$M$93:$M$494,0)),""),"")</f>
        <v/>
      </c>
      <c r="W191" s="499"/>
      <c r="X191" s="512"/>
      <c r="Y191" s="498" t="str">
        <f>IFERROR(IF(INDEX('WPTM - Section F'!D$93:D$494,MATCH('Print View'!$AQ$116,'WPTM - Section F'!$M$93:$MK$494,0))&lt;&gt;0,INDEX('WPTM - Section F'!D$93:D$494,MATCH('Print View'!$AQ$116,'WPTM - Section F'!$M$93:$M$494,0)),""),"")</f>
        <v/>
      </c>
      <c r="Z191" s="499"/>
      <c r="AA191" s="500"/>
      <c r="AB191" s="511" t="str">
        <f>IFERROR(IF(INDEX('WPTM - Section F'!E$93:E$494,MATCH('Print View'!$AQ$116,'WPTM - Section F'!$M$93:$M$494,0))&lt;&gt;0,INDEX('WPTM - Section F'!E$93:E$494,MATCH('Print View'!$AQ$116,'WPTM - Section F'!$M$93:$M$494,0)),""),"")</f>
        <v/>
      </c>
      <c r="AC191" s="499"/>
      <c r="AD191" s="512"/>
      <c r="AE191" s="498" t="str">
        <f>IFERROR(IF(INDEX('WPTM - Section F'!D$93:D$494,MATCH('Print View'!$AR$116,'WPTM - Section F'!$M$93:$MK$494,0))&lt;&gt;0,INDEX('WPTM - Section F'!D$93:D$494,MATCH('Print View'!$AR$116,'WPTM - Section F'!$M$93:$M$494,0)),""),"")</f>
        <v/>
      </c>
      <c r="AF191" s="499"/>
      <c r="AG191" s="500"/>
      <c r="AH191" s="511" t="str">
        <f>IFERROR(IF(INDEX('WPTM - Section F'!E$93:E$494,MATCH('Print View'!$AR$116,'WPTM - Section F'!$M$93:$M$494,0))&lt;&gt;0,INDEX('WPTM - Section F'!E$93:E$494,MATCH('Print View'!$AR$116,'WPTM - Section F'!$M$93:$M$494,0)),""),"")</f>
        <v/>
      </c>
      <c r="AI191" s="512"/>
      <c r="AJ191" s="207" t="str">
        <f>IFERROR(IF(INDEX('WPTM - Section F'!X$8:X$89,MATCH('Print View'!$A191,'WPTM - Section F'!$A$8:$A$89,0))&lt;&gt;0,INDEX('WPTM - Section F'!X$8:X$89,MATCH('Print View'!$A191,'WPTM - Section F'!$A$8:$A$89,0)),""),"")</f>
        <v/>
      </c>
      <c r="AM191" s="298"/>
      <c r="AN191" s="276" t="str">
        <f t="shared" si="5"/>
        <v>76-a1Yg0000003KglLEAS</v>
      </c>
      <c r="AO191" s="276" t="str">
        <f t="shared" si="6"/>
        <v>76-3</v>
      </c>
      <c r="AP191" s="276" t="str">
        <f t="shared" si="7"/>
        <v>76-</v>
      </c>
      <c r="AQ191" s="276" t="str">
        <f t="shared" si="8"/>
        <v>76-</v>
      </c>
      <c r="AR191" s="276" t="str">
        <f t="shared" si="9"/>
        <v>76-</v>
      </c>
    </row>
    <row r="192" spans="1:44" ht="30" x14ac:dyDescent="0.25">
      <c r="A192" s="187">
        <v>77</v>
      </c>
      <c r="B192" s="187" t="str">
        <f>IFERROR(IF(INDEX('WPTM - Section F'!B$8:B$89,MATCH('Print View'!$A192,'WPTM - Section F'!$A$8:$A$89,0))&lt;&gt;0,INDEX('WPTM - Section F'!B$8:B$89,MATCH('Print View'!$A192,'WPTM - Section F'!$A$8:$A$89,0)),""),"")</f>
        <v/>
      </c>
      <c r="C192" s="187" t="str">
        <f>IFERROR(IF(INDEX('WPTM - Section F'!C$8:C$89,MATCH('Print View'!$A192,'WPTM - Section F'!$A$8:$A$89,0))&lt;&gt;0,INDEX('WPTM - Section F'!C$8:C$89,MATCH('Print View'!$A192,'WPTM - Section F'!$A$8:$A$89,0)),""),"")</f>
        <v/>
      </c>
      <c r="D192" s="187" t="str">
        <f>IFERROR(IF(INDEX('WPTM - Section F'!D$8:D$89,MATCH('Print View'!$A192,'WPTM - Section F'!$A$8:$A$89,0))&lt;&gt;0,INDEX('WPTM - Section F'!D$8:D$89,MATCH('Print View'!$A192,'WPTM - Section F'!$A$8:$A$89,0)),""),"")</f>
        <v/>
      </c>
      <c r="E192" s="187" t="str">
        <f>IFERROR(IF(INDEX('WPTM - Section F'!E$8:E$89,MATCH('Print View'!$A192,'WPTM - Section F'!$A$8:$A$89,0))&lt;&gt;0,INDEX('WPTM - Section F'!E$8:E$89,MATCH('Print View'!$A192,'WPTM - Section F'!$A$8:$A$89,0)),""),"")</f>
        <v/>
      </c>
      <c r="F192" s="188" t="str">
        <f>IFERROR(IF(INDEX('WPTM - Section F'!W$8:W$89,MATCH('Print View'!$A192,'WPTM - Section F'!$A$8:$A$89,0))&lt;&gt;0,INDEX('WPTM - Section F'!W$8:W$89,MATCH('Print View'!$A192,'WPTM - Section F'!$A$8:$A$89,0)),""),"")</f>
        <v/>
      </c>
      <c r="G192" s="495" t="str">
        <f>IFERROR(IF(INDEX('WPTM - Section F'!D$93:D$494,MATCH('Print View'!$AN$116,'WPTM - Section F'!$M$93:$MK$494,0))&lt;&gt;0,INDEX('WPTM - Section F'!D$93:D$494,MATCH('Print View'!$AN$116,'WPTM - Section F'!$M$93:$M$494,0)),""),"")</f>
        <v/>
      </c>
      <c r="H192" s="496"/>
      <c r="I192" s="497"/>
      <c r="J192" s="513" t="str">
        <f>IFERROR(IF(INDEX('WPTM - Section F'!E$93:E$494,MATCH('Print View'!$AN$116,'WPTM - Section F'!$M$93:$M$494,0))&lt;&gt;0,INDEX('WPTM - Section F'!E$93:E$494,MATCH('Print View'!$AN$116,'WPTM - Section F'!$M$93:$M$494,0)),""),"")</f>
        <v/>
      </c>
      <c r="K192" s="496"/>
      <c r="L192" s="514"/>
      <c r="M192" s="495" t="str">
        <f>IFERROR(IF(INDEX('WPTM - Section F'!D$93:D$494,MATCH('Print View'!$AO$116,'WPTM - Section F'!$M$93:$MK$494,0))&lt;&gt;0,INDEX('WPTM - Section F'!D$93:D$494,MATCH('Print View'!$AO$116,'WPTM - Section F'!$M$93:$M$494,0)),""),"")</f>
        <v/>
      </c>
      <c r="N192" s="496"/>
      <c r="O192" s="497"/>
      <c r="P192" s="513" t="str">
        <f>IFERROR(IF(INDEX('WPTM - Section F'!E$93:E$494,MATCH('Print View'!$AO$116,'WPTM - Section F'!$M$93:$M$494,0))&lt;&gt;0,INDEX('WPTM - Section F'!E$93:E$494,MATCH('Print View'!$AO$116,'WPTM - Section F'!$M$93:$M$494,0)),""),"")</f>
        <v/>
      </c>
      <c r="Q192" s="496"/>
      <c r="R192" s="514"/>
      <c r="S192" s="495" t="str">
        <f>IFERROR(IF(INDEX('WPTM - Section F'!D$93:D$494,MATCH('Print View'!$AP$116,'WPTM - Section F'!$M$93:$MK$494,0))&lt;&gt;0,INDEX('WPTM - Section F'!D$93:D$494,MATCH('Print View'!$AP$116,'WPTM - Section F'!$M$93:$M$494,0)),""),"")</f>
        <v/>
      </c>
      <c r="T192" s="496"/>
      <c r="U192" s="497"/>
      <c r="V192" s="513" t="str">
        <f>IFERROR(IF(INDEX('WPTM - Section F'!E$93:E$494,MATCH('Print View'!$AP$116,'WPTM - Section F'!$M$93:$M$494,0))&lt;&gt;0,INDEX('WPTM - Section F'!E$93:E$494,MATCH('Print View'!$AP$116,'WPTM - Section F'!$M$93:$M$494,0)),""),"")</f>
        <v/>
      </c>
      <c r="W192" s="496"/>
      <c r="X192" s="514"/>
      <c r="Y192" s="495" t="str">
        <f>IFERROR(IF(INDEX('WPTM - Section F'!D$93:D$494,MATCH('Print View'!$AQ$116,'WPTM - Section F'!$M$93:$MK$494,0))&lt;&gt;0,INDEX('WPTM - Section F'!D$93:D$494,MATCH('Print View'!$AQ$116,'WPTM - Section F'!$M$93:$M$494,0)),""),"")</f>
        <v/>
      </c>
      <c r="Z192" s="496"/>
      <c r="AA192" s="497"/>
      <c r="AB192" s="513" t="str">
        <f>IFERROR(IF(INDEX('WPTM - Section F'!E$93:E$494,MATCH('Print View'!$AQ$116,'WPTM - Section F'!$M$93:$M$494,0))&lt;&gt;0,INDEX('WPTM - Section F'!E$93:E$494,MATCH('Print View'!$AQ$116,'WPTM - Section F'!$M$93:$M$494,0)),""),"")</f>
        <v/>
      </c>
      <c r="AC192" s="496"/>
      <c r="AD192" s="514"/>
      <c r="AE192" s="495" t="str">
        <f>IFERROR(IF(INDEX('WPTM - Section F'!D$93:D$494,MATCH('Print View'!$AR$116,'WPTM - Section F'!$M$93:$MK$494,0))&lt;&gt;0,INDEX('WPTM - Section F'!D$93:D$494,MATCH('Print View'!$AR$116,'WPTM - Section F'!$M$93:$M$494,0)),""),"")</f>
        <v/>
      </c>
      <c r="AF192" s="496"/>
      <c r="AG192" s="497"/>
      <c r="AH192" s="513" t="str">
        <f>IFERROR(IF(INDEX('WPTM - Section F'!E$93:E$494,MATCH('Print View'!$AR$116,'WPTM - Section F'!$M$93:$M$494,0))&lt;&gt;0,INDEX('WPTM - Section F'!E$93:E$494,MATCH('Print View'!$AR$116,'WPTM - Section F'!$M$93:$M$494,0)),""),"")</f>
        <v/>
      </c>
      <c r="AI192" s="514"/>
      <c r="AJ192" s="208" t="str">
        <f>IFERROR(IF(INDEX('WPTM - Section F'!X$8:X$89,MATCH('Print View'!$A192,'WPTM - Section F'!$A$8:$A$89,0))&lt;&gt;0,INDEX('WPTM - Section F'!X$8:X$89,MATCH('Print View'!$A192,'WPTM - Section F'!$A$8:$A$89,0)),""),"")</f>
        <v/>
      </c>
      <c r="AM192" s="298"/>
      <c r="AN192" s="276" t="str">
        <f t="shared" si="5"/>
        <v>77-a1Yg0000003KglLEAS</v>
      </c>
      <c r="AO192" s="276" t="str">
        <f t="shared" si="6"/>
        <v>77-3</v>
      </c>
      <c r="AP192" s="276" t="str">
        <f t="shared" si="7"/>
        <v>77-</v>
      </c>
      <c r="AQ192" s="276" t="str">
        <f t="shared" si="8"/>
        <v>77-</v>
      </c>
      <c r="AR192" s="276" t="str">
        <f t="shared" si="9"/>
        <v>77-</v>
      </c>
    </row>
    <row r="193" spans="1:44" ht="30" x14ac:dyDescent="0.25">
      <c r="A193" s="182">
        <v>78</v>
      </c>
      <c r="B193" s="182" t="str">
        <f>IFERROR(IF(INDEX('WPTM - Section F'!B$8:B$89,MATCH('Print View'!$A193,'WPTM - Section F'!$A$8:$A$89,0))&lt;&gt;0,INDEX('WPTM - Section F'!B$8:B$89,MATCH('Print View'!$A193,'WPTM - Section F'!$A$8:$A$89,0)),""),"")</f>
        <v/>
      </c>
      <c r="C193" s="182" t="str">
        <f>IFERROR(IF(INDEX('WPTM - Section F'!C$8:C$89,MATCH('Print View'!$A193,'WPTM - Section F'!$A$8:$A$89,0))&lt;&gt;0,INDEX('WPTM - Section F'!C$8:C$89,MATCH('Print View'!$A193,'WPTM - Section F'!$A$8:$A$89,0)),""),"")</f>
        <v/>
      </c>
      <c r="D193" s="182" t="str">
        <f>IFERROR(IF(INDEX('WPTM - Section F'!D$8:D$89,MATCH('Print View'!$A193,'WPTM - Section F'!$A$8:$A$89,0))&lt;&gt;0,INDEX('WPTM - Section F'!D$8:D$89,MATCH('Print View'!$A193,'WPTM - Section F'!$A$8:$A$89,0)),""),"")</f>
        <v/>
      </c>
      <c r="E193" s="182" t="str">
        <f>IFERROR(IF(INDEX('WPTM - Section F'!E$8:E$89,MATCH('Print View'!$A193,'WPTM - Section F'!$A$8:$A$89,0))&lt;&gt;0,INDEX('WPTM - Section F'!E$8:E$89,MATCH('Print View'!$A193,'WPTM - Section F'!$A$8:$A$89,0)),""),"")</f>
        <v/>
      </c>
      <c r="F193" s="183" t="str">
        <f>IFERROR(IF(INDEX('WPTM - Section F'!W$8:W$89,MATCH('Print View'!$A193,'WPTM - Section F'!$A$8:$A$89,0))&lt;&gt;0,INDEX('WPTM - Section F'!W$8:W$89,MATCH('Print View'!$A193,'WPTM - Section F'!$A$8:$A$89,0)),""),"")</f>
        <v/>
      </c>
      <c r="G193" s="498" t="str">
        <f>IFERROR(IF(INDEX('WPTM - Section F'!D$93:D$494,MATCH('Print View'!$AN$116,'WPTM - Section F'!$M$93:$MK$494,0))&lt;&gt;0,INDEX('WPTM - Section F'!D$93:D$494,MATCH('Print View'!$AN$116,'WPTM - Section F'!$M$93:$M$494,0)),""),"")</f>
        <v/>
      </c>
      <c r="H193" s="499"/>
      <c r="I193" s="500"/>
      <c r="J193" s="511" t="str">
        <f>IFERROR(IF(INDEX('WPTM - Section F'!E$93:E$494,MATCH('Print View'!$AN$116,'WPTM - Section F'!$M$93:$M$494,0))&lt;&gt;0,INDEX('WPTM - Section F'!E$93:E$494,MATCH('Print View'!$AN$116,'WPTM - Section F'!$M$93:$M$494,0)),""),"")</f>
        <v/>
      </c>
      <c r="K193" s="499"/>
      <c r="L193" s="512"/>
      <c r="M193" s="498" t="str">
        <f>IFERROR(IF(INDEX('WPTM - Section F'!D$93:D$494,MATCH('Print View'!$AO$116,'WPTM - Section F'!$M$93:$MK$494,0))&lt;&gt;0,INDEX('WPTM - Section F'!D$93:D$494,MATCH('Print View'!$AO$116,'WPTM - Section F'!$M$93:$M$494,0)),""),"")</f>
        <v/>
      </c>
      <c r="N193" s="499"/>
      <c r="O193" s="500"/>
      <c r="P193" s="511" t="str">
        <f>IFERROR(IF(INDEX('WPTM - Section F'!E$93:E$494,MATCH('Print View'!$AO$116,'WPTM - Section F'!$M$93:$M$494,0))&lt;&gt;0,INDEX('WPTM - Section F'!E$93:E$494,MATCH('Print View'!$AO$116,'WPTM - Section F'!$M$93:$M$494,0)),""),"")</f>
        <v/>
      </c>
      <c r="Q193" s="499"/>
      <c r="R193" s="512"/>
      <c r="S193" s="498" t="str">
        <f>IFERROR(IF(INDEX('WPTM - Section F'!D$93:D$494,MATCH('Print View'!$AP$116,'WPTM - Section F'!$M$93:$MK$494,0))&lt;&gt;0,INDEX('WPTM - Section F'!D$93:D$494,MATCH('Print View'!$AP$116,'WPTM - Section F'!$M$93:$M$494,0)),""),"")</f>
        <v/>
      </c>
      <c r="T193" s="499"/>
      <c r="U193" s="500"/>
      <c r="V193" s="511" t="str">
        <f>IFERROR(IF(INDEX('WPTM - Section F'!E$93:E$494,MATCH('Print View'!$AP$116,'WPTM - Section F'!$M$93:$M$494,0))&lt;&gt;0,INDEX('WPTM - Section F'!E$93:E$494,MATCH('Print View'!$AP$116,'WPTM - Section F'!$M$93:$M$494,0)),""),"")</f>
        <v/>
      </c>
      <c r="W193" s="499"/>
      <c r="X193" s="512"/>
      <c r="Y193" s="498" t="str">
        <f>IFERROR(IF(INDEX('WPTM - Section F'!D$93:D$494,MATCH('Print View'!$AQ$116,'WPTM - Section F'!$M$93:$MK$494,0))&lt;&gt;0,INDEX('WPTM - Section F'!D$93:D$494,MATCH('Print View'!$AQ$116,'WPTM - Section F'!$M$93:$M$494,0)),""),"")</f>
        <v/>
      </c>
      <c r="Z193" s="499"/>
      <c r="AA193" s="500"/>
      <c r="AB193" s="511" t="str">
        <f>IFERROR(IF(INDEX('WPTM - Section F'!E$93:E$494,MATCH('Print View'!$AQ$116,'WPTM - Section F'!$M$93:$M$494,0))&lt;&gt;0,INDEX('WPTM - Section F'!E$93:E$494,MATCH('Print View'!$AQ$116,'WPTM - Section F'!$M$93:$M$494,0)),""),"")</f>
        <v/>
      </c>
      <c r="AC193" s="499"/>
      <c r="AD193" s="512"/>
      <c r="AE193" s="498" t="str">
        <f>IFERROR(IF(INDEX('WPTM - Section F'!D$93:D$494,MATCH('Print View'!$AR$116,'WPTM - Section F'!$M$93:$MK$494,0))&lt;&gt;0,INDEX('WPTM - Section F'!D$93:D$494,MATCH('Print View'!$AR$116,'WPTM - Section F'!$M$93:$M$494,0)),""),"")</f>
        <v/>
      </c>
      <c r="AF193" s="499"/>
      <c r="AG193" s="500"/>
      <c r="AH193" s="511" t="str">
        <f>IFERROR(IF(INDEX('WPTM - Section F'!E$93:E$494,MATCH('Print View'!$AR$116,'WPTM - Section F'!$M$93:$M$494,0))&lt;&gt;0,INDEX('WPTM - Section F'!E$93:E$494,MATCH('Print View'!$AR$116,'WPTM - Section F'!$M$93:$M$494,0)),""),"")</f>
        <v/>
      </c>
      <c r="AI193" s="512"/>
      <c r="AJ193" s="207" t="str">
        <f>IFERROR(IF(INDEX('WPTM - Section F'!X$8:X$89,MATCH('Print View'!$A193,'WPTM - Section F'!$A$8:$A$89,0))&lt;&gt;0,INDEX('WPTM - Section F'!X$8:X$89,MATCH('Print View'!$A193,'WPTM - Section F'!$A$8:$A$89,0)),""),"")</f>
        <v/>
      </c>
      <c r="AM193" s="298"/>
      <c r="AN193" s="276" t="str">
        <f t="shared" si="5"/>
        <v>78-a1Yg0000003KglLEAS</v>
      </c>
      <c r="AO193" s="276" t="str">
        <f t="shared" si="6"/>
        <v>78-3</v>
      </c>
      <c r="AP193" s="276" t="str">
        <f t="shared" si="7"/>
        <v>78-</v>
      </c>
      <c r="AQ193" s="276" t="str">
        <f t="shared" si="8"/>
        <v>78-</v>
      </c>
      <c r="AR193" s="276" t="str">
        <f t="shared" si="9"/>
        <v>78-</v>
      </c>
    </row>
    <row r="194" spans="1:44" ht="30" x14ac:dyDescent="0.25">
      <c r="A194" s="187">
        <v>79</v>
      </c>
      <c r="B194" s="187" t="str">
        <f>IFERROR(IF(INDEX('WPTM - Section F'!B$8:B$89,MATCH('Print View'!$A194,'WPTM - Section F'!$A$8:$A$89,0))&lt;&gt;0,INDEX('WPTM - Section F'!B$8:B$89,MATCH('Print View'!$A194,'WPTM - Section F'!$A$8:$A$89,0)),""),"")</f>
        <v/>
      </c>
      <c r="C194" s="187" t="str">
        <f>IFERROR(IF(INDEX('WPTM - Section F'!C$8:C$89,MATCH('Print View'!$A194,'WPTM - Section F'!$A$8:$A$89,0))&lt;&gt;0,INDEX('WPTM - Section F'!C$8:C$89,MATCH('Print View'!$A194,'WPTM - Section F'!$A$8:$A$89,0)),""),"")</f>
        <v/>
      </c>
      <c r="D194" s="187" t="str">
        <f>IFERROR(IF(INDEX('WPTM - Section F'!D$8:D$89,MATCH('Print View'!$A194,'WPTM - Section F'!$A$8:$A$89,0))&lt;&gt;0,INDEX('WPTM - Section F'!D$8:D$89,MATCH('Print View'!$A194,'WPTM - Section F'!$A$8:$A$89,0)),""),"")</f>
        <v/>
      </c>
      <c r="E194" s="187" t="str">
        <f>IFERROR(IF(INDEX('WPTM - Section F'!E$8:E$89,MATCH('Print View'!$A194,'WPTM - Section F'!$A$8:$A$89,0))&lt;&gt;0,INDEX('WPTM - Section F'!E$8:E$89,MATCH('Print View'!$A194,'WPTM - Section F'!$A$8:$A$89,0)),""),"")</f>
        <v/>
      </c>
      <c r="F194" s="188" t="str">
        <f>IFERROR(IF(INDEX('WPTM - Section F'!W$8:W$89,MATCH('Print View'!$A194,'WPTM - Section F'!$A$8:$A$89,0))&lt;&gt;0,INDEX('WPTM - Section F'!W$8:W$89,MATCH('Print View'!$A194,'WPTM - Section F'!$A$8:$A$89,0)),""),"")</f>
        <v/>
      </c>
      <c r="G194" s="495" t="str">
        <f>IFERROR(IF(INDEX('WPTM - Section F'!D$93:D$494,MATCH('Print View'!$AN$116,'WPTM - Section F'!$M$93:$MK$494,0))&lt;&gt;0,INDEX('WPTM - Section F'!D$93:D$494,MATCH('Print View'!$AN$116,'WPTM - Section F'!$M$93:$M$494,0)),""),"")</f>
        <v/>
      </c>
      <c r="H194" s="496"/>
      <c r="I194" s="497"/>
      <c r="J194" s="513" t="str">
        <f>IFERROR(IF(INDEX('WPTM - Section F'!E$93:E$494,MATCH('Print View'!$AN$116,'WPTM - Section F'!$M$93:$M$494,0))&lt;&gt;0,INDEX('WPTM - Section F'!E$93:E$494,MATCH('Print View'!$AN$116,'WPTM - Section F'!$M$93:$M$494,0)),""),"")</f>
        <v/>
      </c>
      <c r="K194" s="496"/>
      <c r="L194" s="514"/>
      <c r="M194" s="495" t="str">
        <f>IFERROR(IF(INDEX('WPTM - Section F'!D$93:D$494,MATCH('Print View'!$AO$116,'WPTM - Section F'!$M$93:$MK$494,0))&lt;&gt;0,INDEX('WPTM - Section F'!D$93:D$494,MATCH('Print View'!$AO$116,'WPTM - Section F'!$M$93:$M$494,0)),""),"")</f>
        <v/>
      </c>
      <c r="N194" s="496"/>
      <c r="O194" s="497"/>
      <c r="P194" s="513" t="str">
        <f>IFERROR(IF(INDEX('WPTM - Section F'!E$93:E$494,MATCH('Print View'!$AO$116,'WPTM - Section F'!$M$93:$M$494,0))&lt;&gt;0,INDEX('WPTM - Section F'!E$93:E$494,MATCH('Print View'!$AO$116,'WPTM - Section F'!$M$93:$M$494,0)),""),"")</f>
        <v/>
      </c>
      <c r="Q194" s="496"/>
      <c r="R194" s="514"/>
      <c r="S194" s="495" t="str">
        <f>IFERROR(IF(INDEX('WPTM - Section F'!D$93:D$494,MATCH('Print View'!$AP$116,'WPTM - Section F'!$M$93:$MK$494,0))&lt;&gt;0,INDEX('WPTM - Section F'!D$93:D$494,MATCH('Print View'!$AP$116,'WPTM - Section F'!$M$93:$M$494,0)),""),"")</f>
        <v/>
      </c>
      <c r="T194" s="496"/>
      <c r="U194" s="497"/>
      <c r="V194" s="513" t="str">
        <f>IFERROR(IF(INDEX('WPTM - Section F'!E$93:E$494,MATCH('Print View'!$AP$116,'WPTM - Section F'!$M$93:$M$494,0))&lt;&gt;0,INDEX('WPTM - Section F'!E$93:E$494,MATCH('Print View'!$AP$116,'WPTM - Section F'!$M$93:$M$494,0)),""),"")</f>
        <v/>
      </c>
      <c r="W194" s="496"/>
      <c r="X194" s="514"/>
      <c r="Y194" s="495" t="str">
        <f>IFERROR(IF(INDEX('WPTM - Section F'!D$93:D$494,MATCH('Print View'!$AQ$116,'WPTM - Section F'!$M$93:$MK$494,0))&lt;&gt;0,INDEX('WPTM - Section F'!D$93:D$494,MATCH('Print View'!$AQ$116,'WPTM - Section F'!$M$93:$M$494,0)),""),"")</f>
        <v/>
      </c>
      <c r="Z194" s="496"/>
      <c r="AA194" s="497"/>
      <c r="AB194" s="513" t="str">
        <f>IFERROR(IF(INDEX('WPTM - Section F'!E$93:E$494,MATCH('Print View'!$AQ$116,'WPTM - Section F'!$M$93:$M$494,0))&lt;&gt;0,INDEX('WPTM - Section F'!E$93:E$494,MATCH('Print View'!$AQ$116,'WPTM - Section F'!$M$93:$M$494,0)),""),"")</f>
        <v/>
      </c>
      <c r="AC194" s="496"/>
      <c r="AD194" s="514"/>
      <c r="AE194" s="495" t="str">
        <f>IFERROR(IF(INDEX('WPTM - Section F'!D$93:D$494,MATCH('Print View'!$AR$116,'WPTM - Section F'!$M$93:$MK$494,0))&lt;&gt;0,INDEX('WPTM - Section F'!D$93:D$494,MATCH('Print View'!$AR$116,'WPTM - Section F'!$M$93:$M$494,0)),""),"")</f>
        <v/>
      </c>
      <c r="AF194" s="496"/>
      <c r="AG194" s="497"/>
      <c r="AH194" s="513" t="str">
        <f>IFERROR(IF(INDEX('WPTM - Section F'!E$93:E$494,MATCH('Print View'!$AR$116,'WPTM - Section F'!$M$93:$M$494,0))&lt;&gt;0,INDEX('WPTM - Section F'!E$93:E$494,MATCH('Print View'!$AR$116,'WPTM - Section F'!$M$93:$M$494,0)),""),"")</f>
        <v/>
      </c>
      <c r="AI194" s="514"/>
      <c r="AJ194" s="208" t="str">
        <f>IFERROR(IF(INDEX('WPTM - Section F'!X$8:X$89,MATCH('Print View'!$A194,'WPTM - Section F'!$A$8:$A$89,0))&lt;&gt;0,INDEX('WPTM - Section F'!X$8:X$89,MATCH('Print View'!$A194,'WPTM - Section F'!$A$8:$A$89,0)),""),"")</f>
        <v/>
      </c>
      <c r="AM194" s="298"/>
      <c r="AN194" s="276" t="str">
        <f t="shared" si="5"/>
        <v>79-a1Yg0000003KglLEAS</v>
      </c>
      <c r="AO194" s="276" t="str">
        <f t="shared" si="6"/>
        <v>79-3</v>
      </c>
      <c r="AP194" s="276" t="str">
        <f t="shared" si="7"/>
        <v>79-</v>
      </c>
      <c r="AQ194" s="276" t="str">
        <f t="shared" si="8"/>
        <v>79-</v>
      </c>
      <c r="AR194" s="276" t="str">
        <f t="shared" si="9"/>
        <v>79-</v>
      </c>
    </row>
    <row r="195" spans="1:44" ht="30.75" thickBot="1" x14ac:dyDescent="0.3">
      <c r="A195" s="209">
        <v>80</v>
      </c>
      <c r="B195" s="209" t="str">
        <f>IFERROR(IF(INDEX('WPTM - Section F'!B$8:B$89,MATCH('Print View'!$A195,'WPTM - Section F'!$A$8:$A$89,0))&lt;&gt;0,INDEX('WPTM - Section F'!B$8:B$89,MATCH('Print View'!$A195,'WPTM - Section F'!$A$8:$A$89,0)),""),"")</f>
        <v/>
      </c>
      <c r="C195" s="209" t="str">
        <f>IFERROR(IF(INDEX('WPTM - Section F'!C$8:C$89,MATCH('Print View'!$A195,'WPTM - Section F'!$A$8:$A$89,0))&lt;&gt;0,INDEX('WPTM - Section F'!C$8:C$89,MATCH('Print View'!$A195,'WPTM - Section F'!$A$8:$A$89,0)),""),"")</f>
        <v/>
      </c>
      <c r="D195" s="209" t="str">
        <f>IFERROR(IF(INDEX('WPTM - Section F'!D$8:D$89,MATCH('Print View'!$A195,'WPTM - Section F'!$A$8:$A$89,0))&lt;&gt;0,INDEX('WPTM - Section F'!D$8:D$89,MATCH('Print View'!$A195,'WPTM - Section F'!$A$8:$A$89,0)),""),"")</f>
        <v/>
      </c>
      <c r="E195" s="209" t="str">
        <f>IFERROR(IF(INDEX('WPTM - Section F'!E$8:E$89,MATCH('Print View'!$A195,'WPTM - Section F'!$A$8:$A$89,0))&lt;&gt;0,INDEX('WPTM - Section F'!E$8:E$89,MATCH('Print View'!$A195,'WPTM - Section F'!$A$8:$A$89,0)),""),"")</f>
        <v/>
      </c>
      <c r="F195" s="210" t="str">
        <f>IFERROR(IF(INDEX('WPTM - Section F'!W$8:W$89,MATCH('Print View'!$A195,'WPTM - Section F'!$A$8:$A$89,0))&lt;&gt;0,INDEX('WPTM - Section F'!W$8:W$89,MATCH('Print View'!$A195,'WPTM - Section F'!$A$8:$A$89,0)),""),"")</f>
        <v/>
      </c>
      <c r="G195" s="492" t="str">
        <f>IFERROR(IF(INDEX('WPTM - Section F'!D$93:D$494,MATCH('Print View'!$AN$116,'WPTM - Section F'!$M$93:$MK$494,0))&lt;&gt;0,INDEX('WPTM - Section F'!D$93:D$494,MATCH('Print View'!$AN$116,'WPTM - Section F'!$M$93:$M$494,0)),""),"")</f>
        <v/>
      </c>
      <c r="H195" s="493"/>
      <c r="I195" s="494"/>
      <c r="J195" s="592" t="str">
        <f>IFERROR(IF(INDEX('WPTM - Section F'!E$93:E$494,MATCH('Print View'!$AN$116,'WPTM - Section F'!$M$93:$M$494,0))&lt;&gt;0,INDEX('WPTM - Section F'!E$93:E$494,MATCH('Print View'!$AN$116,'WPTM - Section F'!$M$93:$M$494,0)),""),"")</f>
        <v/>
      </c>
      <c r="K195" s="493"/>
      <c r="L195" s="593"/>
      <c r="M195" s="492" t="str">
        <f>IFERROR(IF(INDEX('WPTM - Section F'!D$93:D$494,MATCH('Print View'!$AO$116,'WPTM - Section F'!$M$93:$MK$494,0))&lt;&gt;0,INDEX('WPTM - Section F'!D$93:D$494,MATCH('Print View'!$AO$116,'WPTM - Section F'!$M$93:$M$494,0)),""),"")</f>
        <v/>
      </c>
      <c r="N195" s="493"/>
      <c r="O195" s="494"/>
      <c r="P195" s="592" t="str">
        <f>IFERROR(IF(INDEX('WPTM - Section F'!E$93:E$494,MATCH('Print View'!$AO$116,'WPTM - Section F'!$M$93:$M$494,0))&lt;&gt;0,INDEX('WPTM - Section F'!E$93:E$494,MATCH('Print View'!$AO$116,'WPTM - Section F'!$M$93:$M$494,0)),""),"")</f>
        <v/>
      </c>
      <c r="Q195" s="493"/>
      <c r="R195" s="593"/>
      <c r="S195" s="492" t="str">
        <f>IFERROR(IF(INDEX('WPTM - Section F'!D$93:D$494,MATCH('Print View'!$AP$116,'WPTM - Section F'!$M$93:$MK$494,0))&lt;&gt;0,INDEX('WPTM - Section F'!D$93:D$494,MATCH('Print View'!$AP$116,'WPTM - Section F'!$M$93:$M$494,0)),""),"")</f>
        <v/>
      </c>
      <c r="T195" s="493"/>
      <c r="U195" s="494"/>
      <c r="V195" s="592" t="str">
        <f>IFERROR(IF(INDEX('WPTM - Section F'!E$93:E$494,MATCH('Print View'!$AP$116,'WPTM - Section F'!$M$93:$M$494,0))&lt;&gt;0,INDEX('WPTM - Section F'!E$93:E$494,MATCH('Print View'!$AP$116,'WPTM - Section F'!$M$93:$M$494,0)),""),"")</f>
        <v/>
      </c>
      <c r="W195" s="493"/>
      <c r="X195" s="593"/>
      <c r="Y195" s="492" t="str">
        <f>IFERROR(IF(INDEX('WPTM - Section F'!D$93:D$494,MATCH('Print View'!$AQ$116,'WPTM - Section F'!$M$93:$MK$494,0))&lt;&gt;0,INDEX('WPTM - Section F'!D$93:D$494,MATCH('Print View'!$AQ$116,'WPTM - Section F'!$M$93:$M$494,0)),""),"")</f>
        <v/>
      </c>
      <c r="Z195" s="493"/>
      <c r="AA195" s="494"/>
      <c r="AB195" s="592" t="str">
        <f>IFERROR(IF(INDEX('WPTM - Section F'!E$93:E$494,MATCH('Print View'!$AQ$116,'WPTM - Section F'!$M$93:$M$494,0))&lt;&gt;0,INDEX('WPTM - Section F'!E$93:E$494,MATCH('Print View'!$AQ$116,'WPTM - Section F'!$M$93:$M$494,0)),""),"")</f>
        <v/>
      </c>
      <c r="AC195" s="493"/>
      <c r="AD195" s="593"/>
      <c r="AE195" s="492" t="str">
        <f>IFERROR(IF(INDEX('WPTM - Section F'!D$93:D$494,MATCH('Print View'!$AR$116,'WPTM - Section F'!$M$93:$MK$494,0))&lt;&gt;0,INDEX('WPTM - Section F'!D$93:D$494,MATCH('Print View'!$AR$116,'WPTM - Section F'!$M$93:$M$494,0)),""),"")</f>
        <v/>
      </c>
      <c r="AF195" s="493"/>
      <c r="AG195" s="494"/>
      <c r="AH195" s="592" t="str">
        <f>IFERROR(IF(INDEX('WPTM - Section F'!E$93:E$494,MATCH('Print View'!$AR$116,'WPTM - Section F'!$M$93:$M$494,0))&lt;&gt;0,INDEX('WPTM - Section F'!E$93:E$494,MATCH('Print View'!$AR$116,'WPTM - Section F'!$M$93:$M$494,0)),""),"")</f>
        <v/>
      </c>
      <c r="AI195" s="593"/>
      <c r="AJ195" s="211" t="str">
        <f>IFERROR(IF(INDEX('WPTM - Section F'!X$8:X$89,MATCH('Print View'!$A195,'WPTM - Section F'!$A$8:$A$89,0))&lt;&gt;0,INDEX('WPTM - Section F'!X$8:X$89,MATCH('Print View'!$A195,'WPTM - Section F'!$A$8:$A$89,0)),""),"")</f>
        <v/>
      </c>
      <c r="AM195" s="298"/>
      <c r="AN195" s="276" t="str">
        <f t="shared" si="5"/>
        <v>80-a1Yg0000003KglLEAS</v>
      </c>
      <c r="AO195" s="276" t="str">
        <f t="shared" si="6"/>
        <v>80-3</v>
      </c>
      <c r="AP195" s="276" t="str">
        <f t="shared" si="7"/>
        <v>80-</v>
      </c>
      <c r="AQ195" s="276" t="str">
        <f t="shared" si="8"/>
        <v>80-</v>
      </c>
      <c r="AR195" s="276" t="str">
        <f t="shared" si="9"/>
        <v>80-</v>
      </c>
    </row>
    <row r="196" spans="1:44" x14ac:dyDescent="0.25">
      <c r="A196" s="297"/>
    </row>
  </sheetData>
  <sheetProtection algorithmName="SHA-512" hashValue="Vyx9kO4Qin7WKHVwENjF++Ju/65NVQf+pnWo8ng4848erH2oxwiJOLTtI6uFG/TlGslx44slv2UZC+Qd6MziHw==" saltValue="tu87RHk3CmlQpQwQP6lVhQ==" spinCount="100000" sheet="1" objects="1" scenarios="1" formatCells="0" formatColumns="0" formatRows="0"/>
  <mergeCells count="953">
    <mergeCell ref="AH189:AI189"/>
    <mergeCell ref="AH190:AI190"/>
    <mergeCell ref="AH191:AI191"/>
    <mergeCell ref="AH192:AI192"/>
    <mergeCell ref="AH193:AI193"/>
    <mergeCell ref="AH194:AI194"/>
    <mergeCell ref="AH195:AI195"/>
    <mergeCell ref="G114:I114"/>
    <mergeCell ref="J114:L114"/>
    <mergeCell ref="P114:R114"/>
    <mergeCell ref="M114:O114"/>
    <mergeCell ref="S114:U114"/>
    <mergeCell ref="V114:X114"/>
    <mergeCell ref="AB114:AD114"/>
    <mergeCell ref="Y114:AA114"/>
    <mergeCell ref="AH114:AI114"/>
    <mergeCell ref="AE114:AG114"/>
    <mergeCell ref="AH180:AI180"/>
    <mergeCell ref="AH181:AI181"/>
    <mergeCell ref="AH182:AI182"/>
    <mergeCell ref="AH183:AI183"/>
    <mergeCell ref="AH184:AI184"/>
    <mergeCell ref="AH185:AI185"/>
    <mergeCell ref="AH186:AI186"/>
    <mergeCell ref="AH187:AI187"/>
    <mergeCell ref="AH188:AI188"/>
    <mergeCell ref="AH171:AI171"/>
    <mergeCell ref="AH172:AI172"/>
    <mergeCell ref="AH173:AI173"/>
    <mergeCell ref="AH174:AI174"/>
    <mergeCell ref="AH175:AI175"/>
    <mergeCell ref="AH176:AI176"/>
    <mergeCell ref="AH177:AI177"/>
    <mergeCell ref="AH178:AI178"/>
    <mergeCell ref="AH179:AI179"/>
    <mergeCell ref="AH162:AI162"/>
    <mergeCell ref="AH163:AI163"/>
    <mergeCell ref="AH164:AI164"/>
    <mergeCell ref="AH165:AI165"/>
    <mergeCell ref="AH166:AI166"/>
    <mergeCell ref="AH167:AI167"/>
    <mergeCell ref="AH168:AI168"/>
    <mergeCell ref="AH169:AI169"/>
    <mergeCell ref="AH170:AI170"/>
    <mergeCell ref="AH153:AI153"/>
    <mergeCell ref="AH154:AI154"/>
    <mergeCell ref="AH155:AI155"/>
    <mergeCell ref="AH156:AI156"/>
    <mergeCell ref="AH157:AI157"/>
    <mergeCell ref="AH158:AI158"/>
    <mergeCell ref="AH159:AI159"/>
    <mergeCell ref="AH160:AI160"/>
    <mergeCell ref="AH161:AI161"/>
    <mergeCell ref="AH144:AI144"/>
    <mergeCell ref="AH145:AI145"/>
    <mergeCell ref="AH146:AI146"/>
    <mergeCell ref="AH147:AI147"/>
    <mergeCell ref="AH148:AI148"/>
    <mergeCell ref="AH149:AI149"/>
    <mergeCell ref="AH150:AI150"/>
    <mergeCell ref="AH151:AI151"/>
    <mergeCell ref="AH152:AI152"/>
    <mergeCell ref="AH135:AI135"/>
    <mergeCell ref="AH136:AI136"/>
    <mergeCell ref="AH137:AI137"/>
    <mergeCell ref="AH138:AI138"/>
    <mergeCell ref="AH139:AI139"/>
    <mergeCell ref="AH140:AI140"/>
    <mergeCell ref="AH141:AI141"/>
    <mergeCell ref="AH142:AI142"/>
    <mergeCell ref="AH143:AI143"/>
    <mergeCell ref="AE191:AG191"/>
    <mergeCell ref="AE192:AG192"/>
    <mergeCell ref="AE193:AG193"/>
    <mergeCell ref="AE194:AG194"/>
    <mergeCell ref="AE195:AG195"/>
    <mergeCell ref="AH116:AI116"/>
    <mergeCell ref="AH117:AI117"/>
    <mergeCell ref="AH118:AI118"/>
    <mergeCell ref="AH119:AI119"/>
    <mergeCell ref="AH120:AI120"/>
    <mergeCell ref="AH121:AI121"/>
    <mergeCell ref="AH122:AI122"/>
    <mergeCell ref="AH123:AI123"/>
    <mergeCell ref="AH124:AI124"/>
    <mergeCell ref="AH125:AI125"/>
    <mergeCell ref="AH126:AI126"/>
    <mergeCell ref="AH127:AI127"/>
    <mergeCell ref="AH128:AI128"/>
    <mergeCell ref="AH129:AI129"/>
    <mergeCell ref="AH130:AI130"/>
    <mergeCell ref="AH131:AI131"/>
    <mergeCell ref="AH132:AI132"/>
    <mergeCell ref="AH133:AI133"/>
    <mergeCell ref="AH134:AI134"/>
    <mergeCell ref="AE182:AG182"/>
    <mergeCell ref="AE183:AG183"/>
    <mergeCell ref="AE184:AG184"/>
    <mergeCell ref="AE185:AG185"/>
    <mergeCell ref="AE186:AG186"/>
    <mergeCell ref="AE187:AG187"/>
    <mergeCell ref="AE188:AG188"/>
    <mergeCell ref="AE189:AG189"/>
    <mergeCell ref="AE190:AG190"/>
    <mergeCell ref="AE173:AG173"/>
    <mergeCell ref="AE174:AG174"/>
    <mergeCell ref="AE175:AG175"/>
    <mergeCell ref="AE176:AG176"/>
    <mergeCell ref="AE177:AG177"/>
    <mergeCell ref="AE178:AG178"/>
    <mergeCell ref="AE179:AG179"/>
    <mergeCell ref="AE180:AG180"/>
    <mergeCell ref="AE181:AG181"/>
    <mergeCell ref="AE162:AG162"/>
    <mergeCell ref="AE163:AG163"/>
    <mergeCell ref="AE164:AG164"/>
    <mergeCell ref="AE165:AG165"/>
    <mergeCell ref="AE166:AG166"/>
    <mergeCell ref="AE167:AG167"/>
    <mergeCell ref="AE168:AG168"/>
    <mergeCell ref="AE169:AG169"/>
    <mergeCell ref="AE170:AG170"/>
    <mergeCell ref="AE153:AG153"/>
    <mergeCell ref="AE154:AG154"/>
    <mergeCell ref="AE155:AG155"/>
    <mergeCell ref="AE156:AG156"/>
    <mergeCell ref="AE157:AG157"/>
    <mergeCell ref="AE158:AG158"/>
    <mergeCell ref="AE159:AG159"/>
    <mergeCell ref="AE160:AG160"/>
    <mergeCell ref="AE161:AG161"/>
    <mergeCell ref="AE144:AG144"/>
    <mergeCell ref="AE145:AG145"/>
    <mergeCell ref="AE146:AG146"/>
    <mergeCell ref="AE147:AG147"/>
    <mergeCell ref="AE148:AG148"/>
    <mergeCell ref="AE149:AG149"/>
    <mergeCell ref="AE150:AG150"/>
    <mergeCell ref="AE151:AG151"/>
    <mergeCell ref="AE152:AG152"/>
    <mergeCell ref="AE135:AG135"/>
    <mergeCell ref="AE136:AG136"/>
    <mergeCell ref="AE137:AG137"/>
    <mergeCell ref="AE138:AG138"/>
    <mergeCell ref="AE139:AG139"/>
    <mergeCell ref="AE140:AG140"/>
    <mergeCell ref="AE141:AG141"/>
    <mergeCell ref="AE142:AG142"/>
    <mergeCell ref="AE143:AG143"/>
    <mergeCell ref="AB194:AD194"/>
    <mergeCell ref="AB195:AD195"/>
    <mergeCell ref="AE115:AG115"/>
    <mergeCell ref="AE116:AG116"/>
    <mergeCell ref="AE117:AG117"/>
    <mergeCell ref="AE118:AG118"/>
    <mergeCell ref="AE119:AG119"/>
    <mergeCell ref="AE120:AG120"/>
    <mergeCell ref="AE121:AG121"/>
    <mergeCell ref="AE122:AG122"/>
    <mergeCell ref="AE123:AG123"/>
    <mergeCell ref="AE124:AG124"/>
    <mergeCell ref="AE125:AG125"/>
    <mergeCell ref="AE126:AG126"/>
    <mergeCell ref="AE127:AG127"/>
    <mergeCell ref="AE128:AG128"/>
    <mergeCell ref="AE129:AG129"/>
    <mergeCell ref="AE130:AG130"/>
    <mergeCell ref="AE131:AG131"/>
    <mergeCell ref="AE132:AG132"/>
    <mergeCell ref="AE133:AG133"/>
    <mergeCell ref="AE134:AG134"/>
    <mergeCell ref="AB183:AD183"/>
    <mergeCell ref="AB184:AD184"/>
    <mergeCell ref="AB167:AD167"/>
    <mergeCell ref="AB168:AD168"/>
    <mergeCell ref="AB169:AD169"/>
    <mergeCell ref="AB170:AD170"/>
    <mergeCell ref="AB171:AD171"/>
    <mergeCell ref="AB172:AD172"/>
    <mergeCell ref="AB173:AD173"/>
    <mergeCell ref="AB174:AD174"/>
    <mergeCell ref="AB175:AD175"/>
    <mergeCell ref="AB136:AD136"/>
    <mergeCell ref="AB137:AD137"/>
    <mergeCell ref="AB138:AD138"/>
    <mergeCell ref="AB139:AD139"/>
    <mergeCell ref="AB140:AD140"/>
    <mergeCell ref="AB141:AD141"/>
    <mergeCell ref="AB142:AD142"/>
    <mergeCell ref="AB143:AD143"/>
    <mergeCell ref="AB144:AD144"/>
    <mergeCell ref="Y194:AA194"/>
    <mergeCell ref="Y195:AA195"/>
    <mergeCell ref="AB116:AD116"/>
    <mergeCell ref="AB117:AD117"/>
    <mergeCell ref="AB118:AD118"/>
    <mergeCell ref="AB119:AD119"/>
    <mergeCell ref="AB120:AD120"/>
    <mergeCell ref="AB121:AD121"/>
    <mergeCell ref="AB122:AD122"/>
    <mergeCell ref="AB123:AD123"/>
    <mergeCell ref="AB124:AD124"/>
    <mergeCell ref="AB125:AD125"/>
    <mergeCell ref="AB126:AD126"/>
    <mergeCell ref="AB127:AD127"/>
    <mergeCell ref="AB128:AD128"/>
    <mergeCell ref="AB129:AD129"/>
    <mergeCell ref="AB130:AD130"/>
    <mergeCell ref="AB131:AD131"/>
    <mergeCell ref="AB132:AD132"/>
    <mergeCell ref="AB133:AD133"/>
    <mergeCell ref="AB134:AD134"/>
    <mergeCell ref="AB135:AD135"/>
    <mergeCell ref="Y189:AA189"/>
    <mergeCell ref="Y190:AA190"/>
    <mergeCell ref="Y191:AA191"/>
    <mergeCell ref="Y192:AA192"/>
    <mergeCell ref="Y193:AA193"/>
    <mergeCell ref="AB192:AD192"/>
    <mergeCell ref="AB193:AD193"/>
    <mergeCell ref="Y178:AA178"/>
    <mergeCell ref="Y179:AA179"/>
    <mergeCell ref="Y180:AA180"/>
    <mergeCell ref="Y181:AA181"/>
    <mergeCell ref="Y182:AA182"/>
    <mergeCell ref="AB178:AD178"/>
    <mergeCell ref="AB179:AD179"/>
    <mergeCell ref="AB180:AD180"/>
    <mergeCell ref="AB181:AD181"/>
    <mergeCell ref="AB182:AD182"/>
    <mergeCell ref="AB185:AD185"/>
    <mergeCell ref="AB186:AD186"/>
    <mergeCell ref="AB187:AD187"/>
    <mergeCell ref="AB188:AD188"/>
    <mergeCell ref="AB189:AD189"/>
    <mergeCell ref="AB190:AD190"/>
    <mergeCell ref="AB191:AD191"/>
    <mergeCell ref="Y173:AA173"/>
    <mergeCell ref="Y174:AA174"/>
    <mergeCell ref="Y175:AA175"/>
    <mergeCell ref="Y176:AA176"/>
    <mergeCell ref="Y177:AA177"/>
    <mergeCell ref="AB176:AD176"/>
    <mergeCell ref="AB177:AD177"/>
    <mergeCell ref="Y168:AA168"/>
    <mergeCell ref="Y169:AA169"/>
    <mergeCell ref="Y170:AA170"/>
    <mergeCell ref="Y171:AA171"/>
    <mergeCell ref="Y172:AA172"/>
    <mergeCell ref="Y162:AA162"/>
    <mergeCell ref="Y163:AA163"/>
    <mergeCell ref="Y164:AA164"/>
    <mergeCell ref="Y165:AA165"/>
    <mergeCell ref="Y166:AA166"/>
    <mergeCell ref="AB162:AD162"/>
    <mergeCell ref="AB163:AD163"/>
    <mergeCell ref="AB164:AD164"/>
    <mergeCell ref="AB165:AD165"/>
    <mergeCell ref="AB166:AD166"/>
    <mergeCell ref="Y157:AA157"/>
    <mergeCell ref="Y158:AA158"/>
    <mergeCell ref="Y159:AA159"/>
    <mergeCell ref="Y160:AA160"/>
    <mergeCell ref="Y161:AA161"/>
    <mergeCell ref="AB157:AD157"/>
    <mergeCell ref="AB158:AD158"/>
    <mergeCell ref="AB159:AD159"/>
    <mergeCell ref="AB160:AD160"/>
    <mergeCell ref="AB161:AD161"/>
    <mergeCell ref="Y152:AA152"/>
    <mergeCell ref="Y153:AA153"/>
    <mergeCell ref="Y154:AA154"/>
    <mergeCell ref="Y155:AA155"/>
    <mergeCell ref="Y156:AA156"/>
    <mergeCell ref="AB152:AD152"/>
    <mergeCell ref="AB153:AD153"/>
    <mergeCell ref="AB154:AD154"/>
    <mergeCell ref="AB155:AD155"/>
    <mergeCell ref="AB156:AD156"/>
    <mergeCell ref="Y147:AA147"/>
    <mergeCell ref="Y148:AA148"/>
    <mergeCell ref="Y149:AA149"/>
    <mergeCell ref="Y150:AA150"/>
    <mergeCell ref="Y151:AA151"/>
    <mergeCell ref="AB147:AD147"/>
    <mergeCell ref="AB148:AD148"/>
    <mergeCell ref="AB149:AD149"/>
    <mergeCell ref="AB150:AD150"/>
    <mergeCell ref="AB151:AD151"/>
    <mergeCell ref="Y144:AA144"/>
    <mergeCell ref="Y145:AA145"/>
    <mergeCell ref="Y146:AA146"/>
    <mergeCell ref="AB145:AD145"/>
    <mergeCell ref="AB146:AD146"/>
    <mergeCell ref="Y137:AA137"/>
    <mergeCell ref="Y138:AA138"/>
    <mergeCell ref="Y139:AA139"/>
    <mergeCell ref="Y140:AA140"/>
    <mergeCell ref="Y141:AA141"/>
    <mergeCell ref="V193:X193"/>
    <mergeCell ref="V194:X194"/>
    <mergeCell ref="V195:X195"/>
    <mergeCell ref="Y116:AA116"/>
    <mergeCell ref="Y117:AA117"/>
    <mergeCell ref="Y118:AA118"/>
    <mergeCell ref="Y119:AA119"/>
    <mergeCell ref="Y120:AA120"/>
    <mergeCell ref="Y121:AA121"/>
    <mergeCell ref="Y122:AA122"/>
    <mergeCell ref="Y123:AA123"/>
    <mergeCell ref="Y124:AA124"/>
    <mergeCell ref="Y125:AA125"/>
    <mergeCell ref="V182:X182"/>
    <mergeCell ref="V183:X183"/>
    <mergeCell ref="V184:X184"/>
    <mergeCell ref="V185:X185"/>
    <mergeCell ref="V186:X186"/>
    <mergeCell ref="V187:X187"/>
    <mergeCell ref="V188:X188"/>
    <mergeCell ref="V189:X189"/>
    <mergeCell ref="V190:X190"/>
    <mergeCell ref="Y142:AA142"/>
    <mergeCell ref="Y143:AA143"/>
    <mergeCell ref="V175:X175"/>
    <mergeCell ref="V176:X176"/>
    <mergeCell ref="V177:X177"/>
    <mergeCell ref="V178:X178"/>
    <mergeCell ref="V179:X179"/>
    <mergeCell ref="V180:X180"/>
    <mergeCell ref="V181:X181"/>
    <mergeCell ref="V191:X191"/>
    <mergeCell ref="V192:X192"/>
    <mergeCell ref="V166:X166"/>
    <mergeCell ref="V167:X167"/>
    <mergeCell ref="V168:X168"/>
    <mergeCell ref="V169:X169"/>
    <mergeCell ref="V170:X170"/>
    <mergeCell ref="V171:X171"/>
    <mergeCell ref="V172:X172"/>
    <mergeCell ref="V173:X173"/>
    <mergeCell ref="V174:X174"/>
    <mergeCell ref="V157:X157"/>
    <mergeCell ref="V158:X158"/>
    <mergeCell ref="V159:X159"/>
    <mergeCell ref="V160:X160"/>
    <mergeCell ref="V161:X161"/>
    <mergeCell ref="V162:X162"/>
    <mergeCell ref="V163:X163"/>
    <mergeCell ref="V164:X164"/>
    <mergeCell ref="V165:X165"/>
    <mergeCell ref="V148:X148"/>
    <mergeCell ref="V149:X149"/>
    <mergeCell ref="V150:X150"/>
    <mergeCell ref="V151:X151"/>
    <mergeCell ref="V152:X152"/>
    <mergeCell ref="V153:X153"/>
    <mergeCell ref="V154:X154"/>
    <mergeCell ref="V155:X155"/>
    <mergeCell ref="V156:X156"/>
    <mergeCell ref="V139:X139"/>
    <mergeCell ref="V140:X140"/>
    <mergeCell ref="V141:X141"/>
    <mergeCell ref="V142:X142"/>
    <mergeCell ref="V143:X143"/>
    <mergeCell ref="V144:X144"/>
    <mergeCell ref="V145:X145"/>
    <mergeCell ref="V146:X146"/>
    <mergeCell ref="V147:X147"/>
    <mergeCell ref="S195:U195"/>
    <mergeCell ref="V116:X116"/>
    <mergeCell ref="V117:X117"/>
    <mergeCell ref="V118:X118"/>
    <mergeCell ref="V119:X119"/>
    <mergeCell ref="V120:X120"/>
    <mergeCell ref="V121:X121"/>
    <mergeCell ref="V122:X122"/>
    <mergeCell ref="V123:X123"/>
    <mergeCell ref="V124:X124"/>
    <mergeCell ref="V125:X125"/>
    <mergeCell ref="V126:X126"/>
    <mergeCell ref="V127:X127"/>
    <mergeCell ref="V128:X128"/>
    <mergeCell ref="V129:X129"/>
    <mergeCell ref="V130:X130"/>
    <mergeCell ref="V131:X131"/>
    <mergeCell ref="V132:X132"/>
    <mergeCell ref="V133:X133"/>
    <mergeCell ref="V134:X134"/>
    <mergeCell ref="V135:X135"/>
    <mergeCell ref="V136:X136"/>
    <mergeCell ref="V137:X137"/>
    <mergeCell ref="V138:X138"/>
    <mergeCell ref="S166:U166"/>
    <mergeCell ref="S167:U167"/>
    <mergeCell ref="S168:U168"/>
    <mergeCell ref="S169:U169"/>
    <mergeCell ref="S170:U170"/>
    <mergeCell ref="S171:U171"/>
    <mergeCell ref="S172:U172"/>
    <mergeCell ref="S193:U193"/>
    <mergeCell ref="S194:U194"/>
    <mergeCell ref="S157:U157"/>
    <mergeCell ref="S158:U158"/>
    <mergeCell ref="S159:U159"/>
    <mergeCell ref="S160:U160"/>
    <mergeCell ref="S161:U161"/>
    <mergeCell ref="S162:U162"/>
    <mergeCell ref="S163:U163"/>
    <mergeCell ref="S164:U164"/>
    <mergeCell ref="S165:U165"/>
    <mergeCell ref="S148:U148"/>
    <mergeCell ref="S149:U149"/>
    <mergeCell ref="S150:U150"/>
    <mergeCell ref="S151:U151"/>
    <mergeCell ref="S152:U152"/>
    <mergeCell ref="S153:U153"/>
    <mergeCell ref="S154:U154"/>
    <mergeCell ref="S155:U155"/>
    <mergeCell ref="S156:U156"/>
    <mergeCell ref="S139:U139"/>
    <mergeCell ref="S140:U140"/>
    <mergeCell ref="S141:U141"/>
    <mergeCell ref="S142:U142"/>
    <mergeCell ref="S143:U143"/>
    <mergeCell ref="S144:U144"/>
    <mergeCell ref="S145:U145"/>
    <mergeCell ref="S146:U146"/>
    <mergeCell ref="S147:U147"/>
    <mergeCell ref="P193:R193"/>
    <mergeCell ref="P194:R194"/>
    <mergeCell ref="P195:R195"/>
    <mergeCell ref="S116:U116"/>
    <mergeCell ref="S117:U117"/>
    <mergeCell ref="S118:U118"/>
    <mergeCell ref="S119:U119"/>
    <mergeCell ref="S120:U120"/>
    <mergeCell ref="S121:U121"/>
    <mergeCell ref="S122:U122"/>
    <mergeCell ref="S123:U123"/>
    <mergeCell ref="S124:U124"/>
    <mergeCell ref="S125:U125"/>
    <mergeCell ref="S126:U126"/>
    <mergeCell ref="S127:U127"/>
    <mergeCell ref="S128:U128"/>
    <mergeCell ref="S129:U129"/>
    <mergeCell ref="S130:U130"/>
    <mergeCell ref="S131:U131"/>
    <mergeCell ref="S132:U132"/>
    <mergeCell ref="S133:U133"/>
    <mergeCell ref="S134:U134"/>
    <mergeCell ref="S135:U135"/>
    <mergeCell ref="S136:U136"/>
    <mergeCell ref="G193:I193"/>
    <mergeCell ref="G194:I194"/>
    <mergeCell ref="G195:I195"/>
    <mergeCell ref="P116:R116"/>
    <mergeCell ref="P117:R117"/>
    <mergeCell ref="P118:R118"/>
    <mergeCell ref="P119:R119"/>
    <mergeCell ref="P120:R120"/>
    <mergeCell ref="P121:R121"/>
    <mergeCell ref="P122:R122"/>
    <mergeCell ref="P123:R123"/>
    <mergeCell ref="P124:R124"/>
    <mergeCell ref="P125:R125"/>
    <mergeCell ref="P126:R126"/>
    <mergeCell ref="P127:R127"/>
    <mergeCell ref="P128:R128"/>
    <mergeCell ref="P129:R129"/>
    <mergeCell ref="P130:R130"/>
    <mergeCell ref="P131:R131"/>
    <mergeCell ref="P132:R132"/>
    <mergeCell ref="P133:R133"/>
    <mergeCell ref="P134:R134"/>
    <mergeCell ref="P135:R135"/>
    <mergeCell ref="P136:R136"/>
    <mergeCell ref="J193:L193"/>
    <mergeCell ref="J194:L194"/>
    <mergeCell ref="J195:L195"/>
    <mergeCell ref="G116:I116"/>
    <mergeCell ref="G117:I117"/>
    <mergeCell ref="G118:I118"/>
    <mergeCell ref="G119:I119"/>
    <mergeCell ref="G120:I120"/>
    <mergeCell ref="G121:I121"/>
    <mergeCell ref="G122:I122"/>
    <mergeCell ref="G123:I123"/>
    <mergeCell ref="G124:I124"/>
    <mergeCell ref="G125:I125"/>
    <mergeCell ref="G126:I126"/>
    <mergeCell ref="G127:I127"/>
    <mergeCell ref="G128:I128"/>
    <mergeCell ref="G129:I129"/>
    <mergeCell ref="G130:I130"/>
    <mergeCell ref="G131:I131"/>
    <mergeCell ref="G132:I132"/>
    <mergeCell ref="G133:I133"/>
    <mergeCell ref="G134:I134"/>
    <mergeCell ref="G135:I135"/>
    <mergeCell ref="G136:I136"/>
    <mergeCell ref="A1:AJ1"/>
    <mergeCell ref="A2:AJ2"/>
    <mergeCell ref="A3:AJ3"/>
    <mergeCell ref="J117:L117"/>
    <mergeCell ref="J118:L118"/>
    <mergeCell ref="J119:L119"/>
    <mergeCell ref="E9:H9"/>
    <mergeCell ref="I9:L9"/>
    <mergeCell ref="E10:H10"/>
    <mergeCell ref="I10:L10"/>
    <mergeCell ref="E7:H7"/>
    <mergeCell ref="I7:L7"/>
    <mergeCell ref="E8:H8"/>
    <mergeCell ref="I8:L8"/>
    <mergeCell ref="E5:H5"/>
    <mergeCell ref="I5:L5"/>
    <mergeCell ref="O5:R5"/>
    <mergeCell ref="E6:H6"/>
    <mergeCell ref="I6:L6"/>
    <mergeCell ref="O6:P6"/>
    <mergeCell ref="Q6:R6"/>
    <mergeCell ref="Q8:R8"/>
    <mergeCell ref="O8:P8"/>
    <mergeCell ref="AH115:AI115"/>
    <mergeCell ref="Q7:R7"/>
    <mergeCell ref="O7:P7"/>
    <mergeCell ref="Q10:R10"/>
    <mergeCell ref="O10:P10"/>
    <mergeCell ref="Q9:R9"/>
    <mergeCell ref="E13:H13"/>
    <mergeCell ref="I13:L13"/>
    <mergeCell ref="O13:P13"/>
    <mergeCell ref="E14:H14"/>
    <mergeCell ref="I14:L14"/>
    <mergeCell ref="O9:P9"/>
    <mergeCell ref="B18:L18"/>
    <mergeCell ref="O18:AA18"/>
    <mergeCell ref="B19:L19"/>
    <mergeCell ref="O19:AA19"/>
    <mergeCell ref="B20:L20"/>
    <mergeCell ref="O20:AA20"/>
    <mergeCell ref="B17:L17"/>
    <mergeCell ref="O17:AA17"/>
    <mergeCell ref="E11:H11"/>
    <mergeCell ref="I11:L11"/>
    <mergeCell ref="O11:P11"/>
    <mergeCell ref="Q11:R11"/>
    <mergeCell ref="E12:H12"/>
    <mergeCell ref="I12:L12"/>
    <mergeCell ref="O12:P12"/>
    <mergeCell ref="Q12:R12"/>
    <mergeCell ref="Q13:R13"/>
    <mergeCell ref="A76:I76"/>
    <mergeCell ref="A78:A79"/>
    <mergeCell ref="B78:B79"/>
    <mergeCell ref="C78:C79"/>
    <mergeCell ref="D78:D79"/>
    <mergeCell ref="E78:E79"/>
    <mergeCell ref="F78:F79"/>
    <mergeCell ref="G78:G79"/>
    <mergeCell ref="G57:G58"/>
    <mergeCell ref="H57:H58"/>
    <mergeCell ref="I57:I58"/>
    <mergeCell ref="A57:A58"/>
    <mergeCell ref="B57:B58"/>
    <mergeCell ref="C57:C58"/>
    <mergeCell ref="D57:D58"/>
    <mergeCell ref="E57:E58"/>
    <mergeCell ref="F57:F58"/>
    <mergeCell ref="A112:I112"/>
    <mergeCell ref="A114:A115"/>
    <mergeCell ref="B114:B115"/>
    <mergeCell ref="C114:C115"/>
    <mergeCell ref="D114:D115"/>
    <mergeCell ref="E114:E115"/>
    <mergeCell ref="F114:F115"/>
    <mergeCell ref="N78:N79"/>
    <mergeCell ref="AJ78:AJ79"/>
    <mergeCell ref="H78:H79"/>
    <mergeCell ref="I78:I79"/>
    <mergeCell ref="J78:J79"/>
    <mergeCell ref="K78:K79"/>
    <mergeCell ref="L78:L79"/>
    <mergeCell ref="M78:M79"/>
    <mergeCell ref="T78:U78"/>
    <mergeCell ref="V78:W78"/>
    <mergeCell ref="X78:Y78"/>
    <mergeCell ref="AF78:AG78"/>
    <mergeCell ref="AH78:AI78"/>
    <mergeCell ref="AD78:AE78"/>
    <mergeCell ref="AB78:AC78"/>
    <mergeCell ref="Z78:AA78"/>
    <mergeCell ref="G115:I115"/>
    <mergeCell ref="M116:O116"/>
    <mergeCell ref="AJ114:AJ115"/>
    <mergeCell ref="M118:O118"/>
    <mergeCell ref="M117:O117"/>
    <mergeCell ref="M120:O120"/>
    <mergeCell ref="M119:O119"/>
    <mergeCell ref="J120:L120"/>
    <mergeCell ref="M122:O122"/>
    <mergeCell ref="M121:O121"/>
    <mergeCell ref="J121:L121"/>
    <mergeCell ref="J122:L122"/>
    <mergeCell ref="J116:L116"/>
    <mergeCell ref="J115:L115"/>
    <mergeCell ref="M115:O115"/>
    <mergeCell ref="P115:R115"/>
    <mergeCell ref="S115:U115"/>
    <mergeCell ref="V115:X115"/>
    <mergeCell ref="Y115:AA115"/>
    <mergeCell ref="AB115:AD115"/>
    <mergeCell ref="M124:O124"/>
    <mergeCell ref="M123:O123"/>
    <mergeCell ref="J123:L123"/>
    <mergeCell ref="J124:L124"/>
    <mergeCell ref="M126:O126"/>
    <mergeCell ref="M125:O125"/>
    <mergeCell ref="J125:L125"/>
    <mergeCell ref="J126:L126"/>
    <mergeCell ref="Y126:AA126"/>
    <mergeCell ref="M128:O128"/>
    <mergeCell ref="M127:O127"/>
    <mergeCell ref="J127:L127"/>
    <mergeCell ref="J128:L128"/>
    <mergeCell ref="Y127:AA127"/>
    <mergeCell ref="Y128:AA128"/>
    <mergeCell ref="M130:O130"/>
    <mergeCell ref="M129:O129"/>
    <mergeCell ref="J129:L129"/>
    <mergeCell ref="J130:L130"/>
    <mergeCell ref="Y129:AA129"/>
    <mergeCell ref="Y130:AA130"/>
    <mergeCell ref="M132:O132"/>
    <mergeCell ref="M131:O131"/>
    <mergeCell ref="J131:L131"/>
    <mergeCell ref="J132:L132"/>
    <mergeCell ref="Y131:AA131"/>
    <mergeCell ref="Y132:AA132"/>
    <mergeCell ref="M134:O134"/>
    <mergeCell ref="M133:O133"/>
    <mergeCell ref="J133:L133"/>
    <mergeCell ref="J134:L134"/>
    <mergeCell ref="Y133:AA133"/>
    <mergeCell ref="Y134:AA134"/>
    <mergeCell ref="M136:O136"/>
    <mergeCell ref="M135:O135"/>
    <mergeCell ref="J135:L135"/>
    <mergeCell ref="J136:L136"/>
    <mergeCell ref="Y135:AA135"/>
    <mergeCell ref="Y136:AA136"/>
    <mergeCell ref="M138:O138"/>
    <mergeCell ref="M137:O137"/>
    <mergeCell ref="J137:L137"/>
    <mergeCell ref="J138:L138"/>
    <mergeCell ref="S137:U137"/>
    <mergeCell ref="S138:U138"/>
    <mergeCell ref="G137:I137"/>
    <mergeCell ref="G138:I138"/>
    <mergeCell ref="P137:R137"/>
    <mergeCell ref="P138:R138"/>
    <mergeCell ref="M140:O140"/>
    <mergeCell ref="M139:O139"/>
    <mergeCell ref="J139:L139"/>
    <mergeCell ref="J140:L140"/>
    <mergeCell ref="G139:I139"/>
    <mergeCell ref="G140:I140"/>
    <mergeCell ref="P139:R139"/>
    <mergeCell ref="P140:R140"/>
    <mergeCell ref="M142:O142"/>
    <mergeCell ref="M141:O141"/>
    <mergeCell ref="J141:L141"/>
    <mergeCell ref="J142:L142"/>
    <mergeCell ref="G141:I141"/>
    <mergeCell ref="G142:I142"/>
    <mergeCell ref="P141:R141"/>
    <mergeCell ref="P142:R142"/>
    <mergeCell ref="M144:O144"/>
    <mergeCell ref="M143:O143"/>
    <mergeCell ref="J143:L143"/>
    <mergeCell ref="J144:L144"/>
    <mergeCell ref="G143:I143"/>
    <mergeCell ref="G144:I144"/>
    <mergeCell ref="P143:R143"/>
    <mergeCell ref="P144:R144"/>
    <mergeCell ref="M146:O146"/>
    <mergeCell ref="M145:O145"/>
    <mergeCell ref="J145:L145"/>
    <mergeCell ref="J146:L146"/>
    <mergeCell ref="G145:I145"/>
    <mergeCell ref="G146:I146"/>
    <mergeCell ref="P145:R145"/>
    <mergeCell ref="P146:R146"/>
    <mergeCell ref="M148:O148"/>
    <mergeCell ref="M147:O147"/>
    <mergeCell ref="J147:L147"/>
    <mergeCell ref="J148:L148"/>
    <mergeCell ref="G147:I147"/>
    <mergeCell ref="G148:I148"/>
    <mergeCell ref="P147:R147"/>
    <mergeCell ref="P148:R148"/>
    <mergeCell ref="M150:O150"/>
    <mergeCell ref="M149:O149"/>
    <mergeCell ref="J149:L149"/>
    <mergeCell ref="J150:L150"/>
    <mergeCell ref="G149:I149"/>
    <mergeCell ref="G150:I150"/>
    <mergeCell ref="P149:R149"/>
    <mergeCell ref="P150:R150"/>
    <mergeCell ref="M152:O152"/>
    <mergeCell ref="M151:O151"/>
    <mergeCell ref="J151:L151"/>
    <mergeCell ref="J152:L152"/>
    <mergeCell ref="G151:I151"/>
    <mergeCell ref="G152:I152"/>
    <mergeCell ref="P151:R151"/>
    <mergeCell ref="P152:R152"/>
    <mergeCell ref="M154:O154"/>
    <mergeCell ref="M153:O153"/>
    <mergeCell ref="J153:L153"/>
    <mergeCell ref="J154:L154"/>
    <mergeCell ref="G153:I153"/>
    <mergeCell ref="G154:I154"/>
    <mergeCell ref="P153:R153"/>
    <mergeCell ref="P154:R154"/>
    <mergeCell ref="M156:O156"/>
    <mergeCell ref="M155:O155"/>
    <mergeCell ref="J155:L155"/>
    <mergeCell ref="J156:L156"/>
    <mergeCell ref="G155:I155"/>
    <mergeCell ref="G156:I156"/>
    <mergeCell ref="P155:R155"/>
    <mergeCell ref="P156:R156"/>
    <mergeCell ref="M158:O158"/>
    <mergeCell ref="M157:O157"/>
    <mergeCell ref="J157:L157"/>
    <mergeCell ref="J158:L158"/>
    <mergeCell ref="G157:I157"/>
    <mergeCell ref="G158:I158"/>
    <mergeCell ref="P157:R157"/>
    <mergeCell ref="P158:R158"/>
    <mergeCell ref="M160:O160"/>
    <mergeCell ref="M159:O159"/>
    <mergeCell ref="J159:L159"/>
    <mergeCell ref="J160:L160"/>
    <mergeCell ref="G159:I159"/>
    <mergeCell ref="G160:I160"/>
    <mergeCell ref="P159:R159"/>
    <mergeCell ref="P160:R160"/>
    <mergeCell ref="M162:O162"/>
    <mergeCell ref="M161:O161"/>
    <mergeCell ref="J161:L161"/>
    <mergeCell ref="J162:L162"/>
    <mergeCell ref="G161:I161"/>
    <mergeCell ref="G162:I162"/>
    <mergeCell ref="P161:R161"/>
    <mergeCell ref="P162:R162"/>
    <mergeCell ref="M164:O164"/>
    <mergeCell ref="M163:O163"/>
    <mergeCell ref="J163:L163"/>
    <mergeCell ref="J164:L164"/>
    <mergeCell ref="G163:I163"/>
    <mergeCell ref="G164:I164"/>
    <mergeCell ref="P163:R163"/>
    <mergeCell ref="P164:R164"/>
    <mergeCell ref="M166:O166"/>
    <mergeCell ref="M165:O165"/>
    <mergeCell ref="J165:L165"/>
    <mergeCell ref="J166:L166"/>
    <mergeCell ref="G165:I165"/>
    <mergeCell ref="G166:I166"/>
    <mergeCell ref="P165:R165"/>
    <mergeCell ref="P166:R166"/>
    <mergeCell ref="M168:O168"/>
    <mergeCell ref="M167:O167"/>
    <mergeCell ref="J167:L167"/>
    <mergeCell ref="J168:L168"/>
    <mergeCell ref="G167:I167"/>
    <mergeCell ref="G168:I168"/>
    <mergeCell ref="P167:R167"/>
    <mergeCell ref="P168:R168"/>
    <mergeCell ref="Y167:AA167"/>
    <mergeCell ref="M170:O170"/>
    <mergeCell ref="M169:O169"/>
    <mergeCell ref="J169:L169"/>
    <mergeCell ref="J170:L170"/>
    <mergeCell ref="G169:I169"/>
    <mergeCell ref="G170:I170"/>
    <mergeCell ref="P169:R169"/>
    <mergeCell ref="P170:R170"/>
    <mergeCell ref="M172:O172"/>
    <mergeCell ref="M171:O171"/>
    <mergeCell ref="J171:L171"/>
    <mergeCell ref="J172:L172"/>
    <mergeCell ref="G171:I171"/>
    <mergeCell ref="G172:I172"/>
    <mergeCell ref="P171:R171"/>
    <mergeCell ref="P172:R172"/>
    <mergeCell ref="AE171:AG171"/>
    <mergeCell ref="AE172:AG172"/>
    <mergeCell ref="M174:O174"/>
    <mergeCell ref="M173:O173"/>
    <mergeCell ref="J173:L173"/>
    <mergeCell ref="J174:L174"/>
    <mergeCell ref="G173:I173"/>
    <mergeCell ref="G174:I174"/>
    <mergeCell ref="P173:R173"/>
    <mergeCell ref="P174:R174"/>
    <mergeCell ref="S173:U173"/>
    <mergeCell ref="S174:U174"/>
    <mergeCell ref="M176:O176"/>
    <mergeCell ref="M175:O175"/>
    <mergeCell ref="J175:L175"/>
    <mergeCell ref="J176:L176"/>
    <mergeCell ref="G175:I175"/>
    <mergeCell ref="G176:I176"/>
    <mergeCell ref="P175:R175"/>
    <mergeCell ref="P176:R176"/>
    <mergeCell ref="S175:U175"/>
    <mergeCell ref="S176:U176"/>
    <mergeCell ref="M178:O178"/>
    <mergeCell ref="M177:O177"/>
    <mergeCell ref="J177:L177"/>
    <mergeCell ref="J178:L178"/>
    <mergeCell ref="G177:I177"/>
    <mergeCell ref="G178:I178"/>
    <mergeCell ref="P177:R177"/>
    <mergeCell ref="P178:R178"/>
    <mergeCell ref="S177:U177"/>
    <mergeCell ref="S178:U178"/>
    <mergeCell ref="M180:O180"/>
    <mergeCell ref="M179:O179"/>
    <mergeCell ref="J179:L179"/>
    <mergeCell ref="J180:L180"/>
    <mergeCell ref="G179:I179"/>
    <mergeCell ref="G180:I180"/>
    <mergeCell ref="P179:R179"/>
    <mergeCell ref="P180:R180"/>
    <mergeCell ref="S179:U179"/>
    <mergeCell ref="S180:U180"/>
    <mergeCell ref="M182:O182"/>
    <mergeCell ref="M181:O181"/>
    <mergeCell ref="J181:L181"/>
    <mergeCell ref="J182:L182"/>
    <mergeCell ref="G181:I181"/>
    <mergeCell ref="G182:I182"/>
    <mergeCell ref="P181:R181"/>
    <mergeCell ref="P182:R182"/>
    <mergeCell ref="S181:U181"/>
    <mergeCell ref="S182:U182"/>
    <mergeCell ref="M184:O184"/>
    <mergeCell ref="M183:O183"/>
    <mergeCell ref="J183:L183"/>
    <mergeCell ref="J184:L184"/>
    <mergeCell ref="G183:I183"/>
    <mergeCell ref="G184:I184"/>
    <mergeCell ref="P183:R183"/>
    <mergeCell ref="P184:R184"/>
    <mergeCell ref="S183:U183"/>
    <mergeCell ref="S184:U184"/>
    <mergeCell ref="J188:L188"/>
    <mergeCell ref="G187:I187"/>
    <mergeCell ref="G188:I188"/>
    <mergeCell ref="P187:R187"/>
    <mergeCell ref="P188:R188"/>
    <mergeCell ref="S187:U187"/>
    <mergeCell ref="S188:U188"/>
    <mergeCell ref="M186:O186"/>
    <mergeCell ref="M185:O185"/>
    <mergeCell ref="J185:L185"/>
    <mergeCell ref="J186:L186"/>
    <mergeCell ref="G185:I185"/>
    <mergeCell ref="G186:I186"/>
    <mergeCell ref="P185:R185"/>
    <mergeCell ref="P186:R186"/>
    <mergeCell ref="S185:U185"/>
    <mergeCell ref="S186:U186"/>
    <mergeCell ref="G191:I191"/>
    <mergeCell ref="G192:I192"/>
    <mergeCell ref="P191:R191"/>
    <mergeCell ref="P192:R192"/>
    <mergeCell ref="S191:U191"/>
    <mergeCell ref="S192:U192"/>
    <mergeCell ref="M190:O190"/>
    <mergeCell ref="M189:O189"/>
    <mergeCell ref="J189:L189"/>
    <mergeCell ref="J190:L190"/>
    <mergeCell ref="G189:I189"/>
    <mergeCell ref="G190:I190"/>
    <mergeCell ref="P189:R189"/>
    <mergeCell ref="P190:R190"/>
    <mergeCell ref="S189:U189"/>
    <mergeCell ref="S190:U190"/>
    <mergeCell ref="M195:O195"/>
    <mergeCell ref="M194:O194"/>
    <mergeCell ref="M193:O193"/>
    <mergeCell ref="J36:N36"/>
    <mergeCell ref="AD36:AH36"/>
    <mergeCell ref="Y36:AC36"/>
    <mergeCell ref="T36:X36"/>
    <mergeCell ref="O36:S36"/>
    <mergeCell ref="O78:O79"/>
    <mergeCell ref="Y183:AA183"/>
    <mergeCell ref="Y184:AA184"/>
    <mergeCell ref="Y185:AA185"/>
    <mergeCell ref="Y186:AA186"/>
    <mergeCell ref="Y187:AA187"/>
    <mergeCell ref="Y188:AA188"/>
    <mergeCell ref="P78:Q78"/>
    <mergeCell ref="R78:S78"/>
    <mergeCell ref="M192:O192"/>
    <mergeCell ref="M191:O191"/>
    <mergeCell ref="J191:L191"/>
    <mergeCell ref="J192:L192"/>
    <mergeCell ref="M188:O188"/>
    <mergeCell ref="M187:O187"/>
    <mergeCell ref="J187:L187"/>
    <mergeCell ref="J57:N57"/>
    <mergeCell ref="O57:S57"/>
    <mergeCell ref="T57:X57"/>
    <mergeCell ref="Y57:AC57"/>
    <mergeCell ref="AD57:AH57"/>
    <mergeCell ref="AJ57:AJ58"/>
    <mergeCell ref="B27:L27"/>
    <mergeCell ref="O27:AA27"/>
    <mergeCell ref="B28:L28"/>
    <mergeCell ref="O28:AA28"/>
    <mergeCell ref="B29:L29"/>
    <mergeCell ref="O29:AA29"/>
    <mergeCell ref="A55:I55"/>
    <mergeCell ref="A34:I34"/>
    <mergeCell ref="A36:A37"/>
    <mergeCell ref="B36:B37"/>
    <mergeCell ref="C36:C37"/>
    <mergeCell ref="D36:D37"/>
    <mergeCell ref="E36:E37"/>
    <mergeCell ref="F36:F37"/>
    <mergeCell ref="G36:G37"/>
    <mergeCell ref="H36:H37"/>
    <mergeCell ref="I36:I37"/>
    <mergeCell ref="B24:L24"/>
    <mergeCell ref="O24:AA24"/>
    <mergeCell ref="B25:L25"/>
    <mergeCell ref="O25:AA25"/>
    <mergeCell ref="B26:L26"/>
    <mergeCell ref="O26:AA26"/>
    <mergeCell ref="B21:L21"/>
    <mergeCell ref="O21:AA21"/>
    <mergeCell ref="AJ36:AJ37"/>
    <mergeCell ref="B22:L22"/>
    <mergeCell ref="O22:AA22"/>
    <mergeCell ref="B23:L23"/>
    <mergeCell ref="O23:AA23"/>
  </mergeCells>
  <conditionalFormatting sqref="O6:R13">
    <cfRule type="expression" dxfId="12" priority="1">
      <formula>"$Q6&gt;$C$8"</formula>
    </cfRule>
  </conditionalFormatting>
  <pageMargins left="0.25" right="0.25" top="0.75" bottom="0.75" header="0.3" footer="0.3"/>
  <pageSetup paperSize="8" scale="23" fitToHeight="0" orientation="landscape"/>
  <colBreaks count="1" manualBreakCount="1">
    <brk id="36" max="364" man="1"/>
  </col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2:I999"/>
  <sheetViews>
    <sheetView zoomScale="80" zoomScaleNormal="80" zoomScalePageLayoutView="80" workbookViewId="0">
      <selection activeCell="C19" sqref="C19"/>
    </sheetView>
  </sheetViews>
  <sheetFormatPr defaultColWidth="8.875" defaultRowHeight="12.75" x14ac:dyDescent="0.2"/>
  <cols>
    <col min="1" max="1" width="25.875" style="1" customWidth="1"/>
    <col min="2" max="2" width="30.625" style="1" customWidth="1"/>
    <col min="3" max="3" width="52.375" style="1" customWidth="1"/>
    <col min="4" max="4" width="23.5" style="1" customWidth="1"/>
    <col min="5" max="5" width="19.625" style="1" customWidth="1"/>
    <col min="6" max="6" width="18.375" style="1" customWidth="1"/>
    <col min="7" max="7" width="10.375" style="1" customWidth="1"/>
    <col min="8" max="11" width="8.875" style="1"/>
    <col min="12" max="12" width="14.625" style="1" bestFit="1" customWidth="1"/>
    <col min="13" max="13" width="15" style="1" bestFit="1" customWidth="1"/>
    <col min="14" max="16384" width="8.875" style="1"/>
  </cols>
  <sheetData>
    <row r="2" spans="2:7" x14ac:dyDescent="0.2">
      <c r="B2" s="2" t="s">
        <v>129</v>
      </c>
    </row>
    <row r="3" spans="2:7" x14ac:dyDescent="0.2">
      <c r="B3" s="413" t="s">
        <v>126</v>
      </c>
      <c r="C3" s="413" t="s">
        <v>61</v>
      </c>
      <c r="D3" s="413" t="s">
        <v>63</v>
      </c>
      <c r="E3" s="413" t="s">
        <v>128</v>
      </c>
      <c r="F3" s="413" t="s">
        <v>224</v>
      </c>
      <c r="G3" s="413" t="s">
        <v>66</v>
      </c>
    </row>
    <row r="4" spans="2:7" hidden="1" x14ac:dyDescent="0.2">
      <c r="B4" s="413" t="s">
        <v>125</v>
      </c>
      <c r="C4" s="416" t="s">
        <v>72</v>
      </c>
      <c r="D4" s="414" t="s">
        <v>62</v>
      </c>
      <c r="E4" s="413" t="s">
        <v>127</v>
      </c>
      <c r="F4" s="413" t="str">
        <f t="array" ref="F4">IFERROR(INDEX($C$4:$C$13, MATCH(0, COUNTIF($F$3:F3, $C$4:$C$13&amp;"") + IF($C$4:$C$13="",1,0), 0)), "")</f>
        <v>--Select--</v>
      </c>
      <c r="G4" s="413" t="s">
        <v>65</v>
      </c>
    </row>
    <row r="5" spans="2:7" s="11" customFormat="1" x14ac:dyDescent="0.2">
      <c r="B5" s="413" t="s">
        <v>1975</v>
      </c>
      <c r="C5" s="416" t="s">
        <v>1976</v>
      </c>
      <c r="D5" s="414"/>
      <c r="E5" s="413" t="s">
        <v>1826</v>
      </c>
      <c r="F5" s="413" t="str">
        <f t="array" ref="F5">IFERROR(INDEX($C$4:$C$13, MATCH(0, COUNTIF($F$3:F4, $C$4:$C$13&amp;"") + IF($C$4:$C$13="",1,0), 0)), "")</f>
        <v>TB I-4(M): RR-TB and/or MDR-TB prevalence among new TB patients: Proportion of new TB cases with RR-TB and/or MDR-TB</v>
      </c>
      <c r="G5" s="413" t="s">
        <v>1977</v>
      </c>
    </row>
    <row r="6" spans="2:7" s="11" customFormat="1" x14ac:dyDescent="0.2">
      <c r="B6" s="413" t="s">
        <v>1978</v>
      </c>
      <c r="C6" s="416" t="s">
        <v>1979</v>
      </c>
      <c r="D6" s="414"/>
      <c r="E6" s="413" t="s">
        <v>1826</v>
      </c>
      <c r="F6" s="413" t="str">
        <f t="array" ref="F6">IFERROR(INDEX($C$4:$C$13, MATCH(0, COUNTIF($F$3:F5, $C$4:$C$13&amp;"") + IF($C$4:$C$13="",1,0), 0)), "")</f>
        <v>TB I-1: TB prevalence rate per 100,000 population</v>
      </c>
      <c r="G6" s="413" t="s">
        <v>1980</v>
      </c>
    </row>
    <row r="7" spans="2:7" s="11" customFormat="1" x14ac:dyDescent="0.2">
      <c r="B7" s="413" t="s">
        <v>1981</v>
      </c>
      <c r="C7" s="416" t="s">
        <v>1982</v>
      </c>
      <c r="D7" s="414"/>
      <c r="E7" s="413" t="s">
        <v>1826</v>
      </c>
      <c r="F7" s="413" t="str">
        <f t="array" ref="F7">IFERROR(INDEX($C$4:$C$13, MATCH(0, COUNTIF($F$3:F6, $C$4:$C$13&amp;"") + IF($C$4:$C$13="",1,0), 0)), "")</f>
        <v>TB I-2: TB incidence rate per 100,000 population</v>
      </c>
      <c r="G7" s="413" t="s">
        <v>1983</v>
      </c>
    </row>
    <row r="8" spans="2:7" s="11" customFormat="1" x14ac:dyDescent="0.2">
      <c r="B8" s="413" t="s">
        <v>1984</v>
      </c>
      <c r="C8" s="416" t="s">
        <v>1985</v>
      </c>
      <c r="D8" s="414"/>
      <c r="E8" s="413" t="s">
        <v>1826</v>
      </c>
      <c r="F8" s="413" t="str">
        <f t="array" ref="F8">IFERROR(INDEX($C$4:$C$13, MATCH(0, COUNTIF($F$3:F7, $C$4:$C$13&amp;"") + IF($C$4:$C$13="",1,0), 0)), "")</f>
        <v>TB I-3(M): TB mortality rate per 100,000 population</v>
      </c>
      <c r="G8" s="413" t="s">
        <v>1986</v>
      </c>
    </row>
    <row r="9" spans="2:7" s="11" customFormat="1" x14ac:dyDescent="0.2">
      <c r="B9" s="413" t="s">
        <v>1987</v>
      </c>
      <c r="C9" s="416" t="s">
        <v>1988</v>
      </c>
      <c r="D9" s="414"/>
      <c r="E9" s="413" t="s">
        <v>1826</v>
      </c>
      <c r="F9" s="413" t="str">
        <f t="array" ref="F9">IFERROR(INDEX($C$4:$C$13, MATCH(0, COUNTIF($F$3:F8, $C$4:$C$13&amp;"") + IF($C$4:$C$13="",1,0), 0)), "")</f>
        <v>TB/HIV I-1: TB/HIV mortality rate per 100,000 population</v>
      </c>
      <c r="G9" s="413" t="s">
        <v>1989</v>
      </c>
    </row>
    <row r="10" spans="2:7" s="11" customFormat="1" x14ac:dyDescent="0.2">
      <c r="B10" s="413" t="s">
        <v>1990</v>
      </c>
      <c r="C10" s="416" t="s">
        <v>1991</v>
      </c>
      <c r="D10" s="414"/>
      <c r="E10" s="413" t="s">
        <v>1826</v>
      </c>
      <c r="F10" s="413" t="str">
        <f t="array" ref="F10">IFERROR(INDEX($C$4:$C$13, MATCH(0, COUNTIF($F$3:F9, $C$4:$C$13&amp;"") + IF($C$4:$C$13="",1,0), 0)), "")</f>
        <v>HSS I-1: Under 5 mortality rate per 1000 live births</v>
      </c>
      <c r="G10" s="413" t="s">
        <v>1992</v>
      </c>
    </row>
    <row r="11" spans="2:7" s="11" customFormat="1" x14ac:dyDescent="0.2">
      <c r="B11" s="413" t="s">
        <v>1993</v>
      </c>
      <c r="C11" s="416" t="s">
        <v>1994</v>
      </c>
      <c r="D11" s="414"/>
      <c r="E11" s="413" t="s">
        <v>1826</v>
      </c>
      <c r="F11" s="413" t="str">
        <f t="array" ref="F11">IFERROR(INDEX($C$4:$C$13, MATCH(0, COUNTIF($F$3:F10, $C$4:$C$13&amp;"") + IF($C$4:$C$13="",1,0), 0)), "")</f>
        <v>HSS I-2: Neonatal mortality rate, per 100,000 population</v>
      </c>
      <c r="G11" s="413" t="s">
        <v>1995</v>
      </c>
    </row>
    <row r="12" spans="2:7" s="11" customFormat="1" x14ac:dyDescent="0.2">
      <c r="B12" s="413" t="s">
        <v>1996</v>
      </c>
      <c r="C12" s="416" t="s">
        <v>1997</v>
      </c>
      <c r="D12" s="414"/>
      <c r="E12" s="413" t="s">
        <v>1826</v>
      </c>
      <c r="F12" s="413" t="str">
        <f t="array" ref="F12">IFERROR(INDEX($C$4:$C$13, MATCH(0, COUNTIF($F$3:F11, $C$4:$C$13&amp;"") + IF($C$4:$C$13="",1,0), 0)), "")</f>
        <v>HSS I-3: Maternal mortality ratio, per 100,000 population</v>
      </c>
      <c r="G12" s="413" t="s">
        <v>1998</v>
      </c>
    </row>
    <row r="14" spans="2:7" x14ac:dyDescent="0.2">
      <c r="B14" s="2" t="s">
        <v>130</v>
      </c>
    </row>
    <row r="15" spans="2:7" x14ac:dyDescent="0.2">
      <c r="B15" s="413" t="s">
        <v>126</v>
      </c>
      <c r="C15" s="413" t="s">
        <v>61</v>
      </c>
      <c r="D15" s="413" t="s">
        <v>63</v>
      </c>
      <c r="E15" s="413" t="s">
        <v>128</v>
      </c>
      <c r="F15" s="413" t="s">
        <v>224</v>
      </c>
      <c r="G15" s="413" t="s">
        <v>66</v>
      </c>
    </row>
    <row r="16" spans="2:7" hidden="1" x14ac:dyDescent="0.2">
      <c r="B16" s="413" t="s">
        <v>125</v>
      </c>
      <c r="C16" s="416" t="s">
        <v>72</v>
      </c>
      <c r="D16" s="414" t="s">
        <v>62</v>
      </c>
      <c r="E16" s="413" t="s">
        <v>127</v>
      </c>
      <c r="F16" s="413" t="str">
        <f t="array" ref="F16">IFERROR(INDEX($C$16:$C$25, MATCH(0, COUNTIF($F$15:F15, $C$16:$C$25&amp;"") + IF($C$16:$C$25="",1,0), 0)), "")</f>
        <v>--Select--</v>
      </c>
      <c r="G16" s="413" t="s">
        <v>65</v>
      </c>
    </row>
    <row r="17" spans="1:7" s="11" customFormat="1" x14ac:dyDescent="0.2">
      <c r="B17" s="413" t="s">
        <v>1999</v>
      </c>
      <c r="C17" s="416" t="s">
        <v>2000</v>
      </c>
      <c r="D17" s="414"/>
      <c r="E17" s="413" t="s">
        <v>1826</v>
      </c>
      <c r="F17" s="413" t="str">
        <f t="array" ref="F17">IFERROR(INDEX($C$16:$C$25, MATCH(0, COUNTIF($F$15:F16, $C$16:$C$25&amp;"") + IF($C$16:$C$25="",1,0), 0)), "")</f>
        <v>HSS O-3: Ratio of household out-of-pocket payments for health to total expenditure on health</v>
      </c>
      <c r="G17" s="413" t="s">
        <v>2001</v>
      </c>
    </row>
    <row r="18" spans="1:7" s="11" customFormat="1" x14ac:dyDescent="0.2">
      <c r="B18" s="413" t="s">
        <v>2002</v>
      </c>
      <c r="C18" s="416" t="s">
        <v>2003</v>
      </c>
      <c r="D18" s="414"/>
      <c r="E18" s="413" t="s">
        <v>1826</v>
      </c>
      <c r="F18" s="413" t="str">
        <f t="array" ref="F18">IFERROR(INDEX($C$16:$C$25, MATCH(0, COUNTIF($F$15:F17, $C$16:$C$25&amp;"") + IF($C$16:$C$25="",1,0), 0)), "")</f>
        <v>TB O-2a: Treatment success rate of all forms of TB- bacteriologically confirmed plus clinically diagnosed, new and relapse cases</v>
      </c>
      <c r="G18" s="413" t="s">
        <v>2004</v>
      </c>
    </row>
    <row r="19" spans="1:7" s="11" customFormat="1" x14ac:dyDescent="0.2">
      <c r="B19" s="413" t="s">
        <v>1893</v>
      </c>
      <c r="C19" s="416" t="s">
        <v>1894</v>
      </c>
      <c r="D19" s="414" t="s">
        <v>1895</v>
      </c>
      <c r="E19" s="413" t="s">
        <v>1826</v>
      </c>
      <c r="F19" s="413" t="str">
        <f t="array" ref="F19">IFERROR(INDEX($C$16:$C$25, MATCH(0, COUNTIF($F$15:F18, $C$16:$C$25&amp;"") + IF($C$16:$C$25="",1,0), 0)), "")</f>
        <v>TB O-4(M): Treatment success rate of RR TB and/or MDR-TB: Percentage of cases with RR and/or MDR-TB successfully treated</v>
      </c>
      <c r="G19" s="413" t="s">
        <v>2005</v>
      </c>
    </row>
    <row r="20" spans="1:7" s="11" customFormat="1" x14ac:dyDescent="0.2">
      <c r="B20" s="413" t="s">
        <v>2006</v>
      </c>
      <c r="C20" s="416" t="s">
        <v>2007</v>
      </c>
      <c r="D20" s="414"/>
      <c r="E20" s="413" t="s">
        <v>1826</v>
      </c>
      <c r="F20" s="413" t="str">
        <f t="array" ref="F20">IFERROR(INDEX($C$16:$C$25, MATCH(0, COUNTIF($F$15:F19, $C$16:$C$25&amp;"") + IF($C$16:$C$25="",1,0), 0)), "")</f>
        <v>HSS O-1: Percentage of women attending antenatal care</v>
      </c>
      <c r="G20" s="413" t="s">
        <v>2008</v>
      </c>
    </row>
    <row r="21" spans="1:7" s="11" customFormat="1" x14ac:dyDescent="0.2">
      <c r="B21" s="413" t="s">
        <v>2009</v>
      </c>
      <c r="C21" s="416" t="s">
        <v>2010</v>
      </c>
      <c r="D21" s="414"/>
      <c r="E21" s="413" t="s">
        <v>1826</v>
      </c>
      <c r="F21" s="413" t="str">
        <f t="array" ref="F21">IFERROR(INDEX($C$16:$C$25, MATCH(0, COUNTIF($F$15:F20, $C$16:$C$25&amp;"") + IF($C$16:$C$25="",1,0), 0)), "")</f>
        <v>HSS O-2: Percentage of births attended by skilled health professional</v>
      </c>
      <c r="G21" s="413" t="s">
        <v>2011</v>
      </c>
    </row>
    <row r="22" spans="1:7" s="11" customFormat="1" x14ac:dyDescent="0.2">
      <c r="B22" s="413" t="s">
        <v>2012</v>
      </c>
      <c r="C22" s="416" t="s">
        <v>2013</v>
      </c>
      <c r="D22" s="414"/>
      <c r="E22" s="413" t="s">
        <v>1826</v>
      </c>
      <c r="F22" s="413" t="str">
        <f t="array" ref="F22">IFERROR(INDEX($C$16:$C$25, MATCH(0, COUNTIF($F$15:F21, $C$16:$C$25&amp;"") + IF($C$16:$C$25="",1,0), 0)), "")</f>
        <v>TB O-1a: Case notification rate of all forms of TB per 100,000 population - bacteriologically confirmed plus clinically diagnosed, new and relapse cases</v>
      </c>
      <c r="G22" s="413" t="s">
        <v>2014</v>
      </c>
    </row>
    <row r="23" spans="1:7" s="11" customFormat="1" x14ac:dyDescent="0.2">
      <c r="B23" s="413" t="s">
        <v>2015</v>
      </c>
      <c r="C23" s="416" t="s">
        <v>2016</v>
      </c>
      <c r="D23" s="414"/>
      <c r="E23" s="413" t="s">
        <v>1826</v>
      </c>
      <c r="F23" s="413" t="str">
        <f t="array" ref="F23">IFERROR(INDEX($C$16:$C$25, MATCH(0, COUNTIF($F$15:F22, $C$16:$C$25&amp;"") + IF($C$16:$C$25="",1,0), 0)), "")</f>
        <v>TB O-6: Notification of RR-TB and/or MDR-TB cases – Percentage of notified cases of bacteriologically confirmed, drug resistant RR-TB and/or MDR-TB as a proportion of all estimated RR-TB and/or MDR-TB cases</v>
      </c>
      <c r="G23" s="413" t="s">
        <v>2017</v>
      </c>
    </row>
    <row r="24" spans="1:7" s="11" customFormat="1" x14ac:dyDescent="0.2">
      <c r="B24" s="413" t="s">
        <v>2018</v>
      </c>
      <c r="C24" s="416" t="s">
        <v>2019</v>
      </c>
      <c r="D24" s="414"/>
      <c r="E24" s="413" t="s">
        <v>1826</v>
      </c>
      <c r="F24" s="413" t="str">
        <f t="array" ref="F24">IFERROR(INDEX($C$16:$C$25, MATCH(0, COUNTIF($F$15:F23, $C$16:$C$25&amp;"") + IF($C$16:$C$25="",1,0), 0)), "")</f>
        <v>TB O-5(M): TB treatment coverage: Percentage of new and relapse cases that were notified and treated among the estimated number of incident TB cases in the same year (all form of TB - bacteriologically confirmed plus clinically diagnosed)</v>
      </c>
      <c r="G24" s="413" t="s">
        <v>2020</v>
      </c>
    </row>
    <row r="26" spans="1:7" x14ac:dyDescent="0.2">
      <c r="B26" s="2" t="s">
        <v>200</v>
      </c>
    </row>
    <row r="27" spans="1:7" x14ac:dyDescent="0.2">
      <c r="A27" s="420" t="s">
        <v>1</v>
      </c>
      <c r="B27" s="421" t="s">
        <v>152</v>
      </c>
      <c r="C27" s="421" t="s">
        <v>61</v>
      </c>
      <c r="D27" s="421" t="s">
        <v>63</v>
      </c>
      <c r="E27" s="421" t="s">
        <v>148</v>
      </c>
      <c r="F27" s="421" t="s">
        <v>149</v>
      </c>
      <c r="G27" s="421" t="s">
        <v>66</v>
      </c>
    </row>
    <row r="28" spans="1:7" hidden="1" x14ac:dyDescent="0.2">
      <c r="A28" s="421" t="s">
        <v>147</v>
      </c>
      <c r="B28" s="422" t="s">
        <v>114</v>
      </c>
      <c r="C28" s="423" t="s">
        <v>72</v>
      </c>
      <c r="D28" s="422" t="s">
        <v>62</v>
      </c>
      <c r="E28" s="421"/>
      <c r="F28" s="421"/>
      <c r="G28" s="421" t="s">
        <v>65</v>
      </c>
    </row>
    <row r="29" spans="1:7" s="11" customFormat="1" x14ac:dyDescent="0.2">
      <c r="A29" s="421" t="s">
        <v>2062</v>
      </c>
      <c r="B29" s="422" t="s">
        <v>1953</v>
      </c>
      <c r="C29" s="423" t="s">
        <v>1954</v>
      </c>
      <c r="D29" s="422" t="s">
        <v>2069</v>
      </c>
      <c r="E29" s="421"/>
      <c r="F29" s="421"/>
      <c r="G29" s="421" t="s">
        <v>2070</v>
      </c>
    </row>
    <row r="30" spans="1:7" s="11" customFormat="1" x14ac:dyDescent="0.2">
      <c r="A30" s="421" t="s">
        <v>2062</v>
      </c>
      <c r="B30" s="422" t="s">
        <v>1960</v>
      </c>
      <c r="C30" s="423" t="s">
        <v>1961</v>
      </c>
      <c r="D30" s="422" t="s">
        <v>2071</v>
      </c>
      <c r="E30" s="421"/>
      <c r="F30" s="421"/>
      <c r="G30" s="421" t="s">
        <v>2072</v>
      </c>
    </row>
    <row r="31" spans="1:7" s="11" customFormat="1" x14ac:dyDescent="0.2">
      <c r="A31" s="421" t="s">
        <v>2062</v>
      </c>
      <c r="B31" s="422" t="s">
        <v>2073</v>
      </c>
      <c r="C31" s="423" t="s">
        <v>2074</v>
      </c>
      <c r="D31" s="422"/>
      <c r="E31" s="421"/>
      <c r="F31" s="421"/>
      <c r="G31" s="421" t="s">
        <v>2075</v>
      </c>
    </row>
    <row r="32" spans="1:7" s="11" customFormat="1" x14ac:dyDescent="0.2">
      <c r="A32" s="421" t="s">
        <v>2062</v>
      </c>
      <c r="B32" s="422" t="s">
        <v>2076</v>
      </c>
      <c r="C32" s="423" t="s">
        <v>2077</v>
      </c>
      <c r="D32" s="422"/>
      <c r="E32" s="421"/>
      <c r="F32" s="421"/>
      <c r="G32" s="421" t="s">
        <v>2078</v>
      </c>
    </row>
    <row r="33" spans="1:7" s="11" customFormat="1" x14ac:dyDescent="0.2">
      <c r="A33" s="421" t="s">
        <v>2062</v>
      </c>
      <c r="B33" s="422" t="s">
        <v>2079</v>
      </c>
      <c r="C33" s="423" t="s">
        <v>2080</v>
      </c>
      <c r="D33" s="422"/>
      <c r="E33" s="421"/>
      <c r="F33" s="421"/>
      <c r="G33" s="421" t="s">
        <v>2081</v>
      </c>
    </row>
    <row r="34" spans="1:7" s="11" customFormat="1" x14ac:dyDescent="0.2">
      <c r="A34" s="421" t="s">
        <v>2062</v>
      </c>
      <c r="B34" s="422" t="s">
        <v>2082</v>
      </c>
      <c r="C34" s="423" t="s">
        <v>2083</v>
      </c>
      <c r="D34" s="422"/>
      <c r="E34" s="421"/>
      <c r="F34" s="421"/>
      <c r="G34" s="421" t="s">
        <v>2084</v>
      </c>
    </row>
    <row r="35" spans="1:7" s="11" customFormat="1" x14ac:dyDescent="0.2">
      <c r="A35" s="421" t="s">
        <v>2062</v>
      </c>
      <c r="B35" s="422" t="s">
        <v>1969</v>
      </c>
      <c r="C35" s="423" t="s">
        <v>1970</v>
      </c>
      <c r="D35" s="422" t="s">
        <v>2085</v>
      </c>
      <c r="E35" s="421"/>
      <c r="F35" s="421"/>
      <c r="G35" s="421" t="s">
        <v>2086</v>
      </c>
    </row>
    <row r="36" spans="1:7" s="11" customFormat="1" x14ac:dyDescent="0.2">
      <c r="A36" s="421" t="s">
        <v>2062</v>
      </c>
      <c r="B36" s="422" t="s">
        <v>2087</v>
      </c>
      <c r="C36" s="423" t="s">
        <v>2088</v>
      </c>
      <c r="D36" s="422"/>
      <c r="E36" s="421"/>
      <c r="F36" s="421"/>
      <c r="G36" s="421" t="s">
        <v>2089</v>
      </c>
    </row>
    <row r="37" spans="1:7" s="11" customFormat="1" x14ac:dyDescent="0.2">
      <c r="A37" s="421" t="s">
        <v>2062</v>
      </c>
      <c r="B37" s="422" t="s">
        <v>2090</v>
      </c>
      <c r="C37" s="423" t="s">
        <v>2091</v>
      </c>
      <c r="D37" s="422"/>
      <c r="E37" s="421"/>
      <c r="F37" s="421"/>
      <c r="G37" s="421" t="s">
        <v>2092</v>
      </c>
    </row>
    <row r="38" spans="1:7" s="11" customFormat="1" x14ac:dyDescent="0.2">
      <c r="A38" s="421" t="s">
        <v>2062</v>
      </c>
      <c r="B38" s="422" t="s">
        <v>2093</v>
      </c>
      <c r="C38" s="423" t="s">
        <v>2094</v>
      </c>
      <c r="D38" s="422"/>
      <c r="E38" s="421"/>
      <c r="F38" s="421"/>
      <c r="G38" s="421" t="s">
        <v>2095</v>
      </c>
    </row>
    <row r="39" spans="1:7" s="11" customFormat="1" x14ac:dyDescent="0.2">
      <c r="A39" s="421" t="s">
        <v>2062</v>
      </c>
      <c r="B39" s="422" t="s">
        <v>2096</v>
      </c>
      <c r="C39" s="423" t="s">
        <v>2097</v>
      </c>
      <c r="D39" s="422"/>
      <c r="E39" s="421"/>
      <c r="F39" s="421"/>
      <c r="G39" s="421" t="s">
        <v>2098</v>
      </c>
    </row>
    <row r="40" spans="1:7" s="11" customFormat="1" x14ac:dyDescent="0.2">
      <c r="A40" s="421" t="s">
        <v>2066</v>
      </c>
      <c r="B40" s="422" t="s">
        <v>2099</v>
      </c>
      <c r="C40" s="423" t="s">
        <v>2100</v>
      </c>
      <c r="D40" s="422"/>
      <c r="E40" s="421"/>
      <c r="F40" s="421"/>
      <c r="G40" s="421" t="s">
        <v>2101</v>
      </c>
    </row>
    <row r="41" spans="1:7" s="11" customFormat="1" x14ac:dyDescent="0.2">
      <c r="A41" s="421" t="s">
        <v>2066</v>
      </c>
      <c r="B41" s="422" t="s">
        <v>2102</v>
      </c>
      <c r="C41" s="423" t="s">
        <v>2103</v>
      </c>
      <c r="D41" s="422"/>
      <c r="E41" s="421"/>
      <c r="F41" s="421"/>
      <c r="G41" s="421" t="s">
        <v>2104</v>
      </c>
    </row>
    <row r="42" spans="1:7" s="11" customFormat="1" x14ac:dyDescent="0.2">
      <c r="A42" s="421" t="s">
        <v>2066</v>
      </c>
      <c r="B42" s="422" t="s">
        <v>2105</v>
      </c>
      <c r="C42" s="423" t="s">
        <v>2106</v>
      </c>
      <c r="D42" s="422"/>
      <c r="E42" s="421"/>
      <c r="F42" s="421"/>
      <c r="G42" s="421" t="s">
        <v>2107</v>
      </c>
    </row>
    <row r="43" spans="1:7" s="11" customFormat="1" x14ac:dyDescent="0.2">
      <c r="A43" s="421" t="s">
        <v>2066</v>
      </c>
      <c r="B43" s="422" t="s">
        <v>2108</v>
      </c>
      <c r="C43" s="423" t="s">
        <v>2109</v>
      </c>
      <c r="D43" s="422"/>
      <c r="E43" s="421"/>
      <c r="F43" s="421"/>
      <c r="G43" s="421" t="s">
        <v>2110</v>
      </c>
    </row>
    <row r="44" spans="1:7" s="11" customFormat="1" x14ac:dyDescent="0.2">
      <c r="A44" s="421" t="s">
        <v>2022</v>
      </c>
      <c r="B44" s="422" t="s">
        <v>2111</v>
      </c>
      <c r="C44" s="423" t="s">
        <v>2112</v>
      </c>
      <c r="D44" s="422"/>
      <c r="E44" s="421"/>
      <c r="F44" s="421"/>
      <c r="G44" s="421" t="s">
        <v>2113</v>
      </c>
    </row>
    <row r="45" spans="1:7" s="11" customFormat="1" x14ac:dyDescent="0.2">
      <c r="A45" s="421" t="s">
        <v>2022</v>
      </c>
      <c r="B45" s="422" t="s">
        <v>1912</v>
      </c>
      <c r="C45" s="423" t="s">
        <v>1913</v>
      </c>
      <c r="D45" s="422" t="s">
        <v>2114</v>
      </c>
      <c r="E45" s="421"/>
      <c r="F45" s="421"/>
      <c r="G45" s="421" t="s">
        <v>2115</v>
      </c>
    </row>
    <row r="46" spans="1:7" s="11" customFormat="1" x14ac:dyDescent="0.2">
      <c r="A46" s="421" t="s">
        <v>2022</v>
      </c>
      <c r="B46" s="422" t="s">
        <v>1914</v>
      </c>
      <c r="C46" s="423" t="s">
        <v>1915</v>
      </c>
      <c r="D46" s="422" t="s">
        <v>2116</v>
      </c>
      <c r="E46" s="421"/>
      <c r="F46" s="421"/>
      <c r="G46" s="421" t="s">
        <v>2117</v>
      </c>
    </row>
    <row r="47" spans="1:7" s="11" customFormat="1" x14ac:dyDescent="0.2">
      <c r="A47" s="421" t="s">
        <v>2022</v>
      </c>
      <c r="B47" s="422" t="s">
        <v>2118</v>
      </c>
      <c r="C47" s="423" t="s">
        <v>2119</v>
      </c>
      <c r="D47" s="422"/>
      <c r="E47" s="421"/>
      <c r="F47" s="421"/>
      <c r="G47" s="421" t="s">
        <v>2120</v>
      </c>
    </row>
    <row r="48" spans="1:7" s="11" customFormat="1" x14ac:dyDescent="0.2">
      <c r="A48" s="421" t="s">
        <v>2022</v>
      </c>
      <c r="B48" s="422" t="s">
        <v>2121</v>
      </c>
      <c r="C48" s="423" t="s">
        <v>2122</v>
      </c>
      <c r="D48" s="422"/>
      <c r="E48" s="421"/>
      <c r="F48" s="421"/>
      <c r="G48" s="421" t="s">
        <v>2123</v>
      </c>
    </row>
    <row r="49" spans="1:7" s="11" customFormat="1" x14ac:dyDescent="0.2">
      <c r="A49" s="421" t="s">
        <v>2022</v>
      </c>
      <c r="B49" s="422" t="s">
        <v>2124</v>
      </c>
      <c r="C49" s="423" t="s">
        <v>2125</v>
      </c>
      <c r="D49" s="422"/>
      <c r="E49" s="421"/>
      <c r="F49" s="421"/>
      <c r="G49" s="421" t="s">
        <v>2126</v>
      </c>
    </row>
    <row r="50" spans="1:7" s="11" customFormat="1" x14ac:dyDescent="0.2">
      <c r="A50" s="421" t="s">
        <v>2022</v>
      </c>
      <c r="B50" s="422" t="s">
        <v>2127</v>
      </c>
      <c r="C50" s="423" t="s">
        <v>2128</v>
      </c>
      <c r="D50" s="422"/>
      <c r="E50" s="421"/>
      <c r="F50" s="421"/>
      <c r="G50" s="421" t="s">
        <v>2129</v>
      </c>
    </row>
    <row r="51" spans="1:7" s="11" customFormat="1" x14ac:dyDescent="0.2">
      <c r="A51" s="421" t="s">
        <v>2022</v>
      </c>
      <c r="B51" s="422" t="s">
        <v>2130</v>
      </c>
      <c r="C51" s="423" t="s">
        <v>2131</v>
      </c>
      <c r="D51" s="422"/>
      <c r="E51" s="421"/>
      <c r="F51" s="421"/>
      <c r="G51" s="421" t="s">
        <v>2132</v>
      </c>
    </row>
    <row r="52" spans="1:7" s="11" customFormat="1" x14ac:dyDescent="0.2">
      <c r="A52" s="421" t="s">
        <v>2050</v>
      </c>
      <c r="B52" s="422" t="s">
        <v>2133</v>
      </c>
      <c r="C52" s="423" t="s">
        <v>2134</v>
      </c>
      <c r="D52" s="422"/>
      <c r="E52" s="421"/>
      <c r="F52" s="421"/>
      <c r="G52" s="421" t="s">
        <v>2135</v>
      </c>
    </row>
    <row r="53" spans="1:7" s="11" customFormat="1" x14ac:dyDescent="0.2">
      <c r="A53" s="421" t="s">
        <v>2050</v>
      </c>
      <c r="B53" s="422" t="s">
        <v>2136</v>
      </c>
      <c r="C53" s="423" t="s">
        <v>2137</v>
      </c>
      <c r="D53" s="422"/>
      <c r="E53" s="421"/>
      <c r="F53" s="421"/>
      <c r="G53" s="421" t="s">
        <v>2138</v>
      </c>
    </row>
    <row r="54" spans="1:7" s="11" customFormat="1" x14ac:dyDescent="0.2">
      <c r="A54" s="421" t="s">
        <v>2046</v>
      </c>
      <c r="B54" s="422" t="s">
        <v>2139</v>
      </c>
      <c r="C54" s="423" t="s">
        <v>2140</v>
      </c>
      <c r="D54" s="422"/>
      <c r="E54" s="421"/>
      <c r="F54" s="421"/>
      <c r="G54" s="421" t="s">
        <v>2141</v>
      </c>
    </row>
    <row r="55" spans="1:7" s="11" customFormat="1" x14ac:dyDescent="0.2">
      <c r="A55" s="421" t="s">
        <v>2046</v>
      </c>
      <c r="B55" s="422" t="s">
        <v>2142</v>
      </c>
      <c r="C55" s="423" t="s">
        <v>2143</v>
      </c>
      <c r="D55" s="422"/>
      <c r="E55" s="421"/>
      <c r="F55" s="421"/>
      <c r="G55" s="421" t="s">
        <v>2144</v>
      </c>
    </row>
    <row r="56" spans="1:7" s="11" customFormat="1" x14ac:dyDescent="0.2">
      <c r="A56" s="421" t="s">
        <v>2046</v>
      </c>
      <c r="B56" s="422" t="s">
        <v>2145</v>
      </c>
      <c r="C56" s="423" t="s">
        <v>2146</v>
      </c>
      <c r="D56" s="422"/>
      <c r="E56" s="421"/>
      <c r="F56" s="421"/>
      <c r="G56" s="421" t="s">
        <v>2147</v>
      </c>
    </row>
    <row r="57" spans="1:7" s="11" customFormat="1" x14ac:dyDescent="0.2">
      <c r="A57" s="421" t="s">
        <v>2046</v>
      </c>
      <c r="B57" s="422" t="s">
        <v>2148</v>
      </c>
      <c r="C57" s="423" t="s">
        <v>2149</v>
      </c>
      <c r="D57" s="422"/>
      <c r="E57" s="421"/>
      <c r="F57" s="421"/>
      <c r="G57" s="421" t="s">
        <v>2150</v>
      </c>
    </row>
    <row r="58" spans="1:7" s="11" customFormat="1" x14ac:dyDescent="0.2">
      <c r="A58" s="421" t="s">
        <v>2046</v>
      </c>
      <c r="B58" s="422" t="s">
        <v>2151</v>
      </c>
      <c r="C58" s="423" t="s">
        <v>2152</v>
      </c>
      <c r="D58" s="422"/>
      <c r="E58" s="421"/>
      <c r="F58" s="421"/>
      <c r="G58" s="421" t="s">
        <v>2153</v>
      </c>
    </row>
    <row r="59" spans="1:7" s="11" customFormat="1" x14ac:dyDescent="0.2">
      <c r="A59" s="421" t="s">
        <v>2058</v>
      </c>
      <c r="B59" s="422" t="s">
        <v>2154</v>
      </c>
      <c r="C59" s="423" t="s">
        <v>2155</v>
      </c>
      <c r="D59" s="422"/>
      <c r="E59" s="421"/>
      <c r="F59" s="421"/>
      <c r="G59" s="421" t="s">
        <v>2156</v>
      </c>
    </row>
    <row r="60" spans="1:7" s="11" customFormat="1" x14ac:dyDescent="0.2">
      <c r="A60" s="421" t="s">
        <v>2058</v>
      </c>
      <c r="B60" s="422" t="s">
        <v>2157</v>
      </c>
      <c r="C60" s="423" t="s">
        <v>2158</v>
      </c>
      <c r="D60" s="422"/>
      <c r="E60" s="421"/>
      <c r="F60" s="421"/>
      <c r="G60" s="421" t="s">
        <v>2159</v>
      </c>
    </row>
    <row r="61" spans="1:7" s="11" customFormat="1" x14ac:dyDescent="0.2">
      <c r="A61" s="421" t="s">
        <v>2038</v>
      </c>
      <c r="B61" s="422" t="s">
        <v>2160</v>
      </c>
      <c r="C61" s="423" t="s">
        <v>2161</v>
      </c>
      <c r="D61" s="422"/>
      <c r="E61" s="421"/>
      <c r="F61" s="421"/>
      <c r="G61" s="421" t="s">
        <v>2162</v>
      </c>
    </row>
    <row r="62" spans="1:7" s="11" customFormat="1" x14ac:dyDescent="0.2">
      <c r="A62" s="421" t="s">
        <v>2042</v>
      </c>
      <c r="B62" s="422" t="s">
        <v>2163</v>
      </c>
      <c r="C62" s="423" t="s">
        <v>2164</v>
      </c>
      <c r="D62" s="422"/>
      <c r="E62" s="421"/>
      <c r="F62" s="421"/>
      <c r="G62" s="421" t="s">
        <v>2165</v>
      </c>
    </row>
    <row r="63" spans="1:7" s="11" customFormat="1" x14ac:dyDescent="0.2">
      <c r="A63" s="421" t="s">
        <v>2042</v>
      </c>
      <c r="B63" s="422" t="s">
        <v>2166</v>
      </c>
      <c r="C63" s="423" t="s">
        <v>2167</v>
      </c>
      <c r="D63" s="422"/>
      <c r="E63" s="421"/>
      <c r="F63" s="421"/>
      <c r="G63" s="421" t="s">
        <v>2168</v>
      </c>
    </row>
    <row r="64" spans="1:7" s="11" customFormat="1" x14ac:dyDescent="0.2">
      <c r="A64" s="421" t="s">
        <v>2042</v>
      </c>
      <c r="B64" s="422" t="s">
        <v>2169</v>
      </c>
      <c r="C64" s="423" t="s">
        <v>2170</v>
      </c>
      <c r="D64" s="422"/>
      <c r="E64" s="421"/>
      <c r="F64" s="421"/>
      <c r="G64" s="421" t="s">
        <v>2171</v>
      </c>
    </row>
    <row r="66" spans="2:8" x14ac:dyDescent="0.2">
      <c r="B66" s="2" t="s">
        <v>146</v>
      </c>
    </row>
    <row r="67" spans="2:8" x14ac:dyDescent="0.2">
      <c r="B67" s="1" t="s">
        <v>61</v>
      </c>
      <c r="C67" s="413" t="s">
        <v>84</v>
      </c>
      <c r="D67" s="413" t="s">
        <v>132</v>
      </c>
      <c r="E67" s="413" t="s">
        <v>128</v>
      </c>
      <c r="F67" s="413" t="s">
        <v>148</v>
      </c>
      <c r="G67" s="413" t="s">
        <v>66</v>
      </c>
      <c r="H67" s="413" t="s">
        <v>170</v>
      </c>
    </row>
    <row r="68" spans="2:8" hidden="1" x14ac:dyDescent="0.2">
      <c r="B68" s="1" t="str">
        <f t="array" ref="B68">IFERROR(INDEX($C$68:$C$81, MATCH(0, COUNTIF($B$67:B67, $C$68:$C$81&amp;"") + IF($C$68:$C$81="",1,0), 0)), "")</f>
        <v>--Select--</v>
      </c>
      <c r="C68" s="416" t="s">
        <v>72</v>
      </c>
      <c r="D68" s="413" t="s">
        <v>131</v>
      </c>
      <c r="E68" s="413" t="s">
        <v>127</v>
      </c>
      <c r="F68" s="413"/>
      <c r="G68" s="413" t="s">
        <v>65</v>
      </c>
      <c r="H68" s="418" t="s">
        <v>169</v>
      </c>
    </row>
    <row r="69" spans="2:8" s="11" customFormat="1" x14ac:dyDescent="0.2">
      <c r="B69" s="7" t="str">
        <f t="array" ref="B69">IFERROR(INDEX($C$68:$C$81, MATCH(0, COUNTIF($B$67:B68, $C$68:$C$81&amp;"") + IF($C$68:$C$81="",1,0), 0)), "")</f>
        <v>MDR-TB</v>
      </c>
      <c r="C69" s="416" t="s">
        <v>2021</v>
      </c>
      <c r="D69" s="413" t="s">
        <v>2022</v>
      </c>
      <c r="E69" s="413" t="s">
        <v>1826</v>
      </c>
      <c r="F69" s="413"/>
      <c r="G69" s="413" t="s">
        <v>2023</v>
      </c>
      <c r="H69" s="419" t="s">
        <v>2024</v>
      </c>
    </row>
    <row r="70" spans="2:8" s="11" customFormat="1" x14ac:dyDescent="0.2">
      <c r="B70" s="7" t="str">
        <f t="array" ref="B70">IFERROR(INDEX($C$68:$C$81, MATCH(0, COUNTIF($B$67:B69, $C$68:$C$81&amp;"") + IF($C$68:$C$81="",1,0), 0)), "")</f>
        <v>Payment for Results</v>
      </c>
      <c r="C70" s="416" t="s">
        <v>2025</v>
      </c>
      <c r="D70" s="413" t="s">
        <v>2026</v>
      </c>
      <c r="E70" s="413" t="s">
        <v>1826</v>
      </c>
      <c r="F70" s="413"/>
      <c r="G70" s="413" t="s">
        <v>2027</v>
      </c>
      <c r="H70" s="419" t="s">
        <v>2028</v>
      </c>
    </row>
    <row r="71" spans="2:8" s="11" customFormat="1" x14ac:dyDescent="0.2">
      <c r="B71" s="7" t="str">
        <f t="array" ref="B71">IFERROR(INDEX($C$68:$C$81, MATCH(0, COUNTIF($B$67:B70, $C$68:$C$81&amp;"") + IF($C$68:$C$81="",1,0), 0)), "")</f>
        <v>Program management</v>
      </c>
      <c r="C71" s="416" t="s">
        <v>2029</v>
      </c>
      <c r="D71" s="413" t="s">
        <v>2030</v>
      </c>
      <c r="E71" s="413" t="s">
        <v>1826</v>
      </c>
      <c r="F71" s="413"/>
      <c r="G71" s="413" t="s">
        <v>2031</v>
      </c>
      <c r="H71" s="419" t="s">
        <v>2032</v>
      </c>
    </row>
    <row r="72" spans="2:8" s="11" customFormat="1" x14ac:dyDescent="0.2">
      <c r="B72" s="7" t="str">
        <f t="array" ref="B72">IFERROR(INDEX($C$68:$C$81, MATCH(0, COUNTIF($B$67:B71, $C$68:$C$81&amp;"") + IF($C$68:$C$81="",1,0), 0)), "")</f>
        <v>RSSH: Community responses and systems</v>
      </c>
      <c r="C72" s="416" t="s">
        <v>2033</v>
      </c>
      <c r="D72" s="413" t="s">
        <v>2034</v>
      </c>
      <c r="E72" s="413" t="s">
        <v>1826</v>
      </c>
      <c r="F72" s="413"/>
      <c r="G72" s="413" t="s">
        <v>2035</v>
      </c>
      <c r="H72" s="419" t="s">
        <v>2036</v>
      </c>
    </row>
    <row r="73" spans="2:8" s="11" customFormat="1" x14ac:dyDescent="0.2">
      <c r="B73" s="7" t="str">
        <f t="array" ref="B73">IFERROR(INDEX($C$68:$C$81, MATCH(0, COUNTIF($B$67:B72, $C$68:$C$81&amp;"") + IF($C$68:$C$81="",1,0), 0)), "")</f>
        <v>RSSH: Financial management systems</v>
      </c>
      <c r="C73" s="416" t="s">
        <v>2037</v>
      </c>
      <c r="D73" s="413" t="s">
        <v>2038</v>
      </c>
      <c r="E73" s="413" t="s">
        <v>1826</v>
      </c>
      <c r="F73" s="413"/>
      <c r="G73" s="413" t="s">
        <v>2039</v>
      </c>
      <c r="H73" s="419" t="s">
        <v>2040</v>
      </c>
    </row>
    <row r="74" spans="2:8" s="11" customFormat="1" x14ac:dyDescent="0.2">
      <c r="B74" s="7" t="str">
        <f t="array" ref="B74">IFERROR(INDEX($C$68:$C$81, MATCH(0, COUNTIF($B$67:B73, $C$68:$C$81&amp;"") + IF($C$68:$C$81="",1,0), 0)), "")</f>
        <v>RSSH: Health management information systems and M&amp;E</v>
      </c>
      <c r="C74" s="416" t="s">
        <v>2041</v>
      </c>
      <c r="D74" s="413" t="s">
        <v>2042</v>
      </c>
      <c r="E74" s="413" t="s">
        <v>1826</v>
      </c>
      <c r="F74" s="413"/>
      <c r="G74" s="413" t="s">
        <v>2043</v>
      </c>
      <c r="H74" s="419" t="s">
        <v>2044</v>
      </c>
    </row>
    <row r="75" spans="2:8" s="11" customFormat="1" x14ac:dyDescent="0.2">
      <c r="B75" s="7" t="str">
        <f t="array" ref="B75">IFERROR(INDEX($C$68:$C$81, MATCH(0, COUNTIF($B$67:B74, $C$68:$C$81&amp;"") + IF($C$68:$C$81="",1,0), 0)), "")</f>
        <v>RSSH: Human resources for health (HRH), including community health workers</v>
      </c>
      <c r="C75" s="416" t="s">
        <v>2045</v>
      </c>
      <c r="D75" s="413" t="s">
        <v>2046</v>
      </c>
      <c r="E75" s="413" t="s">
        <v>1826</v>
      </c>
      <c r="F75" s="413"/>
      <c r="G75" s="413" t="s">
        <v>2047</v>
      </c>
      <c r="H75" s="419" t="s">
        <v>2048</v>
      </c>
    </row>
    <row r="76" spans="2:8" s="11" customFormat="1" x14ac:dyDescent="0.2">
      <c r="B76" s="7" t="str">
        <f t="array" ref="B76">IFERROR(INDEX($C$68:$C$81, MATCH(0, COUNTIF($B$67:B75, $C$68:$C$81&amp;"") + IF($C$68:$C$81="",1,0), 0)), "")</f>
        <v>RSSH: Integrated service delivery and quality improvement</v>
      </c>
      <c r="C76" s="416" t="s">
        <v>2049</v>
      </c>
      <c r="D76" s="413" t="s">
        <v>2050</v>
      </c>
      <c r="E76" s="413" t="s">
        <v>1826</v>
      </c>
      <c r="F76" s="413"/>
      <c r="G76" s="413" t="s">
        <v>2051</v>
      </c>
      <c r="H76" s="419" t="s">
        <v>2052</v>
      </c>
    </row>
    <row r="77" spans="2:8" s="11" customFormat="1" x14ac:dyDescent="0.2">
      <c r="B77" s="7" t="str">
        <f t="array" ref="B77">IFERROR(INDEX($C$68:$C$81, MATCH(0, COUNTIF($B$67:B76, $C$68:$C$81&amp;"") + IF($C$68:$C$81="",1,0), 0)), "")</f>
        <v>RSSH: National health strategies</v>
      </c>
      <c r="C77" s="416" t="s">
        <v>2053</v>
      </c>
      <c r="D77" s="413" t="s">
        <v>2054</v>
      </c>
      <c r="E77" s="413" t="s">
        <v>1826</v>
      </c>
      <c r="F77" s="413"/>
      <c r="G77" s="413" t="s">
        <v>2055</v>
      </c>
      <c r="H77" s="419" t="s">
        <v>2056</v>
      </c>
    </row>
    <row r="78" spans="2:8" s="11" customFormat="1" x14ac:dyDescent="0.2">
      <c r="B78" s="7" t="str">
        <f t="array" ref="B78">IFERROR(INDEX($C$68:$C$81, MATCH(0, COUNTIF($B$67:B77, $C$68:$C$81&amp;"") + IF($C$68:$C$81="",1,0), 0)), "")</f>
        <v>RSSH: Procurement and supply chain management systems</v>
      </c>
      <c r="C78" s="416" t="s">
        <v>2057</v>
      </c>
      <c r="D78" s="413" t="s">
        <v>2058</v>
      </c>
      <c r="E78" s="413" t="s">
        <v>1826</v>
      </c>
      <c r="F78" s="413"/>
      <c r="G78" s="413" t="s">
        <v>2059</v>
      </c>
      <c r="H78" s="419" t="s">
        <v>2060</v>
      </c>
    </row>
    <row r="79" spans="2:8" s="11" customFormat="1" x14ac:dyDescent="0.2">
      <c r="B79" s="7" t="str">
        <f t="array" ref="B79">IFERROR(INDEX($C$68:$C$81, MATCH(0, COUNTIF($B$67:B78, $C$68:$C$81&amp;"") + IF($C$68:$C$81="",1,0), 0)), "")</f>
        <v>TB care and prevention</v>
      </c>
      <c r="C79" s="416" t="s">
        <v>2061</v>
      </c>
      <c r="D79" s="413" t="s">
        <v>2062</v>
      </c>
      <c r="E79" s="413" t="s">
        <v>1826</v>
      </c>
      <c r="F79" s="413"/>
      <c r="G79" s="413" t="s">
        <v>2063</v>
      </c>
      <c r="H79" s="419" t="s">
        <v>2064</v>
      </c>
    </row>
    <row r="80" spans="2:8" s="11" customFormat="1" x14ac:dyDescent="0.2">
      <c r="B80" s="7" t="str">
        <f t="array" ref="B80">IFERROR(INDEX($C$68:$C$81, MATCH(0, COUNTIF($B$67:B79, $C$68:$C$81&amp;"") + IF($C$68:$C$81="",1,0), 0)), "")</f>
        <v>TB/HIV</v>
      </c>
      <c r="C80" s="416" t="s">
        <v>2065</v>
      </c>
      <c r="D80" s="413" t="s">
        <v>2066</v>
      </c>
      <c r="E80" s="413" t="s">
        <v>1826</v>
      </c>
      <c r="F80" s="413"/>
      <c r="G80" s="413" t="s">
        <v>2067</v>
      </c>
      <c r="H80" s="419" t="s">
        <v>2068</v>
      </c>
    </row>
    <row r="82" spans="1:9" x14ac:dyDescent="0.2">
      <c r="A82" s="2" t="s">
        <v>83</v>
      </c>
    </row>
    <row r="83" spans="1:9" x14ac:dyDescent="0.2">
      <c r="A83" s="413" t="s">
        <v>1</v>
      </c>
      <c r="B83" s="413" t="s">
        <v>152</v>
      </c>
      <c r="C83" s="413" t="s">
        <v>97</v>
      </c>
      <c r="D83" s="413" t="s">
        <v>63</v>
      </c>
      <c r="E83" s="413" t="s">
        <v>66</v>
      </c>
      <c r="F83" s="1" t="s">
        <v>148</v>
      </c>
      <c r="G83" s="1" t="s">
        <v>149</v>
      </c>
      <c r="H83" s="7" t="s">
        <v>150</v>
      </c>
      <c r="I83" s="7" t="s">
        <v>151</v>
      </c>
    </row>
    <row r="84" spans="1:9" hidden="1" x14ac:dyDescent="0.2">
      <c r="A84" s="413" t="s">
        <v>147</v>
      </c>
      <c r="B84" s="414" t="s">
        <v>114</v>
      </c>
      <c r="C84" s="416" t="s">
        <v>72</v>
      </c>
      <c r="D84" s="414" t="s">
        <v>62</v>
      </c>
      <c r="E84" s="413" t="s">
        <v>65</v>
      </c>
      <c r="H84" s="7"/>
      <c r="I84" s="7"/>
    </row>
    <row r="85" spans="1:9" s="11" customFormat="1" x14ac:dyDescent="0.2">
      <c r="A85" s="413" t="s">
        <v>2062</v>
      </c>
      <c r="B85" s="414" t="s">
        <v>2172</v>
      </c>
      <c r="C85" s="416" t="s">
        <v>2173</v>
      </c>
      <c r="D85" s="414"/>
      <c r="E85" s="413" t="s">
        <v>2174</v>
      </c>
      <c r="H85" s="7"/>
      <c r="I85" s="7"/>
    </row>
    <row r="86" spans="1:9" s="11" customFormat="1" x14ac:dyDescent="0.2">
      <c r="A86" s="413" t="s">
        <v>2062</v>
      </c>
      <c r="B86" s="414" t="s">
        <v>2175</v>
      </c>
      <c r="C86" s="416" t="s">
        <v>2176</v>
      </c>
      <c r="D86" s="414"/>
      <c r="E86" s="413" t="s">
        <v>2177</v>
      </c>
      <c r="H86" s="7"/>
      <c r="I86" s="7"/>
    </row>
    <row r="87" spans="1:9" s="11" customFormat="1" x14ac:dyDescent="0.2">
      <c r="A87" s="413" t="s">
        <v>2062</v>
      </c>
      <c r="B87" s="414" t="s">
        <v>2178</v>
      </c>
      <c r="C87" s="416" t="s">
        <v>2179</v>
      </c>
      <c r="D87" s="414"/>
      <c r="E87" s="413" t="s">
        <v>2180</v>
      </c>
      <c r="H87" s="7"/>
      <c r="I87" s="7"/>
    </row>
    <row r="88" spans="1:9" s="11" customFormat="1" x14ac:dyDescent="0.2">
      <c r="A88" s="413" t="s">
        <v>2062</v>
      </c>
      <c r="B88" s="414" t="s">
        <v>2181</v>
      </c>
      <c r="C88" s="416" t="s">
        <v>2182</v>
      </c>
      <c r="D88" s="414"/>
      <c r="E88" s="413" t="s">
        <v>2183</v>
      </c>
      <c r="H88" s="7"/>
      <c r="I88" s="7"/>
    </row>
    <row r="89" spans="1:9" s="11" customFormat="1" x14ac:dyDescent="0.2">
      <c r="A89" s="413" t="s">
        <v>2062</v>
      </c>
      <c r="B89" s="414" t="s">
        <v>2184</v>
      </c>
      <c r="C89" s="416" t="s">
        <v>2185</v>
      </c>
      <c r="D89" s="414"/>
      <c r="E89" s="413" t="s">
        <v>2186</v>
      </c>
      <c r="H89" s="7"/>
      <c r="I89" s="7"/>
    </row>
    <row r="90" spans="1:9" s="11" customFormat="1" x14ac:dyDescent="0.2">
      <c r="A90" s="413" t="s">
        <v>2062</v>
      </c>
      <c r="B90" s="414" t="s">
        <v>2187</v>
      </c>
      <c r="C90" s="416" t="s">
        <v>2188</v>
      </c>
      <c r="D90" s="414"/>
      <c r="E90" s="413" t="s">
        <v>2189</v>
      </c>
      <c r="H90" s="7"/>
      <c r="I90" s="7"/>
    </row>
    <row r="91" spans="1:9" s="11" customFormat="1" x14ac:dyDescent="0.2">
      <c r="A91" s="413" t="s">
        <v>2062</v>
      </c>
      <c r="B91" s="414" t="s">
        <v>2190</v>
      </c>
      <c r="C91" s="416" t="s">
        <v>2191</v>
      </c>
      <c r="D91" s="414"/>
      <c r="E91" s="413" t="s">
        <v>2192</v>
      </c>
      <c r="H91" s="7"/>
      <c r="I91" s="7"/>
    </row>
    <row r="92" spans="1:9" s="11" customFormat="1" x14ac:dyDescent="0.2">
      <c r="A92" s="413" t="s">
        <v>2062</v>
      </c>
      <c r="B92" s="414" t="s">
        <v>2193</v>
      </c>
      <c r="C92" s="416" t="s">
        <v>2194</v>
      </c>
      <c r="D92" s="414"/>
      <c r="E92" s="413" t="s">
        <v>2195</v>
      </c>
      <c r="H92" s="7"/>
      <c r="I92" s="7"/>
    </row>
    <row r="93" spans="1:9" s="11" customFormat="1" x14ac:dyDescent="0.2">
      <c r="A93" s="413" t="s">
        <v>2062</v>
      </c>
      <c r="B93" s="414" t="s">
        <v>2196</v>
      </c>
      <c r="C93" s="416" t="s">
        <v>2197</v>
      </c>
      <c r="D93" s="414"/>
      <c r="E93" s="413" t="s">
        <v>2198</v>
      </c>
      <c r="H93" s="7"/>
      <c r="I93" s="7"/>
    </row>
    <row r="94" spans="1:9" s="11" customFormat="1" x14ac:dyDescent="0.2">
      <c r="A94" s="413" t="s">
        <v>2062</v>
      </c>
      <c r="B94" s="414" t="s">
        <v>2199</v>
      </c>
      <c r="C94" s="416" t="s">
        <v>2200</v>
      </c>
      <c r="D94" s="414"/>
      <c r="E94" s="413" t="s">
        <v>2201</v>
      </c>
      <c r="H94" s="7"/>
      <c r="I94" s="7"/>
    </row>
    <row r="95" spans="1:9" s="11" customFormat="1" x14ac:dyDescent="0.2">
      <c r="A95" s="413" t="s">
        <v>2066</v>
      </c>
      <c r="B95" s="414" t="s">
        <v>2202</v>
      </c>
      <c r="C95" s="416" t="s">
        <v>2203</v>
      </c>
      <c r="D95" s="414"/>
      <c r="E95" s="413" t="s">
        <v>2204</v>
      </c>
      <c r="H95" s="7"/>
      <c r="I95" s="7"/>
    </row>
    <row r="96" spans="1:9" s="11" customFormat="1" x14ac:dyDescent="0.2">
      <c r="A96" s="413" t="s">
        <v>2066</v>
      </c>
      <c r="B96" s="414" t="s">
        <v>2205</v>
      </c>
      <c r="C96" s="416" t="s">
        <v>2206</v>
      </c>
      <c r="D96" s="414"/>
      <c r="E96" s="413" t="s">
        <v>2207</v>
      </c>
      <c r="H96" s="7"/>
      <c r="I96" s="7"/>
    </row>
    <row r="97" spans="1:9" s="11" customFormat="1" x14ac:dyDescent="0.2">
      <c r="A97" s="413" t="s">
        <v>2066</v>
      </c>
      <c r="B97" s="414" t="s">
        <v>2208</v>
      </c>
      <c r="C97" s="416" t="s">
        <v>2209</v>
      </c>
      <c r="D97" s="414"/>
      <c r="E97" s="413" t="s">
        <v>2210</v>
      </c>
      <c r="H97" s="7"/>
      <c r="I97" s="7"/>
    </row>
    <row r="98" spans="1:9" s="11" customFormat="1" x14ac:dyDescent="0.2">
      <c r="A98" s="413" t="s">
        <v>2066</v>
      </c>
      <c r="B98" s="414" t="s">
        <v>2211</v>
      </c>
      <c r="C98" s="416" t="s">
        <v>2212</v>
      </c>
      <c r="D98" s="414"/>
      <c r="E98" s="413" t="s">
        <v>2213</v>
      </c>
      <c r="H98" s="7"/>
      <c r="I98" s="7"/>
    </row>
    <row r="99" spans="1:9" s="11" customFormat="1" x14ac:dyDescent="0.2">
      <c r="A99" s="413" t="s">
        <v>2066</v>
      </c>
      <c r="B99" s="414" t="s">
        <v>2214</v>
      </c>
      <c r="C99" s="416" t="s">
        <v>2215</v>
      </c>
      <c r="D99" s="414"/>
      <c r="E99" s="413" t="s">
        <v>2216</v>
      </c>
      <c r="H99" s="7"/>
      <c r="I99" s="7"/>
    </row>
    <row r="100" spans="1:9" s="11" customFormat="1" x14ac:dyDescent="0.2">
      <c r="A100" s="413" t="s">
        <v>2066</v>
      </c>
      <c r="B100" s="414" t="s">
        <v>2217</v>
      </c>
      <c r="C100" s="416" t="s">
        <v>2218</v>
      </c>
      <c r="D100" s="414"/>
      <c r="E100" s="413" t="s">
        <v>2219</v>
      </c>
      <c r="H100" s="7"/>
      <c r="I100" s="7"/>
    </row>
    <row r="101" spans="1:9" s="11" customFormat="1" x14ac:dyDescent="0.2">
      <c r="A101" s="413" t="s">
        <v>2066</v>
      </c>
      <c r="B101" s="414" t="s">
        <v>2220</v>
      </c>
      <c r="C101" s="416" t="s">
        <v>2221</v>
      </c>
      <c r="D101" s="414"/>
      <c r="E101" s="413" t="s">
        <v>2222</v>
      </c>
      <c r="H101" s="7"/>
      <c r="I101" s="7"/>
    </row>
    <row r="102" spans="1:9" s="11" customFormat="1" x14ac:dyDescent="0.2">
      <c r="A102" s="413" t="s">
        <v>2066</v>
      </c>
      <c r="B102" s="414" t="s">
        <v>2223</v>
      </c>
      <c r="C102" s="416" t="s">
        <v>2224</v>
      </c>
      <c r="D102" s="414"/>
      <c r="E102" s="413" t="s">
        <v>2225</v>
      </c>
      <c r="H102" s="7"/>
      <c r="I102" s="7"/>
    </row>
    <row r="103" spans="1:9" s="11" customFormat="1" x14ac:dyDescent="0.2">
      <c r="A103" s="413" t="s">
        <v>2022</v>
      </c>
      <c r="B103" s="414" t="s">
        <v>2226</v>
      </c>
      <c r="C103" s="416" t="s">
        <v>2227</v>
      </c>
      <c r="D103" s="414"/>
      <c r="E103" s="413" t="s">
        <v>2228</v>
      </c>
      <c r="H103" s="7"/>
      <c r="I103" s="7"/>
    </row>
    <row r="104" spans="1:9" s="11" customFormat="1" x14ac:dyDescent="0.2">
      <c r="A104" s="413" t="s">
        <v>2022</v>
      </c>
      <c r="B104" s="414" t="s">
        <v>2229</v>
      </c>
      <c r="C104" s="416" t="s">
        <v>2230</v>
      </c>
      <c r="D104" s="414"/>
      <c r="E104" s="413" t="s">
        <v>2231</v>
      </c>
      <c r="H104" s="7"/>
      <c r="I104" s="7"/>
    </row>
    <row r="105" spans="1:9" s="11" customFormat="1" x14ac:dyDescent="0.2">
      <c r="A105" s="413" t="s">
        <v>2022</v>
      </c>
      <c r="B105" s="414" t="s">
        <v>2232</v>
      </c>
      <c r="C105" s="416" t="s">
        <v>2233</v>
      </c>
      <c r="D105" s="414"/>
      <c r="E105" s="413" t="s">
        <v>2234</v>
      </c>
      <c r="H105" s="7"/>
      <c r="I105" s="7"/>
    </row>
    <row r="106" spans="1:9" s="11" customFormat="1" x14ac:dyDescent="0.2">
      <c r="A106" s="413" t="s">
        <v>2022</v>
      </c>
      <c r="B106" s="414" t="s">
        <v>2235</v>
      </c>
      <c r="C106" s="416" t="s">
        <v>2236</v>
      </c>
      <c r="D106" s="414"/>
      <c r="E106" s="413" t="s">
        <v>2237</v>
      </c>
      <c r="H106" s="7"/>
      <c r="I106" s="7"/>
    </row>
    <row r="107" spans="1:9" s="11" customFormat="1" x14ac:dyDescent="0.2">
      <c r="A107" s="413" t="s">
        <v>2022</v>
      </c>
      <c r="B107" s="414" t="s">
        <v>2238</v>
      </c>
      <c r="C107" s="416" t="s">
        <v>2239</v>
      </c>
      <c r="D107" s="414"/>
      <c r="E107" s="413" t="s">
        <v>2240</v>
      </c>
      <c r="H107" s="7"/>
      <c r="I107" s="7"/>
    </row>
    <row r="108" spans="1:9" s="11" customFormat="1" x14ac:dyDescent="0.2">
      <c r="A108" s="413" t="s">
        <v>2022</v>
      </c>
      <c r="B108" s="414" t="s">
        <v>2241</v>
      </c>
      <c r="C108" s="416" t="s">
        <v>2242</v>
      </c>
      <c r="D108" s="414"/>
      <c r="E108" s="413" t="s">
        <v>2243</v>
      </c>
      <c r="H108" s="7"/>
      <c r="I108" s="7"/>
    </row>
    <row r="109" spans="1:9" s="11" customFormat="1" x14ac:dyDescent="0.2">
      <c r="A109" s="413" t="s">
        <v>2022</v>
      </c>
      <c r="B109" s="414" t="s">
        <v>2244</v>
      </c>
      <c r="C109" s="416" t="s">
        <v>2245</v>
      </c>
      <c r="D109" s="414"/>
      <c r="E109" s="413" t="s">
        <v>2246</v>
      </c>
      <c r="H109" s="7"/>
      <c r="I109" s="7"/>
    </row>
    <row r="110" spans="1:9" s="11" customFormat="1" x14ac:dyDescent="0.2">
      <c r="A110" s="413" t="s">
        <v>2022</v>
      </c>
      <c r="B110" s="414" t="s">
        <v>2247</v>
      </c>
      <c r="C110" s="416" t="s">
        <v>2248</v>
      </c>
      <c r="D110" s="414"/>
      <c r="E110" s="413" t="s">
        <v>2249</v>
      </c>
      <c r="H110" s="7"/>
      <c r="I110" s="7"/>
    </row>
    <row r="111" spans="1:9" s="11" customFormat="1" x14ac:dyDescent="0.2">
      <c r="A111" s="413" t="s">
        <v>2022</v>
      </c>
      <c r="B111" s="414" t="s">
        <v>2250</v>
      </c>
      <c r="C111" s="416" t="s">
        <v>2251</v>
      </c>
      <c r="D111" s="414"/>
      <c r="E111" s="413" t="s">
        <v>2252</v>
      </c>
      <c r="H111" s="7"/>
      <c r="I111" s="7"/>
    </row>
    <row r="112" spans="1:9" s="11" customFormat="1" x14ac:dyDescent="0.2">
      <c r="A112" s="413" t="s">
        <v>2022</v>
      </c>
      <c r="B112" s="414" t="s">
        <v>2253</v>
      </c>
      <c r="C112" s="416" t="s">
        <v>2254</v>
      </c>
      <c r="D112" s="414"/>
      <c r="E112" s="413" t="s">
        <v>2255</v>
      </c>
      <c r="H112" s="7"/>
      <c r="I112" s="7"/>
    </row>
    <row r="113" spans="1:9" s="11" customFormat="1" x14ac:dyDescent="0.2">
      <c r="A113" s="413" t="s">
        <v>2050</v>
      </c>
      <c r="B113" s="414" t="s">
        <v>2256</v>
      </c>
      <c r="C113" s="416" t="s">
        <v>2257</v>
      </c>
      <c r="D113" s="414"/>
      <c r="E113" s="413" t="s">
        <v>2258</v>
      </c>
      <c r="H113" s="7"/>
      <c r="I113" s="7"/>
    </row>
    <row r="114" spans="1:9" s="11" customFormat="1" x14ac:dyDescent="0.2">
      <c r="A114" s="413" t="s">
        <v>2050</v>
      </c>
      <c r="B114" s="414" t="s">
        <v>2259</v>
      </c>
      <c r="C114" s="416" t="s">
        <v>2260</v>
      </c>
      <c r="D114" s="414"/>
      <c r="E114" s="413" t="s">
        <v>2261</v>
      </c>
      <c r="H114" s="7"/>
      <c r="I114" s="7"/>
    </row>
    <row r="115" spans="1:9" s="11" customFormat="1" x14ac:dyDescent="0.2">
      <c r="A115" s="413" t="s">
        <v>2050</v>
      </c>
      <c r="B115" s="414" t="s">
        <v>2262</v>
      </c>
      <c r="C115" s="416" t="s">
        <v>2263</v>
      </c>
      <c r="D115" s="414"/>
      <c r="E115" s="413" t="s">
        <v>2264</v>
      </c>
      <c r="H115" s="7"/>
      <c r="I115" s="7"/>
    </row>
    <row r="116" spans="1:9" s="11" customFormat="1" x14ac:dyDescent="0.2">
      <c r="A116" s="413" t="s">
        <v>2050</v>
      </c>
      <c r="B116" s="414" t="s">
        <v>2265</v>
      </c>
      <c r="C116" s="416" t="s">
        <v>2266</v>
      </c>
      <c r="D116" s="414"/>
      <c r="E116" s="413" t="s">
        <v>2267</v>
      </c>
      <c r="H116" s="7"/>
      <c r="I116" s="7"/>
    </row>
    <row r="117" spans="1:9" s="11" customFormat="1" x14ac:dyDescent="0.2">
      <c r="A117" s="413" t="s">
        <v>2050</v>
      </c>
      <c r="B117" s="414" t="s">
        <v>2268</v>
      </c>
      <c r="C117" s="416" t="s">
        <v>2269</v>
      </c>
      <c r="D117" s="414"/>
      <c r="E117" s="413" t="s">
        <v>2270</v>
      </c>
      <c r="H117" s="7"/>
      <c r="I117" s="7"/>
    </row>
    <row r="118" spans="1:9" s="11" customFormat="1" x14ac:dyDescent="0.2">
      <c r="A118" s="413" t="s">
        <v>2050</v>
      </c>
      <c r="B118" s="414" t="s">
        <v>2271</v>
      </c>
      <c r="C118" s="416" t="s">
        <v>2272</v>
      </c>
      <c r="D118" s="414"/>
      <c r="E118" s="413" t="s">
        <v>2273</v>
      </c>
      <c r="H118" s="7"/>
      <c r="I118" s="7"/>
    </row>
    <row r="119" spans="1:9" s="11" customFormat="1" x14ac:dyDescent="0.2">
      <c r="A119" s="413" t="s">
        <v>2046</v>
      </c>
      <c r="B119" s="414" t="s">
        <v>2274</v>
      </c>
      <c r="C119" s="416" t="s">
        <v>2275</v>
      </c>
      <c r="D119" s="414"/>
      <c r="E119" s="413" t="s">
        <v>2276</v>
      </c>
      <c r="H119" s="7"/>
      <c r="I119" s="7"/>
    </row>
    <row r="120" spans="1:9" s="11" customFormat="1" x14ac:dyDescent="0.2">
      <c r="A120" s="413" t="s">
        <v>2046</v>
      </c>
      <c r="B120" s="414" t="s">
        <v>2277</v>
      </c>
      <c r="C120" s="416" t="s">
        <v>2278</v>
      </c>
      <c r="D120" s="414"/>
      <c r="E120" s="413" t="s">
        <v>2279</v>
      </c>
      <c r="H120" s="7"/>
      <c r="I120" s="7"/>
    </row>
    <row r="121" spans="1:9" s="11" customFormat="1" x14ac:dyDescent="0.2">
      <c r="A121" s="413" t="s">
        <v>2046</v>
      </c>
      <c r="B121" s="414" t="s">
        <v>2280</v>
      </c>
      <c r="C121" s="416" t="s">
        <v>2281</v>
      </c>
      <c r="D121" s="414"/>
      <c r="E121" s="413" t="s">
        <v>2282</v>
      </c>
      <c r="H121" s="7"/>
      <c r="I121" s="7"/>
    </row>
    <row r="122" spans="1:9" s="11" customFormat="1" x14ac:dyDescent="0.2">
      <c r="A122" s="413" t="s">
        <v>2058</v>
      </c>
      <c r="B122" s="414" t="s">
        <v>2283</v>
      </c>
      <c r="C122" s="416" t="s">
        <v>2284</v>
      </c>
      <c r="D122" s="414"/>
      <c r="E122" s="413" t="s">
        <v>2285</v>
      </c>
      <c r="H122" s="7"/>
      <c r="I122" s="7"/>
    </row>
    <row r="123" spans="1:9" s="11" customFormat="1" x14ac:dyDescent="0.2">
      <c r="A123" s="413" t="s">
        <v>2058</v>
      </c>
      <c r="B123" s="414" t="s">
        <v>2286</v>
      </c>
      <c r="C123" s="416" t="s">
        <v>2287</v>
      </c>
      <c r="D123" s="414"/>
      <c r="E123" s="413" t="s">
        <v>2288</v>
      </c>
      <c r="H123" s="7"/>
      <c r="I123" s="7"/>
    </row>
    <row r="124" spans="1:9" s="11" customFormat="1" x14ac:dyDescent="0.2">
      <c r="A124" s="413" t="s">
        <v>2058</v>
      </c>
      <c r="B124" s="414" t="s">
        <v>2289</v>
      </c>
      <c r="C124" s="416" t="s">
        <v>2290</v>
      </c>
      <c r="D124" s="414"/>
      <c r="E124" s="413" t="s">
        <v>2291</v>
      </c>
      <c r="H124" s="7"/>
      <c r="I124" s="7"/>
    </row>
    <row r="125" spans="1:9" s="11" customFormat="1" x14ac:dyDescent="0.2">
      <c r="A125" s="413" t="s">
        <v>2058</v>
      </c>
      <c r="B125" s="414" t="s">
        <v>2292</v>
      </c>
      <c r="C125" s="416" t="s">
        <v>2293</v>
      </c>
      <c r="D125" s="414"/>
      <c r="E125" s="413" t="s">
        <v>2294</v>
      </c>
      <c r="H125" s="7"/>
      <c r="I125" s="7"/>
    </row>
    <row r="126" spans="1:9" s="11" customFormat="1" x14ac:dyDescent="0.2">
      <c r="A126" s="413" t="s">
        <v>2058</v>
      </c>
      <c r="B126" s="414" t="s">
        <v>2295</v>
      </c>
      <c r="C126" s="416" t="s">
        <v>2296</v>
      </c>
      <c r="D126" s="414"/>
      <c r="E126" s="413" t="s">
        <v>2297</v>
      </c>
      <c r="H126" s="7"/>
      <c r="I126" s="7"/>
    </row>
    <row r="127" spans="1:9" s="11" customFormat="1" x14ac:dyDescent="0.2">
      <c r="A127" s="413" t="s">
        <v>2038</v>
      </c>
      <c r="B127" s="414" t="s">
        <v>2298</v>
      </c>
      <c r="C127" s="416" t="s">
        <v>2299</v>
      </c>
      <c r="D127" s="414"/>
      <c r="E127" s="413" t="s">
        <v>2300</v>
      </c>
      <c r="H127" s="7"/>
      <c r="I127" s="7"/>
    </row>
    <row r="128" spans="1:9" s="11" customFormat="1" x14ac:dyDescent="0.2">
      <c r="A128" s="413" t="s">
        <v>2038</v>
      </c>
      <c r="B128" s="414" t="s">
        <v>2301</v>
      </c>
      <c r="C128" s="416" t="s">
        <v>2302</v>
      </c>
      <c r="D128" s="414"/>
      <c r="E128" s="413" t="s">
        <v>2303</v>
      </c>
      <c r="H128" s="7"/>
      <c r="I128" s="7"/>
    </row>
    <row r="129" spans="1:9" s="11" customFormat="1" x14ac:dyDescent="0.2">
      <c r="A129" s="413" t="s">
        <v>2038</v>
      </c>
      <c r="B129" s="414" t="s">
        <v>2304</v>
      </c>
      <c r="C129" s="416" t="s">
        <v>2305</v>
      </c>
      <c r="D129" s="414"/>
      <c r="E129" s="413" t="s">
        <v>2306</v>
      </c>
      <c r="H129" s="7"/>
      <c r="I129" s="7"/>
    </row>
    <row r="130" spans="1:9" s="11" customFormat="1" x14ac:dyDescent="0.2">
      <c r="A130" s="413" t="s">
        <v>2034</v>
      </c>
      <c r="B130" s="414" t="s">
        <v>2307</v>
      </c>
      <c r="C130" s="416" t="s">
        <v>2308</v>
      </c>
      <c r="D130" s="414"/>
      <c r="E130" s="413" t="s">
        <v>2309</v>
      </c>
      <c r="H130" s="7"/>
      <c r="I130" s="7"/>
    </row>
    <row r="131" spans="1:9" s="11" customFormat="1" x14ac:dyDescent="0.2">
      <c r="A131" s="413" t="s">
        <v>2034</v>
      </c>
      <c r="B131" s="414" t="s">
        <v>2310</v>
      </c>
      <c r="C131" s="416" t="s">
        <v>2311</v>
      </c>
      <c r="D131" s="414"/>
      <c r="E131" s="413" t="s">
        <v>2312</v>
      </c>
      <c r="H131" s="7"/>
      <c r="I131" s="7"/>
    </row>
    <row r="132" spans="1:9" s="11" customFormat="1" x14ac:dyDescent="0.2">
      <c r="A132" s="413" t="s">
        <v>2034</v>
      </c>
      <c r="B132" s="414" t="s">
        <v>2313</v>
      </c>
      <c r="C132" s="416" t="s">
        <v>2314</v>
      </c>
      <c r="D132" s="414"/>
      <c r="E132" s="413" t="s">
        <v>2315</v>
      </c>
      <c r="H132" s="7"/>
      <c r="I132" s="7"/>
    </row>
    <row r="133" spans="1:9" s="11" customFormat="1" x14ac:dyDescent="0.2">
      <c r="A133" s="413" t="s">
        <v>2034</v>
      </c>
      <c r="B133" s="414" t="s">
        <v>2316</v>
      </c>
      <c r="C133" s="416" t="s">
        <v>2317</v>
      </c>
      <c r="D133" s="414"/>
      <c r="E133" s="413" t="s">
        <v>2318</v>
      </c>
      <c r="H133" s="7"/>
      <c r="I133" s="7"/>
    </row>
    <row r="134" spans="1:9" s="11" customFormat="1" x14ac:dyDescent="0.2">
      <c r="A134" s="413" t="s">
        <v>2034</v>
      </c>
      <c r="B134" s="414" t="s">
        <v>2319</v>
      </c>
      <c r="C134" s="416" t="s">
        <v>2320</v>
      </c>
      <c r="D134" s="414"/>
      <c r="E134" s="413" t="s">
        <v>2321</v>
      </c>
      <c r="H134" s="7"/>
      <c r="I134" s="7"/>
    </row>
    <row r="135" spans="1:9" s="11" customFormat="1" x14ac:dyDescent="0.2">
      <c r="A135" s="413" t="s">
        <v>2042</v>
      </c>
      <c r="B135" s="414" t="s">
        <v>2322</v>
      </c>
      <c r="C135" s="416" t="s">
        <v>2323</v>
      </c>
      <c r="D135" s="414"/>
      <c r="E135" s="413" t="s">
        <v>2324</v>
      </c>
      <c r="H135" s="7"/>
      <c r="I135" s="7"/>
    </row>
    <row r="136" spans="1:9" s="11" customFormat="1" x14ac:dyDescent="0.2">
      <c r="A136" s="413" t="s">
        <v>2042</v>
      </c>
      <c r="B136" s="414" t="s">
        <v>2325</v>
      </c>
      <c r="C136" s="416" t="s">
        <v>2326</v>
      </c>
      <c r="D136" s="414"/>
      <c r="E136" s="413" t="s">
        <v>2327</v>
      </c>
      <c r="H136" s="7"/>
      <c r="I136" s="7"/>
    </row>
    <row r="137" spans="1:9" s="11" customFormat="1" x14ac:dyDescent="0.2">
      <c r="A137" s="413" t="s">
        <v>2042</v>
      </c>
      <c r="B137" s="414" t="s">
        <v>2328</v>
      </c>
      <c r="C137" s="416" t="s">
        <v>2329</v>
      </c>
      <c r="D137" s="414"/>
      <c r="E137" s="413" t="s">
        <v>2330</v>
      </c>
      <c r="H137" s="7"/>
      <c r="I137" s="7"/>
    </row>
    <row r="138" spans="1:9" s="11" customFormat="1" x14ac:dyDescent="0.2">
      <c r="A138" s="413" t="s">
        <v>2042</v>
      </c>
      <c r="B138" s="414" t="s">
        <v>2331</v>
      </c>
      <c r="C138" s="416" t="s">
        <v>2332</v>
      </c>
      <c r="D138" s="414"/>
      <c r="E138" s="413" t="s">
        <v>2333</v>
      </c>
      <c r="H138" s="7"/>
      <c r="I138" s="7"/>
    </row>
    <row r="139" spans="1:9" s="11" customFormat="1" x14ac:dyDescent="0.2">
      <c r="A139" s="413" t="s">
        <v>2042</v>
      </c>
      <c r="B139" s="414" t="s">
        <v>2334</v>
      </c>
      <c r="C139" s="416" t="s">
        <v>2335</v>
      </c>
      <c r="D139" s="414"/>
      <c r="E139" s="413" t="s">
        <v>2336</v>
      </c>
      <c r="H139" s="7"/>
      <c r="I139" s="7"/>
    </row>
    <row r="140" spans="1:9" s="11" customFormat="1" x14ac:dyDescent="0.2">
      <c r="A140" s="413" t="s">
        <v>2042</v>
      </c>
      <c r="B140" s="414" t="s">
        <v>2337</v>
      </c>
      <c r="C140" s="416" t="s">
        <v>2338</v>
      </c>
      <c r="D140" s="414"/>
      <c r="E140" s="413" t="s">
        <v>2339</v>
      </c>
      <c r="H140" s="7"/>
      <c r="I140" s="7"/>
    </row>
    <row r="141" spans="1:9" s="11" customFormat="1" x14ac:dyDescent="0.2">
      <c r="A141" s="413" t="s">
        <v>2042</v>
      </c>
      <c r="B141" s="414" t="s">
        <v>2340</v>
      </c>
      <c r="C141" s="416" t="s">
        <v>2341</v>
      </c>
      <c r="D141" s="414"/>
      <c r="E141" s="413" t="s">
        <v>2342</v>
      </c>
      <c r="H141" s="7"/>
      <c r="I141" s="7"/>
    </row>
    <row r="142" spans="1:9" s="11" customFormat="1" x14ac:dyDescent="0.2">
      <c r="A142" s="413" t="s">
        <v>2030</v>
      </c>
      <c r="B142" s="414" t="s">
        <v>2343</v>
      </c>
      <c r="C142" s="416" t="s">
        <v>2344</v>
      </c>
      <c r="D142" s="414"/>
      <c r="E142" s="413" t="s">
        <v>2345</v>
      </c>
      <c r="H142" s="7"/>
      <c r="I142" s="7"/>
    </row>
    <row r="143" spans="1:9" s="11" customFormat="1" x14ac:dyDescent="0.2">
      <c r="A143" s="413" t="s">
        <v>2030</v>
      </c>
      <c r="B143" s="414" t="s">
        <v>2346</v>
      </c>
      <c r="C143" s="416" t="s">
        <v>2347</v>
      </c>
      <c r="D143" s="414"/>
      <c r="E143" s="413" t="s">
        <v>2348</v>
      </c>
      <c r="H143" s="7"/>
      <c r="I143" s="7"/>
    </row>
    <row r="144" spans="1:9" s="11" customFormat="1" x14ac:dyDescent="0.2">
      <c r="A144" s="413" t="s">
        <v>2030</v>
      </c>
      <c r="B144" s="414" t="s">
        <v>2349</v>
      </c>
      <c r="C144" s="416" t="s">
        <v>2350</v>
      </c>
      <c r="D144" s="414"/>
      <c r="E144" s="413" t="s">
        <v>2351</v>
      </c>
      <c r="H144" s="7"/>
      <c r="I144" s="7"/>
    </row>
    <row r="145" spans="1:9" s="11" customFormat="1" x14ac:dyDescent="0.2">
      <c r="A145" s="413" t="s">
        <v>2026</v>
      </c>
      <c r="B145" s="414" t="s">
        <v>2352</v>
      </c>
      <c r="C145" s="416" t="s">
        <v>2025</v>
      </c>
      <c r="D145" s="414"/>
      <c r="E145" s="413" t="s">
        <v>2353</v>
      </c>
      <c r="H145" s="7"/>
      <c r="I145" s="7"/>
    </row>
    <row r="146" spans="1:9" s="11" customFormat="1" x14ac:dyDescent="0.2">
      <c r="A146" s="413" t="s">
        <v>2054</v>
      </c>
      <c r="B146" s="414" t="s">
        <v>2354</v>
      </c>
      <c r="C146" s="416" t="s">
        <v>2355</v>
      </c>
      <c r="D146" s="414"/>
      <c r="E146" s="413" t="s">
        <v>2356</v>
      </c>
      <c r="H146" s="7"/>
      <c r="I146" s="7"/>
    </row>
    <row r="147" spans="1:9" s="11" customFormat="1" x14ac:dyDescent="0.2">
      <c r="A147" s="413" t="s">
        <v>2054</v>
      </c>
      <c r="B147" s="414" t="s">
        <v>2357</v>
      </c>
      <c r="C147" s="416" t="s">
        <v>2358</v>
      </c>
      <c r="D147" s="414"/>
      <c r="E147" s="413" t="s">
        <v>2359</v>
      </c>
      <c r="H147" s="7"/>
      <c r="I147" s="7"/>
    </row>
    <row r="148" spans="1:9" x14ac:dyDescent="0.2">
      <c r="H148" s="7"/>
      <c r="I148" s="7"/>
    </row>
    <row r="149" spans="1:9" x14ac:dyDescent="0.2">
      <c r="B149" s="2"/>
    </row>
    <row r="150" spans="1:9" x14ac:dyDescent="0.2">
      <c r="A150" s="8" t="s">
        <v>46</v>
      </c>
    </row>
    <row r="151" spans="1:9" x14ac:dyDescent="0.2">
      <c r="A151" s="1" t="s">
        <v>160</v>
      </c>
      <c r="B151" s="305" t="s">
        <v>279</v>
      </c>
    </row>
    <row r="152" spans="1:9" x14ac:dyDescent="0.2">
      <c r="A152" s="1" t="s">
        <v>52</v>
      </c>
      <c r="B152" s="305" t="s">
        <v>280</v>
      </c>
      <c r="C152" s="1" t="s">
        <v>281</v>
      </c>
    </row>
    <row r="153" spans="1:9" x14ac:dyDescent="0.2">
      <c r="A153" s="1" t="s">
        <v>161</v>
      </c>
      <c r="B153" s="305"/>
    </row>
    <row r="155" spans="1:9" x14ac:dyDescent="0.2">
      <c r="A155" s="8" t="s">
        <v>162</v>
      </c>
    </row>
    <row r="156" spans="1:9" x14ac:dyDescent="0.2">
      <c r="A156" s="413" t="s">
        <v>157</v>
      </c>
      <c r="B156" s="413" t="s">
        <v>159</v>
      </c>
      <c r="C156" s="418" t="s">
        <v>211</v>
      </c>
    </row>
    <row r="157" spans="1:9" hidden="1" x14ac:dyDescent="0.2">
      <c r="A157" s="418" t="s">
        <v>72</v>
      </c>
      <c r="B157" s="413" t="s">
        <v>158</v>
      </c>
      <c r="C157" s="413" t="s">
        <v>65</v>
      </c>
    </row>
    <row r="158" spans="1:9" s="11" customFormat="1" x14ac:dyDescent="0.2">
      <c r="A158" s="418" t="s">
        <v>2372</v>
      </c>
      <c r="B158" s="413" t="s">
        <v>2373</v>
      </c>
      <c r="C158" s="413" t="s">
        <v>2374</v>
      </c>
    </row>
    <row r="159" spans="1:9" s="11" customFormat="1" x14ac:dyDescent="0.2">
      <c r="A159" s="418" t="s">
        <v>2375</v>
      </c>
      <c r="B159" s="413" t="s">
        <v>2376</v>
      </c>
      <c r="C159" s="413" t="s">
        <v>2377</v>
      </c>
    </row>
    <row r="160" spans="1:9" s="11" customFormat="1" x14ac:dyDescent="0.2">
      <c r="A160" s="418" t="s">
        <v>2378</v>
      </c>
      <c r="B160" s="413" t="s">
        <v>2379</v>
      </c>
      <c r="C160" s="413" t="s">
        <v>2380</v>
      </c>
    </row>
    <row r="161" spans="1:3" s="11" customFormat="1" x14ac:dyDescent="0.2">
      <c r="A161" s="418" t="s">
        <v>2381</v>
      </c>
      <c r="B161" s="413" t="s">
        <v>2382</v>
      </c>
      <c r="C161" s="413" t="s">
        <v>2383</v>
      </c>
    </row>
    <row r="162" spans="1:3" s="11" customFormat="1" x14ac:dyDescent="0.2">
      <c r="A162" s="418" t="s">
        <v>2384</v>
      </c>
      <c r="B162" s="413" t="s">
        <v>2385</v>
      </c>
      <c r="C162" s="413" t="s">
        <v>2386</v>
      </c>
    </row>
    <row r="163" spans="1:3" s="11" customFormat="1" x14ac:dyDescent="0.2">
      <c r="A163" s="418" t="s">
        <v>2387</v>
      </c>
      <c r="B163" s="413" t="s">
        <v>2388</v>
      </c>
      <c r="C163" s="413" t="s">
        <v>2389</v>
      </c>
    </row>
    <row r="164" spans="1:3" s="11" customFormat="1" x14ac:dyDescent="0.2">
      <c r="A164" s="418" t="s">
        <v>2390</v>
      </c>
      <c r="B164" s="413" t="s">
        <v>2391</v>
      </c>
      <c r="C164" s="413" t="s">
        <v>2392</v>
      </c>
    </row>
    <row r="165" spans="1:3" s="11" customFormat="1" x14ac:dyDescent="0.2">
      <c r="A165" s="418" t="s">
        <v>2393</v>
      </c>
      <c r="B165" s="413" t="s">
        <v>2394</v>
      </c>
      <c r="C165" s="413" t="s">
        <v>2395</v>
      </c>
    </row>
    <row r="166" spans="1:3" s="11" customFormat="1" x14ac:dyDescent="0.2">
      <c r="A166" s="418" t="s">
        <v>2396</v>
      </c>
      <c r="B166" s="413" t="s">
        <v>2397</v>
      </c>
      <c r="C166" s="413" t="s">
        <v>2398</v>
      </c>
    </row>
    <row r="167" spans="1:3" s="11" customFormat="1" x14ac:dyDescent="0.2">
      <c r="A167" s="418" t="s">
        <v>2399</v>
      </c>
      <c r="B167" s="413" t="s">
        <v>2397</v>
      </c>
      <c r="C167" s="413" t="s">
        <v>2400</v>
      </c>
    </row>
    <row r="168" spans="1:3" s="11" customFormat="1" x14ac:dyDescent="0.2">
      <c r="A168" s="418" t="s">
        <v>2401</v>
      </c>
      <c r="B168" s="413" t="s">
        <v>2402</v>
      </c>
      <c r="C168" s="413" t="s">
        <v>2403</v>
      </c>
    </row>
    <row r="169" spans="1:3" s="11" customFormat="1" x14ac:dyDescent="0.2">
      <c r="A169" s="418" t="s">
        <v>2404</v>
      </c>
      <c r="B169" s="413" t="s">
        <v>2405</v>
      </c>
      <c r="C169" s="413" t="s">
        <v>2406</v>
      </c>
    </row>
    <row r="170" spans="1:3" s="11" customFormat="1" x14ac:dyDescent="0.2">
      <c r="A170" s="418" t="s">
        <v>2407</v>
      </c>
      <c r="B170" s="413" t="s">
        <v>2408</v>
      </c>
      <c r="C170" s="413" t="s">
        <v>2409</v>
      </c>
    </row>
    <row r="171" spans="1:3" s="11" customFormat="1" x14ac:dyDescent="0.2">
      <c r="A171" s="418" t="s">
        <v>2410</v>
      </c>
      <c r="B171" s="413" t="s">
        <v>2411</v>
      </c>
      <c r="C171" s="413" t="s">
        <v>2412</v>
      </c>
    </row>
    <row r="172" spans="1:3" s="11" customFormat="1" x14ac:dyDescent="0.2">
      <c r="A172" s="418" t="s">
        <v>2413</v>
      </c>
      <c r="B172" s="413" t="s">
        <v>2414</v>
      </c>
      <c r="C172" s="413" t="s">
        <v>2415</v>
      </c>
    </row>
    <row r="173" spans="1:3" s="11" customFormat="1" x14ac:dyDescent="0.2">
      <c r="A173" s="418" t="s">
        <v>2416</v>
      </c>
      <c r="B173" s="413" t="s">
        <v>2417</v>
      </c>
      <c r="C173" s="413" t="s">
        <v>2418</v>
      </c>
    </row>
    <row r="174" spans="1:3" s="11" customFormat="1" x14ac:dyDescent="0.2">
      <c r="A174" s="418" t="s">
        <v>2419</v>
      </c>
      <c r="B174" s="413" t="s">
        <v>2420</v>
      </c>
      <c r="C174" s="413" t="s">
        <v>2421</v>
      </c>
    </row>
    <row r="175" spans="1:3" s="11" customFormat="1" x14ac:dyDescent="0.2">
      <c r="A175" s="418" t="s">
        <v>2422</v>
      </c>
      <c r="B175" s="413" t="s">
        <v>2376</v>
      </c>
      <c r="C175" s="413" t="s">
        <v>2423</v>
      </c>
    </row>
    <row r="176" spans="1:3" s="11" customFormat="1" x14ac:dyDescent="0.2">
      <c r="A176" s="418" t="s">
        <v>2424</v>
      </c>
      <c r="B176" s="413" t="s">
        <v>2411</v>
      </c>
      <c r="C176" s="413" t="s">
        <v>2425</v>
      </c>
    </row>
    <row r="177" spans="1:3" s="11" customFormat="1" x14ac:dyDescent="0.2">
      <c r="A177" s="418" t="s">
        <v>2426</v>
      </c>
      <c r="B177" s="413" t="s">
        <v>2427</v>
      </c>
      <c r="C177" s="413" t="s">
        <v>2428</v>
      </c>
    </row>
    <row r="178" spans="1:3" s="11" customFormat="1" x14ac:dyDescent="0.2">
      <c r="A178" s="418" t="s">
        <v>2429</v>
      </c>
      <c r="B178" s="413" t="s">
        <v>2430</v>
      </c>
      <c r="C178" s="413" t="s">
        <v>2431</v>
      </c>
    </row>
    <row r="179" spans="1:3" s="11" customFormat="1" x14ac:dyDescent="0.2">
      <c r="A179" s="418" t="s">
        <v>2432</v>
      </c>
      <c r="B179" s="413" t="s">
        <v>2394</v>
      </c>
      <c r="C179" s="413" t="s">
        <v>2433</v>
      </c>
    </row>
    <row r="180" spans="1:3" s="11" customFormat="1" x14ac:dyDescent="0.2">
      <c r="A180" s="418" t="s">
        <v>2434</v>
      </c>
      <c r="B180" s="413" t="s">
        <v>2397</v>
      </c>
      <c r="C180" s="413" t="s">
        <v>2435</v>
      </c>
    </row>
    <row r="181" spans="1:3" s="11" customFormat="1" x14ac:dyDescent="0.2">
      <c r="A181" s="418" t="s">
        <v>2436</v>
      </c>
      <c r="B181" s="413" t="s">
        <v>2437</v>
      </c>
      <c r="C181" s="413" t="s">
        <v>2438</v>
      </c>
    </row>
    <row r="182" spans="1:3" s="11" customFormat="1" x14ac:dyDescent="0.2">
      <c r="A182" s="418" t="s">
        <v>2439</v>
      </c>
      <c r="B182" s="413" t="s">
        <v>2440</v>
      </c>
      <c r="C182" s="413" t="s">
        <v>2441</v>
      </c>
    </row>
    <row r="183" spans="1:3" s="11" customFormat="1" x14ac:dyDescent="0.2">
      <c r="A183" s="418" t="s">
        <v>2442</v>
      </c>
      <c r="B183" s="413" t="s">
        <v>2443</v>
      </c>
      <c r="C183" s="413" t="s">
        <v>2444</v>
      </c>
    </row>
    <row r="184" spans="1:3" s="11" customFormat="1" x14ac:dyDescent="0.2">
      <c r="A184" s="418" t="s">
        <v>2381</v>
      </c>
      <c r="B184" s="413" t="s">
        <v>2397</v>
      </c>
      <c r="C184" s="413" t="s">
        <v>2383</v>
      </c>
    </row>
    <row r="185" spans="1:3" s="11" customFormat="1" x14ac:dyDescent="0.2">
      <c r="A185" s="418" t="s">
        <v>2445</v>
      </c>
      <c r="B185" s="413" t="s">
        <v>2446</v>
      </c>
      <c r="C185" s="413" t="s">
        <v>2447</v>
      </c>
    </row>
    <row r="186" spans="1:3" s="11" customFormat="1" x14ac:dyDescent="0.2">
      <c r="A186" s="418" t="s">
        <v>2448</v>
      </c>
      <c r="B186" s="413" t="s">
        <v>2379</v>
      </c>
      <c r="C186" s="413" t="s">
        <v>2449</v>
      </c>
    </row>
    <row r="187" spans="1:3" s="11" customFormat="1" x14ac:dyDescent="0.2">
      <c r="A187" s="418" t="s">
        <v>280</v>
      </c>
      <c r="B187" s="413" t="s">
        <v>2373</v>
      </c>
      <c r="C187" s="413" t="s">
        <v>281</v>
      </c>
    </row>
    <row r="188" spans="1:3" s="11" customFormat="1" x14ac:dyDescent="0.2">
      <c r="A188" s="418" t="s">
        <v>2450</v>
      </c>
      <c r="B188" s="413" t="s">
        <v>2451</v>
      </c>
      <c r="C188" s="413" t="s">
        <v>2452</v>
      </c>
    </row>
    <row r="189" spans="1:3" s="11" customFormat="1" x14ac:dyDescent="0.2">
      <c r="A189" s="418" t="s">
        <v>2453</v>
      </c>
      <c r="B189" s="413" t="s">
        <v>2437</v>
      </c>
      <c r="C189" s="413" t="s">
        <v>2454</v>
      </c>
    </row>
    <row r="190" spans="1:3" s="11" customFormat="1" x14ac:dyDescent="0.2">
      <c r="A190" s="418" t="s">
        <v>2455</v>
      </c>
      <c r="B190" s="413" t="s">
        <v>2456</v>
      </c>
      <c r="C190" s="413" t="s">
        <v>2457</v>
      </c>
    </row>
    <row r="191" spans="1:3" s="11" customFormat="1" x14ac:dyDescent="0.2">
      <c r="A191" s="418" t="s">
        <v>2458</v>
      </c>
      <c r="B191" s="413" t="s">
        <v>2459</v>
      </c>
      <c r="C191" s="413" t="s">
        <v>2460</v>
      </c>
    </row>
    <row r="192" spans="1:3" s="11" customFormat="1" x14ac:dyDescent="0.2">
      <c r="A192" s="418" t="s">
        <v>2461</v>
      </c>
      <c r="B192" s="413" t="s">
        <v>2427</v>
      </c>
      <c r="C192" s="413" t="s">
        <v>2462</v>
      </c>
    </row>
    <row r="193" spans="1:3" s="11" customFormat="1" x14ac:dyDescent="0.2">
      <c r="A193" s="418" t="s">
        <v>2463</v>
      </c>
      <c r="B193" s="413" t="s">
        <v>2430</v>
      </c>
      <c r="C193" s="413" t="s">
        <v>2464</v>
      </c>
    </row>
    <row r="194" spans="1:3" s="11" customFormat="1" x14ac:dyDescent="0.2">
      <c r="A194" s="418" t="s">
        <v>2465</v>
      </c>
      <c r="B194" s="413" t="s">
        <v>2402</v>
      </c>
      <c r="C194" s="413" t="s">
        <v>2466</v>
      </c>
    </row>
    <row r="195" spans="1:3" s="11" customFormat="1" x14ac:dyDescent="0.2">
      <c r="A195" s="418" t="s">
        <v>2375</v>
      </c>
      <c r="B195" s="413" t="s">
        <v>2467</v>
      </c>
      <c r="C195" s="413" t="s">
        <v>2377</v>
      </c>
    </row>
    <row r="196" spans="1:3" s="11" customFormat="1" x14ac:dyDescent="0.2">
      <c r="A196" s="418" t="s">
        <v>2384</v>
      </c>
      <c r="B196" s="413" t="s">
        <v>2468</v>
      </c>
      <c r="C196" s="413" t="s">
        <v>2386</v>
      </c>
    </row>
    <row r="197" spans="1:3" s="11" customFormat="1" x14ac:dyDescent="0.2">
      <c r="A197" s="418" t="s">
        <v>2469</v>
      </c>
      <c r="B197" s="413" t="s">
        <v>2394</v>
      </c>
      <c r="C197" s="413" t="s">
        <v>2470</v>
      </c>
    </row>
    <row r="198" spans="1:3" s="11" customFormat="1" x14ac:dyDescent="0.2">
      <c r="A198" s="418" t="s">
        <v>2471</v>
      </c>
      <c r="B198" s="413" t="s">
        <v>2472</v>
      </c>
      <c r="C198" s="413" t="s">
        <v>2473</v>
      </c>
    </row>
    <row r="199" spans="1:3" s="11" customFormat="1" x14ac:dyDescent="0.2">
      <c r="A199" s="418" t="s">
        <v>2455</v>
      </c>
      <c r="B199" s="413" t="s">
        <v>2437</v>
      </c>
      <c r="C199" s="413" t="s">
        <v>2457</v>
      </c>
    </row>
    <row r="200" spans="1:3" s="11" customFormat="1" x14ac:dyDescent="0.2">
      <c r="A200" s="418" t="s">
        <v>2474</v>
      </c>
      <c r="B200" s="413" t="s">
        <v>2408</v>
      </c>
      <c r="C200" s="413" t="s">
        <v>2475</v>
      </c>
    </row>
    <row r="201" spans="1:3" s="11" customFormat="1" x14ac:dyDescent="0.2">
      <c r="A201" s="418" t="s">
        <v>2419</v>
      </c>
      <c r="B201" s="413" t="s">
        <v>2476</v>
      </c>
      <c r="C201" s="413" t="s">
        <v>2421</v>
      </c>
    </row>
    <row r="202" spans="1:3" s="11" customFormat="1" x14ac:dyDescent="0.2">
      <c r="A202" s="418" t="s">
        <v>2378</v>
      </c>
      <c r="B202" s="413" t="s">
        <v>2376</v>
      </c>
      <c r="C202" s="413" t="s">
        <v>2380</v>
      </c>
    </row>
    <row r="203" spans="1:3" s="11" customFormat="1" x14ac:dyDescent="0.2">
      <c r="A203" s="418" t="s">
        <v>2477</v>
      </c>
      <c r="B203" s="413" t="s">
        <v>2478</v>
      </c>
      <c r="C203" s="413" t="s">
        <v>2479</v>
      </c>
    </row>
    <row r="204" spans="1:3" s="11" customFormat="1" x14ac:dyDescent="0.2">
      <c r="A204" s="418" t="s">
        <v>2480</v>
      </c>
      <c r="B204" s="413" t="s">
        <v>2481</v>
      </c>
      <c r="C204" s="413" t="s">
        <v>2482</v>
      </c>
    </row>
    <row r="205" spans="1:3" s="11" customFormat="1" x14ac:dyDescent="0.2">
      <c r="A205" s="418" t="s">
        <v>2390</v>
      </c>
      <c r="B205" s="413" t="s">
        <v>2478</v>
      </c>
      <c r="C205" s="413" t="s">
        <v>2392</v>
      </c>
    </row>
    <row r="206" spans="1:3" s="11" customFormat="1" x14ac:dyDescent="0.2">
      <c r="A206" s="418" t="s">
        <v>2483</v>
      </c>
      <c r="B206" s="413" t="s">
        <v>2472</v>
      </c>
      <c r="C206" s="413" t="s">
        <v>2484</v>
      </c>
    </row>
    <row r="207" spans="1:3" s="11" customFormat="1" x14ac:dyDescent="0.2">
      <c r="A207" s="418" t="s">
        <v>2485</v>
      </c>
      <c r="B207" s="413" t="s">
        <v>2440</v>
      </c>
      <c r="C207" s="413" t="s">
        <v>2486</v>
      </c>
    </row>
    <row r="208" spans="1:3" s="11" customFormat="1" x14ac:dyDescent="0.2">
      <c r="A208" s="418" t="s">
        <v>2487</v>
      </c>
      <c r="B208" s="413" t="s">
        <v>2451</v>
      </c>
      <c r="C208" s="413" t="s">
        <v>2488</v>
      </c>
    </row>
    <row r="209" spans="1:3" s="11" customFormat="1" x14ac:dyDescent="0.2">
      <c r="A209" s="418" t="s">
        <v>2381</v>
      </c>
      <c r="B209" s="413" t="s">
        <v>2489</v>
      </c>
      <c r="C209" s="413" t="s">
        <v>2383</v>
      </c>
    </row>
    <row r="210" spans="1:3" s="11" customFormat="1" x14ac:dyDescent="0.2">
      <c r="A210" s="418" t="s">
        <v>2490</v>
      </c>
      <c r="B210" s="413" t="s">
        <v>2417</v>
      </c>
      <c r="C210" s="413" t="s">
        <v>2491</v>
      </c>
    </row>
    <row r="211" spans="1:3" s="11" customFormat="1" x14ac:dyDescent="0.2">
      <c r="A211" s="418" t="s">
        <v>2492</v>
      </c>
      <c r="B211" s="413" t="s">
        <v>2437</v>
      </c>
      <c r="C211" s="413" t="s">
        <v>2493</v>
      </c>
    </row>
    <row r="212" spans="1:3" s="11" customFormat="1" x14ac:dyDescent="0.2">
      <c r="A212" s="418" t="s">
        <v>2494</v>
      </c>
      <c r="B212" s="413" t="s">
        <v>2388</v>
      </c>
      <c r="C212" s="413" t="s">
        <v>2495</v>
      </c>
    </row>
    <row r="213" spans="1:3" s="11" customFormat="1" x14ac:dyDescent="0.2">
      <c r="A213" s="418" t="s">
        <v>2496</v>
      </c>
      <c r="B213" s="413" t="s">
        <v>2497</v>
      </c>
      <c r="C213" s="413" t="s">
        <v>2498</v>
      </c>
    </row>
    <row r="214" spans="1:3" s="11" customFormat="1" x14ac:dyDescent="0.2">
      <c r="A214" s="418" t="s">
        <v>2450</v>
      </c>
      <c r="B214" s="413" t="s">
        <v>2478</v>
      </c>
      <c r="C214" s="413" t="s">
        <v>2452</v>
      </c>
    </row>
    <row r="215" spans="1:3" s="11" customFormat="1" x14ac:dyDescent="0.2">
      <c r="A215" s="418" t="s">
        <v>2499</v>
      </c>
      <c r="B215" s="413" t="s">
        <v>2500</v>
      </c>
      <c r="C215" s="413" t="s">
        <v>2501</v>
      </c>
    </row>
    <row r="216" spans="1:3" s="11" customFormat="1" x14ac:dyDescent="0.2">
      <c r="A216" s="418" t="s">
        <v>2502</v>
      </c>
      <c r="B216" s="413" t="s">
        <v>2391</v>
      </c>
      <c r="C216" s="413" t="s">
        <v>2503</v>
      </c>
    </row>
    <row r="217" spans="1:3" s="11" customFormat="1" x14ac:dyDescent="0.2">
      <c r="A217" s="418" t="s">
        <v>2390</v>
      </c>
      <c r="B217" s="413" t="s">
        <v>2451</v>
      </c>
      <c r="C217" s="413" t="s">
        <v>2392</v>
      </c>
    </row>
    <row r="218" spans="1:3" s="11" customFormat="1" x14ac:dyDescent="0.2">
      <c r="A218" s="418" t="s">
        <v>2434</v>
      </c>
      <c r="B218" s="413" t="s">
        <v>2420</v>
      </c>
      <c r="C218" s="413" t="s">
        <v>2435</v>
      </c>
    </row>
    <row r="219" spans="1:3" s="11" customFormat="1" x14ac:dyDescent="0.2">
      <c r="A219" s="418" t="s">
        <v>2372</v>
      </c>
      <c r="B219" s="413" t="s">
        <v>2504</v>
      </c>
      <c r="C219" s="413" t="s">
        <v>2374</v>
      </c>
    </row>
    <row r="220" spans="1:3" s="11" customFormat="1" x14ac:dyDescent="0.2">
      <c r="A220" s="418" t="s">
        <v>2378</v>
      </c>
      <c r="B220" s="413" t="s">
        <v>2467</v>
      </c>
      <c r="C220" s="413" t="s">
        <v>2380</v>
      </c>
    </row>
    <row r="221" spans="1:3" s="11" customFormat="1" x14ac:dyDescent="0.2">
      <c r="A221" s="418" t="s">
        <v>2505</v>
      </c>
      <c r="B221" s="413" t="s">
        <v>2446</v>
      </c>
      <c r="C221" s="413" t="s">
        <v>2506</v>
      </c>
    </row>
    <row r="222" spans="1:3" s="11" customFormat="1" x14ac:dyDescent="0.2">
      <c r="A222" s="418" t="s">
        <v>2507</v>
      </c>
      <c r="B222" s="413" t="s">
        <v>2414</v>
      </c>
      <c r="C222" s="413" t="s">
        <v>2508</v>
      </c>
    </row>
    <row r="223" spans="1:3" s="11" customFormat="1" x14ac:dyDescent="0.2">
      <c r="A223" s="418" t="s">
        <v>2461</v>
      </c>
      <c r="B223" s="413" t="s">
        <v>2382</v>
      </c>
      <c r="C223" s="413" t="s">
        <v>2462</v>
      </c>
    </row>
    <row r="224" spans="1:3" s="11" customFormat="1" x14ac:dyDescent="0.2">
      <c r="A224" s="418" t="s">
        <v>2509</v>
      </c>
      <c r="B224" s="413" t="s">
        <v>2402</v>
      </c>
      <c r="C224" s="413" t="s">
        <v>2510</v>
      </c>
    </row>
    <row r="225" spans="1:3" s="11" customFormat="1" x14ac:dyDescent="0.2">
      <c r="A225" s="418" t="s">
        <v>2496</v>
      </c>
      <c r="B225" s="413" t="s">
        <v>2408</v>
      </c>
      <c r="C225" s="413" t="s">
        <v>2498</v>
      </c>
    </row>
    <row r="226" spans="1:3" s="11" customFormat="1" x14ac:dyDescent="0.2">
      <c r="A226" s="418" t="s">
        <v>2450</v>
      </c>
      <c r="B226" s="413" t="s">
        <v>2468</v>
      </c>
      <c r="C226" s="413" t="s">
        <v>2452</v>
      </c>
    </row>
    <row r="227" spans="1:3" s="11" customFormat="1" x14ac:dyDescent="0.2">
      <c r="A227" s="418" t="s">
        <v>2396</v>
      </c>
      <c r="B227" s="413" t="s">
        <v>2420</v>
      </c>
      <c r="C227" s="413" t="s">
        <v>2398</v>
      </c>
    </row>
    <row r="228" spans="1:3" s="11" customFormat="1" x14ac:dyDescent="0.2">
      <c r="A228" s="418" t="s">
        <v>2511</v>
      </c>
      <c r="B228" s="413" t="s">
        <v>2437</v>
      </c>
      <c r="C228" s="413" t="s">
        <v>2512</v>
      </c>
    </row>
    <row r="229" spans="1:3" s="11" customFormat="1" x14ac:dyDescent="0.2">
      <c r="A229" s="418" t="s">
        <v>2384</v>
      </c>
      <c r="B229" s="413" t="s">
        <v>2411</v>
      </c>
      <c r="C229" s="413" t="s">
        <v>2386</v>
      </c>
    </row>
    <row r="230" spans="1:3" s="11" customFormat="1" x14ac:dyDescent="0.2">
      <c r="A230" s="418" t="s">
        <v>2513</v>
      </c>
      <c r="B230" s="413" t="s">
        <v>2481</v>
      </c>
      <c r="C230" s="413" t="s">
        <v>2514</v>
      </c>
    </row>
    <row r="231" spans="1:3" s="11" customFormat="1" x14ac:dyDescent="0.2">
      <c r="A231" s="418" t="s">
        <v>2515</v>
      </c>
      <c r="B231" s="413" t="s">
        <v>2376</v>
      </c>
      <c r="C231" s="413" t="s">
        <v>2516</v>
      </c>
    </row>
    <row r="232" spans="1:3" s="11" customFormat="1" x14ac:dyDescent="0.2">
      <c r="A232" s="418" t="s">
        <v>2390</v>
      </c>
      <c r="B232" s="413" t="s">
        <v>2385</v>
      </c>
      <c r="C232" s="413" t="s">
        <v>2392</v>
      </c>
    </row>
    <row r="233" spans="1:3" s="11" customFormat="1" x14ac:dyDescent="0.2">
      <c r="A233" s="418" t="s">
        <v>2517</v>
      </c>
      <c r="B233" s="413" t="s">
        <v>2391</v>
      </c>
      <c r="C233" s="413" t="s">
        <v>2518</v>
      </c>
    </row>
    <row r="234" spans="1:3" s="11" customFormat="1" x14ac:dyDescent="0.2">
      <c r="A234" s="418" t="s">
        <v>2519</v>
      </c>
      <c r="B234" s="413" t="s">
        <v>2427</v>
      </c>
      <c r="C234" s="413" t="s">
        <v>2520</v>
      </c>
    </row>
    <row r="235" spans="1:3" s="11" customFormat="1" x14ac:dyDescent="0.2">
      <c r="A235" s="418" t="s">
        <v>2494</v>
      </c>
      <c r="B235" s="413" t="s">
        <v>2397</v>
      </c>
      <c r="C235" s="413" t="s">
        <v>2495</v>
      </c>
    </row>
    <row r="236" spans="1:3" s="11" customFormat="1" x14ac:dyDescent="0.2">
      <c r="A236" s="418" t="s">
        <v>2521</v>
      </c>
      <c r="B236" s="413" t="s">
        <v>2456</v>
      </c>
      <c r="C236" s="413" t="s">
        <v>2522</v>
      </c>
    </row>
    <row r="237" spans="1:3" s="11" customFormat="1" x14ac:dyDescent="0.2">
      <c r="A237" s="418" t="s">
        <v>2461</v>
      </c>
      <c r="B237" s="413" t="s">
        <v>2397</v>
      </c>
      <c r="C237" s="413" t="s">
        <v>2462</v>
      </c>
    </row>
    <row r="238" spans="1:3" s="11" customFormat="1" x14ac:dyDescent="0.2">
      <c r="A238" s="418" t="s">
        <v>2523</v>
      </c>
      <c r="B238" s="413" t="s">
        <v>2402</v>
      </c>
      <c r="C238" s="413" t="s">
        <v>2524</v>
      </c>
    </row>
    <row r="239" spans="1:3" s="11" customFormat="1" x14ac:dyDescent="0.2">
      <c r="A239" s="418" t="s">
        <v>2525</v>
      </c>
      <c r="B239" s="413" t="s">
        <v>2405</v>
      </c>
      <c r="C239" s="413" t="s">
        <v>2526</v>
      </c>
    </row>
    <row r="240" spans="1:3" s="11" customFormat="1" x14ac:dyDescent="0.2">
      <c r="A240" s="418" t="s">
        <v>2527</v>
      </c>
      <c r="B240" s="413" t="s">
        <v>2408</v>
      </c>
      <c r="C240" s="413" t="s">
        <v>2528</v>
      </c>
    </row>
    <row r="241" spans="1:3" s="11" customFormat="1" x14ac:dyDescent="0.2">
      <c r="A241" s="418" t="s">
        <v>2429</v>
      </c>
      <c r="B241" s="413" t="s">
        <v>2467</v>
      </c>
      <c r="C241" s="413" t="s">
        <v>2431</v>
      </c>
    </row>
    <row r="242" spans="1:3" s="11" customFormat="1" x14ac:dyDescent="0.2">
      <c r="A242" s="418" t="s">
        <v>2429</v>
      </c>
      <c r="B242" s="413" t="s">
        <v>2376</v>
      </c>
      <c r="C242" s="413" t="s">
        <v>2431</v>
      </c>
    </row>
    <row r="243" spans="1:3" s="11" customFormat="1" x14ac:dyDescent="0.2">
      <c r="A243" s="418" t="s">
        <v>2413</v>
      </c>
      <c r="B243" s="413" t="s">
        <v>2443</v>
      </c>
      <c r="C243" s="413" t="s">
        <v>2415</v>
      </c>
    </row>
    <row r="244" spans="1:3" s="11" customFormat="1" x14ac:dyDescent="0.2">
      <c r="A244" s="418" t="s">
        <v>2529</v>
      </c>
      <c r="B244" s="413" t="s">
        <v>2472</v>
      </c>
      <c r="C244" s="413" t="s">
        <v>2530</v>
      </c>
    </row>
    <row r="245" spans="1:3" s="11" customFormat="1" x14ac:dyDescent="0.2">
      <c r="A245" s="418" t="s">
        <v>2531</v>
      </c>
      <c r="B245" s="413" t="s">
        <v>2472</v>
      </c>
      <c r="C245" s="413" t="s">
        <v>2532</v>
      </c>
    </row>
    <row r="246" spans="1:3" s="11" customFormat="1" x14ac:dyDescent="0.2">
      <c r="A246" s="418" t="s">
        <v>280</v>
      </c>
      <c r="B246" s="413" t="s">
        <v>2504</v>
      </c>
      <c r="C246" s="413" t="s">
        <v>281</v>
      </c>
    </row>
    <row r="247" spans="1:3" s="11" customFormat="1" x14ac:dyDescent="0.2">
      <c r="A247" s="418" t="s">
        <v>2399</v>
      </c>
      <c r="B247" s="413" t="s">
        <v>2476</v>
      </c>
      <c r="C247" s="413" t="s">
        <v>2400</v>
      </c>
    </row>
    <row r="248" spans="1:3" s="11" customFormat="1" x14ac:dyDescent="0.2">
      <c r="A248" s="418" t="s">
        <v>2533</v>
      </c>
      <c r="B248" s="413" t="s">
        <v>2376</v>
      </c>
      <c r="C248" s="413" t="s">
        <v>2534</v>
      </c>
    </row>
    <row r="249" spans="1:3" s="11" customFormat="1" x14ac:dyDescent="0.2">
      <c r="A249" s="418" t="s">
        <v>2535</v>
      </c>
      <c r="B249" s="413" t="s">
        <v>2379</v>
      </c>
      <c r="C249" s="413" t="s">
        <v>2536</v>
      </c>
    </row>
    <row r="250" spans="1:3" s="11" customFormat="1" x14ac:dyDescent="0.2">
      <c r="A250" s="418" t="s">
        <v>2537</v>
      </c>
      <c r="B250" s="413" t="s">
        <v>2427</v>
      </c>
      <c r="C250" s="413" t="s">
        <v>2538</v>
      </c>
    </row>
    <row r="251" spans="1:3" s="11" customFormat="1" x14ac:dyDescent="0.2">
      <c r="A251" s="418" t="s">
        <v>2539</v>
      </c>
      <c r="B251" s="413" t="s">
        <v>2481</v>
      </c>
      <c r="C251" s="413" t="s">
        <v>2540</v>
      </c>
    </row>
    <row r="252" spans="1:3" s="11" customFormat="1" x14ac:dyDescent="0.2">
      <c r="A252" s="418" t="s">
        <v>2529</v>
      </c>
      <c r="B252" s="413" t="s">
        <v>2440</v>
      </c>
      <c r="C252" s="413" t="s">
        <v>2530</v>
      </c>
    </row>
    <row r="253" spans="1:3" s="11" customFormat="1" x14ac:dyDescent="0.2">
      <c r="A253" s="418" t="s">
        <v>2494</v>
      </c>
      <c r="B253" s="413" t="s">
        <v>2382</v>
      </c>
      <c r="C253" s="413" t="s">
        <v>2495</v>
      </c>
    </row>
    <row r="254" spans="1:3" s="11" customFormat="1" x14ac:dyDescent="0.2">
      <c r="A254" s="418" t="s">
        <v>2541</v>
      </c>
      <c r="B254" s="413" t="s">
        <v>2456</v>
      </c>
      <c r="C254" s="413" t="s">
        <v>2542</v>
      </c>
    </row>
    <row r="255" spans="1:3" s="11" customFormat="1" x14ac:dyDescent="0.2">
      <c r="A255" s="418" t="s">
        <v>2543</v>
      </c>
      <c r="B255" s="413" t="s">
        <v>2481</v>
      </c>
      <c r="C255" s="413" t="s">
        <v>2544</v>
      </c>
    </row>
    <row r="256" spans="1:3" s="11" customFormat="1" x14ac:dyDescent="0.2">
      <c r="A256" s="418" t="s">
        <v>2545</v>
      </c>
      <c r="B256" s="413" t="s">
        <v>2446</v>
      </c>
      <c r="C256" s="413" t="s">
        <v>2546</v>
      </c>
    </row>
    <row r="257" spans="1:3" s="11" customFormat="1" x14ac:dyDescent="0.2">
      <c r="A257" s="418" t="s">
        <v>2547</v>
      </c>
      <c r="B257" s="413" t="s">
        <v>2497</v>
      </c>
      <c r="C257" s="413" t="s">
        <v>2548</v>
      </c>
    </row>
    <row r="258" spans="1:3" s="11" customFormat="1" x14ac:dyDescent="0.2">
      <c r="A258" s="418" t="s">
        <v>2494</v>
      </c>
      <c r="B258" s="413" t="s">
        <v>2420</v>
      </c>
      <c r="C258" s="413" t="s">
        <v>2495</v>
      </c>
    </row>
    <row r="259" spans="1:3" s="11" customFormat="1" x14ac:dyDescent="0.2">
      <c r="A259" s="418" t="s">
        <v>2549</v>
      </c>
      <c r="B259" s="413" t="s">
        <v>2451</v>
      </c>
      <c r="C259" s="413" t="s">
        <v>2550</v>
      </c>
    </row>
    <row r="260" spans="1:3" s="11" customFormat="1" x14ac:dyDescent="0.2">
      <c r="A260" s="418" t="s">
        <v>2551</v>
      </c>
      <c r="B260" s="413" t="s">
        <v>2451</v>
      </c>
      <c r="C260" s="413" t="s">
        <v>2552</v>
      </c>
    </row>
    <row r="261" spans="1:3" s="11" customFormat="1" x14ac:dyDescent="0.2">
      <c r="A261" s="418" t="s">
        <v>2399</v>
      </c>
      <c r="B261" s="413" t="s">
        <v>2420</v>
      </c>
      <c r="C261" s="413" t="s">
        <v>2400</v>
      </c>
    </row>
    <row r="262" spans="1:3" s="11" customFormat="1" x14ac:dyDescent="0.2">
      <c r="A262" s="418" t="s">
        <v>2483</v>
      </c>
      <c r="B262" s="413" t="s">
        <v>2500</v>
      </c>
      <c r="C262" s="413" t="s">
        <v>2484</v>
      </c>
    </row>
    <row r="263" spans="1:3" s="11" customFormat="1" x14ac:dyDescent="0.2">
      <c r="A263" s="418" t="s">
        <v>2477</v>
      </c>
      <c r="B263" s="413" t="s">
        <v>2391</v>
      </c>
      <c r="C263" s="413" t="s">
        <v>2479</v>
      </c>
    </row>
    <row r="264" spans="1:3" s="11" customFormat="1" x14ac:dyDescent="0.2">
      <c r="A264" s="418" t="s">
        <v>2381</v>
      </c>
      <c r="B264" s="413" t="s">
        <v>2476</v>
      </c>
      <c r="C264" s="413" t="s">
        <v>2383</v>
      </c>
    </row>
    <row r="265" spans="1:3" s="11" customFormat="1" x14ac:dyDescent="0.2">
      <c r="A265" s="418" t="s">
        <v>2480</v>
      </c>
      <c r="B265" s="413" t="s">
        <v>2427</v>
      </c>
      <c r="C265" s="413" t="s">
        <v>2482</v>
      </c>
    </row>
    <row r="266" spans="1:3" s="11" customFormat="1" x14ac:dyDescent="0.2">
      <c r="A266" s="418" t="s">
        <v>2502</v>
      </c>
      <c r="B266" s="413" t="s">
        <v>2451</v>
      </c>
      <c r="C266" s="413" t="s">
        <v>2503</v>
      </c>
    </row>
    <row r="267" spans="1:3" s="11" customFormat="1" x14ac:dyDescent="0.2">
      <c r="A267" s="418" t="s">
        <v>2553</v>
      </c>
      <c r="B267" s="413" t="s">
        <v>2373</v>
      </c>
      <c r="C267" s="413" t="s">
        <v>2554</v>
      </c>
    </row>
    <row r="268" spans="1:3" s="11" customFormat="1" x14ac:dyDescent="0.2">
      <c r="A268" s="418" t="s">
        <v>2487</v>
      </c>
      <c r="B268" s="413" t="s">
        <v>2478</v>
      </c>
      <c r="C268" s="413" t="s">
        <v>2488</v>
      </c>
    </row>
    <row r="269" spans="1:3" s="11" customFormat="1" x14ac:dyDescent="0.2">
      <c r="A269" s="418" t="s">
        <v>2549</v>
      </c>
      <c r="B269" s="413" t="s">
        <v>2478</v>
      </c>
      <c r="C269" s="413" t="s">
        <v>2550</v>
      </c>
    </row>
    <row r="270" spans="1:3" s="11" customFormat="1" x14ac:dyDescent="0.2">
      <c r="A270" s="418" t="s">
        <v>2551</v>
      </c>
      <c r="B270" s="413" t="s">
        <v>2478</v>
      </c>
      <c r="C270" s="413" t="s">
        <v>2552</v>
      </c>
    </row>
    <row r="271" spans="1:3" s="11" customFormat="1" x14ac:dyDescent="0.2">
      <c r="A271" s="418" t="s">
        <v>2515</v>
      </c>
      <c r="B271" s="413" t="s">
        <v>2467</v>
      </c>
      <c r="C271" s="413" t="s">
        <v>2516</v>
      </c>
    </row>
    <row r="272" spans="1:3" s="11" customFormat="1" x14ac:dyDescent="0.2">
      <c r="A272" s="418" t="s">
        <v>2527</v>
      </c>
      <c r="B272" s="413" t="s">
        <v>2497</v>
      </c>
      <c r="C272" s="413" t="s">
        <v>2528</v>
      </c>
    </row>
    <row r="273" spans="1:3" s="11" customFormat="1" x14ac:dyDescent="0.2">
      <c r="A273" s="418" t="s">
        <v>2513</v>
      </c>
      <c r="B273" s="413" t="s">
        <v>2394</v>
      </c>
      <c r="C273" s="413" t="s">
        <v>2514</v>
      </c>
    </row>
    <row r="274" spans="1:3" s="11" customFormat="1" x14ac:dyDescent="0.2">
      <c r="A274" s="418" t="s">
        <v>2390</v>
      </c>
      <c r="B274" s="413" t="s">
        <v>2468</v>
      </c>
      <c r="C274" s="413" t="s">
        <v>2392</v>
      </c>
    </row>
    <row r="275" spans="1:3" s="11" customFormat="1" x14ac:dyDescent="0.2">
      <c r="A275" s="418" t="s">
        <v>2502</v>
      </c>
      <c r="B275" s="413" t="s">
        <v>2478</v>
      </c>
      <c r="C275" s="413" t="s">
        <v>2503</v>
      </c>
    </row>
    <row r="276" spans="1:3" s="11" customFormat="1" x14ac:dyDescent="0.2">
      <c r="A276" s="418" t="s">
        <v>2547</v>
      </c>
      <c r="B276" s="413" t="s">
        <v>2408</v>
      </c>
      <c r="C276" s="413" t="s">
        <v>2548</v>
      </c>
    </row>
    <row r="277" spans="1:3" s="11" customFormat="1" x14ac:dyDescent="0.2">
      <c r="A277" s="418" t="s">
        <v>2535</v>
      </c>
      <c r="B277" s="413" t="s">
        <v>2376</v>
      </c>
      <c r="C277" s="413" t="s">
        <v>2536</v>
      </c>
    </row>
    <row r="278" spans="1:3" s="11" customFormat="1" x14ac:dyDescent="0.2">
      <c r="A278" s="418" t="s">
        <v>2407</v>
      </c>
      <c r="B278" s="413" t="s">
        <v>2555</v>
      </c>
      <c r="C278" s="413" t="s">
        <v>2409</v>
      </c>
    </row>
    <row r="279" spans="1:3" s="11" customFormat="1" x14ac:dyDescent="0.2">
      <c r="A279" s="418" t="s">
        <v>2381</v>
      </c>
      <c r="B279" s="413" t="s">
        <v>2420</v>
      </c>
      <c r="C279" s="413" t="s">
        <v>2383</v>
      </c>
    </row>
    <row r="280" spans="1:3" s="11" customFormat="1" x14ac:dyDescent="0.2">
      <c r="A280" s="418" t="s">
        <v>2517</v>
      </c>
      <c r="B280" s="413" t="s">
        <v>2478</v>
      </c>
      <c r="C280" s="413" t="s">
        <v>2518</v>
      </c>
    </row>
    <row r="281" spans="1:3" s="11" customFormat="1" x14ac:dyDescent="0.2">
      <c r="A281" s="418" t="s">
        <v>2556</v>
      </c>
      <c r="B281" s="413" t="s">
        <v>2472</v>
      </c>
      <c r="C281" s="413" t="s">
        <v>2557</v>
      </c>
    </row>
    <row r="282" spans="1:3" s="11" customFormat="1" x14ac:dyDescent="0.2">
      <c r="A282" s="418" t="s">
        <v>2558</v>
      </c>
      <c r="B282" s="413" t="s">
        <v>2472</v>
      </c>
      <c r="C282" s="413" t="s">
        <v>2559</v>
      </c>
    </row>
    <row r="283" spans="1:3" s="11" customFormat="1" x14ac:dyDescent="0.2">
      <c r="A283" s="418" t="s">
        <v>2560</v>
      </c>
      <c r="B283" s="413" t="s">
        <v>2388</v>
      </c>
      <c r="C283" s="413" t="s">
        <v>2561</v>
      </c>
    </row>
    <row r="284" spans="1:3" s="11" customFormat="1" x14ac:dyDescent="0.2">
      <c r="A284" s="418" t="s">
        <v>2471</v>
      </c>
      <c r="B284" s="413" t="s">
        <v>2440</v>
      </c>
      <c r="C284" s="413" t="s">
        <v>2473</v>
      </c>
    </row>
    <row r="285" spans="1:3" s="11" customFormat="1" x14ac:dyDescent="0.2">
      <c r="A285" s="418" t="s">
        <v>2562</v>
      </c>
      <c r="B285" s="413" t="s">
        <v>2563</v>
      </c>
      <c r="C285" s="413" t="s">
        <v>2564</v>
      </c>
    </row>
    <row r="286" spans="1:3" s="11" customFormat="1" x14ac:dyDescent="0.2">
      <c r="A286" s="418" t="s">
        <v>2434</v>
      </c>
      <c r="B286" s="413" t="s">
        <v>2476</v>
      </c>
      <c r="C286" s="413" t="s">
        <v>2435</v>
      </c>
    </row>
    <row r="287" spans="1:3" s="11" customFormat="1" x14ac:dyDescent="0.2">
      <c r="A287" s="418" t="s">
        <v>2549</v>
      </c>
      <c r="B287" s="413" t="s">
        <v>2385</v>
      </c>
      <c r="C287" s="413" t="s">
        <v>2550</v>
      </c>
    </row>
    <row r="288" spans="1:3" s="11" customFormat="1" x14ac:dyDescent="0.2">
      <c r="A288" s="418" t="s">
        <v>2551</v>
      </c>
      <c r="B288" s="413" t="s">
        <v>2385</v>
      </c>
      <c r="C288" s="413" t="s">
        <v>2552</v>
      </c>
    </row>
    <row r="289" spans="1:3" s="11" customFormat="1" x14ac:dyDescent="0.2">
      <c r="A289" s="418" t="s">
        <v>2507</v>
      </c>
      <c r="B289" s="413" t="s">
        <v>2388</v>
      </c>
      <c r="C289" s="413" t="s">
        <v>2508</v>
      </c>
    </row>
    <row r="290" spans="1:3" s="11" customFormat="1" x14ac:dyDescent="0.2">
      <c r="A290" s="418" t="s">
        <v>2448</v>
      </c>
      <c r="B290" s="413" t="s">
        <v>2376</v>
      </c>
      <c r="C290" s="413" t="s">
        <v>2449</v>
      </c>
    </row>
    <row r="291" spans="1:3" s="11" customFormat="1" x14ac:dyDescent="0.2">
      <c r="A291" s="418" t="s">
        <v>2502</v>
      </c>
      <c r="B291" s="413" t="s">
        <v>2385</v>
      </c>
      <c r="C291" s="413" t="s">
        <v>2503</v>
      </c>
    </row>
    <row r="292" spans="1:3" s="11" customFormat="1" x14ac:dyDescent="0.2">
      <c r="A292" s="418" t="s">
        <v>2565</v>
      </c>
      <c r="B292" s="413" t="s">
        <v>2478</v>
      </c>
      <c r="C292" s="413" t="s">
        <v>2566</v>
      </c>
    </row>
    <row r="293" spans="1:3" s="11" customFormat="1" x14ac:dyDescent="0.2">
      <c r="A293" s="418" t="s">
        <v>2567</v>
      </c>
      <c r="B293" s="413" t="s">
        <v>2500</v>
      </c>
      <c r="C293" s="413" t="s">
        <v>2568</v>
      </c>
    </row>
    <row r="294" spans="1:3" s="11" customFormat="1" x14ac:dyDescent="0.2">
      <c r="A294" s="418" t="s">
        <v>2569</v>
      </c>
      <c r="B294" s="413" t="s">
        <v>2391</v>
      </c>
      <c r="C294" s="413" t="s">
        <v>2570</v>
      </c>
    </row>
    <row r="295" spans="1:3" s="11" customFormat="1" x14ac:dyDescent="0.2">
      <c r="A295" s="418" t="s">
        <v>2571</v>
      </c>
      <c r="B295" s="413" t="s">
        <v>2376</v>
      </c>
      <c r="C295" s="413" t="s">
        <v>2572</v>
      </c>
    </row>
    <row r="296" spans="1:3" s="11" customFormat="1" x14ac:dyDescent="0.2">
      <c r="A296" s="418" t="s">
        <v>2560</v>
      </c>
      <c r="B296" s="413" t="s">
        <v>2443</v>
      </c>
      <c r="C296" s="413" t="s">
        <v>2561</v>
      </c>
    </row>
    <row r="297" spans="1:3" s="11" customFormat="1" x14ac:dyDescent="0.2">
      <c r="A297" s="418" t="s">
        <v>2519</v>
      </c>
      <c r="B297" s="413" t="s">
        <v>2382</v>
      </c>
      <c r="C297" s="413" t="s">
        <v>2520</v>
      </c>
    </row>
    <row r="298" spans="1:3" s="11" customFormat="1" x14ac:dyDescent="0.2">
      <c r="A298" s="418" t="s">
        <v>2517</v>
      </c>
      <c r="B298" s="413" t="s">
        <v>2451</v>
      </c>
      <c r="C298" s="413" t="s">
        <v>2518</v>
      </c>
    </row>
    <row r="299" spans="1:3" s="11" customFormat="1" x14ac:dyDescent="0.2">
      <c r="A299" s="418" t="s">
        <v>2573</v>
      </c>
      <c r="B299" s="413" t="s">
        <v>2456</v>
      </c>
      <c r="C299" s="413" t="s">
        <v>2574</v>
      </c>
    </row>
    <row r="300" spans="1:3" s="11" customFormat="1" x14ac:dyDescent="0.2">
      <c r="A300" s="418" t="s">
        <v>2535</v>
      </c>
      <c r="B300" s="413" t="s">
        <v>2467</v>
      </c>
      <c r="C300" s="413" t="s">
        <v>2536</v>
      </c>
    </row>
    <row r="301" spans="1:3" s="11" customFormat="1" x14ac:dyDescent="0.2">
      <c r="A301" s="418" t="s">
        <v>2480</v>
      </c>
      <c r="B301" s="413" t="s">
        <v>2382</v>
      </c>
      <c r="C301" s="413" t="s">
        <v>2482</v>
      </c>
    </row>
    <row r="302" spans="1:3" s="11" customFormat="1" x14ac:dyDescent="0.2">
      <c r="A302" s="418" t="s">
        <v>2575</v>
      </c>
      <c r="B302" s="413" t="s">
        <v>2402</v>
      </c>
      <c r="C302" s="413" t="s">
        <v>2576</v>
      </c>
    </row>
    <row r="303" spans="1:3" s="11" customFormat="1" x14ac:dyDescent="0.2">
      <c r="A303" s="418" t="s">
        <v>2577</v>
      </c>
      <c r="B303" s="413" t="s">
        <v>2408</v>
      </c>
      <c r="C303" s="413" t="s">
        <v>2578</v>
      </c>
    </row>
    <row r="304" spans="1:3" s="11" customFormat="1" x14ac:dyDescent="0.2">
      <c r="A304" s="418" t="s">
        <v>2579</v>
      </c>
      <c r="B304" s="413" t="s">
        <v>2563</v>
      </c>
      <c r="C304" s="413" t="s">
        <v>2580</v>
      </c>
    </row>
    <row r="305" spans="1:3" s="11" customFormat="1" x14ac:dyDescent="0.2">
      <c r="A305" s="418" t="s">
        <v>2549</v>
      </c>
      <c r="B305" s="413" t="s">
        <v>2468</v>
      </c>
      <c r="C305" s="413" t="s">
        <v>2550</v>
      </c>
    </row>
    <row r="306" spans="1:3" s="11" customFormat="1" x14ac:dyDescent="0.2">
      <c r="A306" s="418" t="s">
        <v>2537</v>
      </c>
      <c r="B306" s="413" t="s">
        <v>2414</v>
      </c>
      <c r="C306" s="413" t="s">
        <v>2538</v>
      </c>
    </row>
    <row r="307" spans="1:3" s="11" customFormat="1" x14ac:dyDescent="0.2">
      <c r="A307" s="418" t="s">
        <v>2565</v>
      </c>
      <c r="B307" s="413" t="s">
        <v>2451</v>
      </c>
      <c r="C307" s="413" t="s">
        <v>2566</v>
      </c>
    </row>
    <row r="308" spans="1:3" s="11" customFormat="1" x14ac:dyDescent="0.2">
      <c r="A308" s="418" t="s">
        <v>2541</v>
      </c>
      <c r="B308" s="413" t="s">
        <v>2417</v>
      </c>
      <c r="C308" s="413" t="s">
        <v>2542</v>
      </c>
    </row>
    <row r="309" spans="1:3" s="11" customFormat="1" x14ac:dyDescent="0.2">
      <c r="A309" s="418" t="s">
        <v>2390</v>
      </c>
      <c r="B309" s="413" t="s">
        <v>2411</v>
      </c>
      <c r="C309" s="413" t="s">
        <v>2392</v>
      </c>
    </row>
    <row r="310" spans="1:3" s="11" customFormat="1" x14ac:dyDescent="0.2">
      <c r="A310" s="418" t="s">
        <v>2543</v>
      </c>
      <c r="B310" s="413" t="s">
        <v>2427</v>
      </c>
      <c r="C310" s="413" t="s">
        <v>2544</v>
      </c>
    </row>
    <row r="311" spans="1:3" s="11" customFormat="1" x14ac:dyDescent="0.2">
      <c r="A311" s="418" t="s">
        <v>2477</v>
      </c>
      <c r="B311" s="413" t="s">
        <v>2472</v>
      </c>
      <c r="C311" s="413" t="s">
        <v>2479</v>
      </c>
    </row>
    <row r="312" spans="1:3" s="11" customFormat="1" x14ac:dyDescent="0.2">
      <c r="A312" s="418" t="s">
        <v>2375</v>
      </c>
      <c r="B312" s="413" t="s">
        <v>2563</v>
      </c>
      <c r="C312" s="413" t="s">
        <v>2377</v>
      </c>
    </row>
    <row r="313" spans="1:3" s="11" customFormat="1" x14ac:dyDescent="0.2">
      <c r="A313" s="418" t="s">
        <v>2581</v>
      </c>
      <c r="B313" s="413" t="s">
        <v>2427</v>
      </c>
      <c r="C313" s="413" t="s">
        <v>2582</v>
      </c>
    </row>
    <row r="314" spans="1:3" s="11" customFormat="1" x14ac:dyDescent="0.2">
      <c r="A314" s="418" t="s">
        <v>2539</v>
      </c>
      <c r="B314" s="413" t="s">
        <v>2414</v>
      </c>
      <c r="C314" s="413" t="s">
        <v>2540</v>
      </c>
    </row>
    <row r="315" spans="1:3" s="11" customFormat="1" x14ac:dyDescent="0.2">
      <c r="A315" s="418" t="s">
        <v>2496</v>
      </c>
      <c r="B315" s="413" t="s">
        <v>2555</v>
      </c>
      <c r="C315" s="413" t="s">
        <v>2498</v>
      </c>
    </row>
    <row r="316" spans="1:3" s="11" customFormat="1" x14ac:dyDescent="0.2">
      <c r="A316" s="418" t="s">
        <v>2517</v>
      </c>
      <c r="B316" s="413" t="s">
        <v>2385</v>
      </c>
      <c r="C316" s="413" t="s">
        <v>2518</v>
      </c>
    </row>
    <row r="317" spans="1:3" s="11" customFormat="1" x14ac:dyDescent="0.2">
      <c r="A317" s="418" t="s">
        <v>2583</v>
      </c>
      <c r="B317" s="413" t="s">
        <v>2379</v>
      </c>
      <c r="C317" s="413" t="s">
        <v>2584</v>
      </c>
    </row>
    <row r="318" spans="1:3" s="11" customFormat="1" x14ac:dyDescent="0.2">
      <c r="A318" s="418" t="s">
        <v>2543</v>
      </c>
      <c r="B318" s="413" t="s">
        <v>2414</v>
      </c>
      <c r="C318" s="413" t="s">
        <v>2544</v>
      </c>
    </row>
    <row r="319" spans="1:3" s="11" customFormat="1" x14ac:dyDescent="0.2">
      <c r="A319" s="418" t="s">
        <v>2474</v>
      </c>
      <c r="B319" s="413" t="s">
        <v>2437</v>
      </c>
      <c r="C319" s="413" t="s">
        <v>2475</v>
      </c>
    </row>
    <row r="320" spans="1:3" s="11" customFormat="1" x14ac:dyDescent="0.2">
      <c r="A320" s="418" t="s">
        <v>2585</v>
      </c>
      <c r="B320" s="413" t="s">
        <v>2456</v>
      </c>
      <c r="C320" s="413" t="s">
        <v>2586</v>
      </c>
    </row>
    <row r="321" spans="1:3" s="11" customFormat="1" x14ac:dyDescent="0.2">
      <c r="A321" s="418" t="s">
        <v>2434</v>
      </c>
      <c r="B321" s="413" t="s">
        <v>2489</v>
      </c>
      <c r="C321" s="413" t="s">
        <v>2435</v>
      </c>
    </row>
    <row r="322" spans="1:3" s="11" customFormat="1" x14ac:dyDescent="0.2">
      <c r="A322" s="418" t="s">
        <v>2519</v>
      </c>
      <c r="B322" s="413" t="s">
        <v>2397</v>
      </c>
      <c r="C322" s="413" t="s">
        <v>2520</v>
      </c>
    </row>
    <row r="323" spans="1:3" s="11" customFormat="1" x14ac:dyDescent="0.2">
      <c r="A323" s="418" t="s">
        <v>2539</v>
      </c>
      <c r="B323" s="413" t="s">
        <v>2427</v>
      </c>
      <c r="C323" s="413" t="s">
        <v>2540</v>
      </c>
    </row>
    <row r="324" spans="1:3" s="11" customFormat="1" x14ac:dyDescent="0.2">
      <c r="A324" s="418" t="s">
        <v>2587</v>
      </c>
      <c r="B324" s="413" t="s">
        <v>2427</v>
      </c>
      <c r="C324" s="413" t="s">
        <v>2588</v>
      </c>
    </row>
    <row r="325" spans="1:3" s="11" customFormat="1" x14ac:dyDescent="0.2">
      <c r="A325" s="418" t="s">
        <v>2589</v>
      </c>
      <c r="B325" s="413" t="s">
        <v>2456</v>
      </c>
      <c r="C325" s="413" t="s">
        <v>2590</v>
      </c>
    </row>
    <row r="326" spans="1:3" s="11" customFormat="1" x14ac:dyDescent="0.2">
      <c r="A326" s="418" t="s">
        <v>2480</v>
      </c>
      <c r="B326" s="413" t="s">
        <v>2397</v>
      </c>
      <c r="C326" s="413" t="s">
        <v>2482</v>
      </c>
    </row>
    <row r="327" spans="1:3" s="11" customFormat="1" x14ac:dyDescent="0.2">
      <c r="A327" s="418" t="s">
        <v>2591</v>
      </c>
      <c r="B327" s="413" t="s">
        <v>2402</v>
      </c>
      <c r="C327" s="413" t="s">
        <v>2592</v>
      </c>
    </row>
    <row r="328" spans="1:3" s="11" customFormat="1" x14ac:dyDescent="0.2">
      <c r="A328" s="418" t="s">
        <v>2593</v>
      </c>
      <c r="B328" s="413" t="s">
        <v>2405</v>
      </c>
      <c r="C328" s="413" t="s">
        <v>2594</v>
      </c>
    </row>
    <row r="329" spans="1:3" s="11" customFormat="1" x14ac:dyDescent="0.2">
      <c r="A329" s="418" t="s">
        <v>2448</v>
      </c>
      <c r="B329" s="413" t="s">
        <v>2467</v>
      </c>
      <c r="C329" s="413" t="s">
        <v>2449</v>
      </c>
    </row>
    <row r="330" spans="1:3" s="11" customFormat="1" x14ac:dyDescent="0.2">
      <c r="A330" s="418" t="s">
        <v>2502</v>
      </c>
      <c r="B330" s="413" t="s">
        <v>2468</v>
      </c>
      <c r="C330" s="413" t="s">
        <v>2503</v>
      </c>
    </row>
    <row r="331" spans="1:3" s="11" customFormat="1" x14ac:dyDescent="0.2">
      <c r="A331" s="418" t="s">
        <v>2595</v>
      </c>
      <c r="B331" s="413" t="s">
        <v>2472</v>
      </c>
      <c r="C331" s="413" t="s">
        <v>2596</v>
      </c>
    </row>
    <row r="332" spans="1:3" s="11" customFormat="1" x14ac:dyDescent="0.2">
      <c r="A332" s="418" t="s">
        <v>2445</v>
      </c>
      <c r="B332" s="413" t="s">
        <v>2394</v>
      </c>
      <c r="C332" s="413" t="s">
        <v>2447</v>
      </c>
    </row>
    <row r="333" spans="1:3" s="11" customFormat="1" x14ac:dyDescent="0.2">
      <c r="A333" s="418" t="s">
        <v>2569</v>
      </c>
      <c r="B333" s="413" t="s">
        <v>2478</v>
      </c>
      <c r="C333" s="413" t="s">
        <v>2570</v>
      </c>
    </row>
    <row r="334" spans="1:3" s="11" customFormat="1" x14ac:dyDescent="0.2">
      <c r="A334" s="418" t="s">
        <v>2553</v>
      </c>
      <c r="B334" s="413" t="s">
        <v>2504</v>
      </c>
      <c r="C334" s="413" t="s">
        <v>2554</v>
      </c>
    </row>
    <row r="335" spans="1:3" s="11" customFormat="1" x14ac:dyDescent="0.2">
      <c r="A335" s="418" t="s">
        <v>2477</v>
      </c>
      <c r="B335" s="413" t="s">
        <v>2440</v>
      </c>
      <c r="C335" s="413" t="s">
        <v>2479</v>
      </c>
    </row>
    <row r="336" spans="1:3" s="11" customFormat="1" x14ac:dyDescent="0.2">
      <c r="A336" s="418" t="s">
        <v>2597</v>
      </c>
      <c r="B336" s="413" t="s">
        <v>2417</v>
      </c>
      <c r="C336" s="413" t="s">
        <v>2598</v>
      </c>
    </row>
    <row r="337" spans="1:3" s="11" customFormat="1" x14ac:dyDescent="0.2">
      <c r="A337" s="418" t="s">
        <v>2539</v>
      </c>
      <c r="B337" s="413" t="s">
        <v>2388</v>
      </c>
      <c r="C337" s="413" t="s">
        <v>2540</v>
      </c>
    </row>
    <row r="338" spans="1:3" s="11" customFormat="1" x14ac:dyDescent="0.2">
      <c r="A338" s="418" t="s">
        <v>2513</v>
      </c>
      <c r="B338" s="413" t="s">
        <v>2459</v>
      </c>
      <c r="C338" s="413" t="s">
        <v>2514</v>
      </c>
    </row>
    <row r="339" spans="1:3" s="11" customFormat="1" x14ac:dyDescent="0.2">
      <c r="A339" s="418" t="s">
        <v>2445</v>
      </c>
      <c r="B339" s="413" t="s">
        <v>2459</v>
      </c>
      <c r="C339" s="413" t="s">
        <v>2447</v>
      </c>
    </row>
    <row r="340" spans="1:3" s="11" customFormat="1" x14ac:dyDescent="0.2">
      <c r="A340" s="418" t="s">
        <v>2599</v>
      </c>
      <c r="B340" s="413" t="s">
        <v>2497</v>
      </c>
      <c r="C340" s="413" t="s">
        <v>2600</v>
      </c>
    </row>
    <row r="341" spans="1:3" s="11" customFormat="1" x14ac:dyDescent="0.2">
      <c r="A341" s="418" t="s">
        <v>2535</v>
      </c>
      <c r="B341" s="413" t="s">
        <v>2430</v>
      </c>
      <c r="C341" s="413" t="s">
        <v>2536</v>
      </c>
    </row>
    <row r="342" spans="1:3" s="11" customFormat="1" x14ac:dyDescent="0.2">
      <c r="A342" s="418" t="s">
        <v>2519</v>
      </c>
      <c r="B342" s="413" t="s">
        <v>2489</v>
      </c>
      <c r="C342" s="413" t="s">
        <v>2520</v>
      </c>
    </row>
    <row r="343" spans="1:3" s="11" customFormat="1" x14ac:dyDescent="0.2">
      <c r="A343" s="418" t="s">
        <v>2461</v>
      </c>
      <c r="B343" s="413" t="s">
        <v>2420</v>
      </c>
      <c r="C343" s="413" t="s">
        <v>2462</v>
      </c>
    </row>
    <row r="344" spans="1:3" s="11" customFormat="1" x14ac:dyDescent="0.2">
      <c r="A344" s="418" t="s">
        <v>2556</v>
      </c>
      <c r="B344" s="413" t="s">
        <v>2500</v>
      </c>
      <c r="C344" s="413" t="s">
        <v>2557</v>
      </c>
    </row>
    <row r="345" spans="1:3" s="11" customFormat="1" x14ac:dyDescent="0.2">
      <c r="A345" s="418" t="s">
        <v>2569</v>
      </c>
      <c r="B345" s="413" t="s">
        <v>2451</v>
      </c>
      <c r="C345" s="413" t="s">
        <v>2570</v>
      </c>
    </row>
    <row r="346" spans="1:3" s="11" customFormat="1" x14ac:dyDescent="0.2">
      <c r="A346" s="418" t="s">
        <v>2601</v>
      </c>
      <c r="B346" s="413" t="s">
        <v>2394</v>
      </c>
      <c r="C346" s="413" t="s">
        <v>2602</v>
      </c>
    </row>
    <row r="347" spans="1:3" s="11" customFormat="1" x14ac:dyDescent="0.2">
      <c r="A347" s="418" t="s">
        <v>2461</v>
      </c>
      <c r="B347" s="413" t="s">
        <v>2476</v>
      </c>
      <c r="C347" s="413" t="s">
        <v>2462</v>
      </c>
    </row>
    <row r="348" spans="1:3" s="11" customFormat="1" x14ac:dyDescent="0.2">
      <c r="A348" s="418" t="s">
        <v>2603</v>
      </c>
      <c r="B348" s="413" t="s">
        <v>2467</v>
      </c>
      <c r="C348" s="413" t="s">
        <v>2604</v>
      </c>
    </row>
    <row r="349" spans="1:3" s="11" customFormat="1" x14ac:dyDescent="0.2">
      <c r="A349" s="418" t="s">
        <v>2605</v>
      </c>
      <c r="B349" s="413" t="s">
        <v>2446</v>
      </c>
      <c r="C349" s="413" t="s">
        <v>2606</v>
      </c>
    </row>
    <row r="350" spans="1:3" s="11" customFormat="1" x14ac:dyDescent="0.2">
      <c r="A350" s="418" t="s">
        <v>2607</v>
      </c>
      <c r="B350" s="413" t="s">
        <v>2414</v>
      </c>
      <c r="C350" s="413" t="s">
        <v>2608</v>
      </c>
    </row>
    <row r="351" spans="1:3" s="11" customFormat="1" x14ac:dyDescent="0.2">
      <c r="A351" s="418" t="s">
        <v>2587</v>
      </c>
      <c r="B351" s="413" t="s">
        <v>2382</v>
      </c>
      <c r="C351" s="413" t="s">
        <v>2588</v>
      </c>
    </row>
    <row r="352" spans="1:3" s="11" customFormat="1" x14ac:dyDescent="0.2">
      <c r="A352" s="418" t="s">
        <v>2517</v>
      </c>
      <c r="B352" s="413" t="s">
        <v>2468</v>
      </c>
      <c r="C352" s="413" t="s">
        <v>2518</v>
      </c>
    </row>
    <row r="353" spans="1:3" s="11" customFormat="1" x14ac:dyDescent="0.2">
      <c r="A353" s="418" t="s">
        <v>2609</v>
      </c>
      <c r="B353" s="413" t="s">
        <v>2402</v>
      </c>
      <c r="C353" s="413" t="s">
        <v>2610</v>
      </c>
    </row>
    <row r="354" spans="1:3" s="11" customFormat="1" x14ac:dyDescent="0.2">
      <c r="A354" s="418" t="s">
        <v>2599</v>
      </c>
      <c r="B354" s="413" t="s">
        <v>2408</v>
      </c>
      <c r="C354" s="413" t="s">
        <v>2600</v>
      </c>
    </row>
    <row r="355" spans="1:3" s="11" customFormat="1" x14ac:dyDescent="0.2">
      <c r="A355" s="418" t="s">
        <v>2393</v>
      </c>
      <c r="B355" s="413" t="s">
        <v>2446</v>
      </c>
      <c r="C355" s="413" t="s">
        <v>2395</v>
      </c>
    </row>
    <row r="356" spans="1:3" s="11" customFormat="1" x14ac:dyDescent="0.2">
      <c r="A356" s="418" t="s">
        <v>2611</v>
      </c>
      <c r="B356" s="413" t="s">
        <v>2468</v>
      </c>
      <c r="C356" s="413" t="s">
        <v>2612</v>
      </c>
    </row>
    <row r="357" spans="1:3" s="11" customFormat="1" x14ac:dyDescent="0.2">
      <c r="A357" s="418" t="s">
        <v>2611</v>
      </c>
      <c r="B357" s="413" t="s">
        <v>2385</v>
      </c>
      <c r="C357" s="413" t="s">
        <v>2612</v>
      </c>
    </row>
    <row r="358" spans="1:3" s="11" customFormat="1" x14ac:dyDescent="0.2">
      <c r="A358" s="418" t="s">
        <v>2560</v>
      </c>
      <c r="B358" s="413" t="s">
        <v>2427</v>
      </c>
      <c r="C358" s="413" t="s">
        <v>2561</v>
      </c>
    </row>
    <row r="359" spans="1:3" s="11" customFormat="1" x14ac:dyDescent="0.2">
      <c r="A359" s="418" t="s">
        <v>2502</v>
      </c>
      <c r="B359" s="413" t="s">
        <v>2411</v>
      </c>
      <c r="C359" s="413" t="s">
        <v>2503</v>
      </c>
    </row>
    <row r="360" spans="1:3" s="11" customFormat="1" x14ac:dyDescent="0.2">
      <c r="A360" s="418" t="s">
        <v>2393</v>
      </c>
      <c r="B360" s="413" t="s">
        <v>2481</v>
      </c>
      <c r="C360" s="413" t="s">
        <v>2395</v>
      </c>
    </row>
    <row r="361" spans="1:3" s="11" customFormat="1" x14ac:dyDescent="0.2">
      <c r="A361" s="418" t="s">
        <v>2410</v>
      </c>
      <c r="B361" s="413" t="s">
        <v>2391</v>
      </c>
      <c r="C361" s="413" t="s">
        <v>2412</v>
      </c>
    </row>
    <row r="362" spans="1:3" s="11" customFormat="1" x14ac:dyDescent="0.2">
      <c r="A362" s="418" t="s">
        <v>2613</v>
      </c>
      <c r="B362" s="413" t="s">
        <v>2376</v>
      </c>
      <c r="C362" s="413" t="s">
        <v>2614</v>
      </c>
    </row>
    <row r="363" spans="1:3" s="11" customFormat="1" x14ac:dyDescent="0.2">
      <c r="A363" s="418" t="s">
        <v>2569</v>
      </c>
      <c r="B363" s="413" t="s">
        <v>2385</v>
      </c>
      <c r="C363" s="413" t="s">
        <v>2570</v>
      </c>
    </row>
    <row r="364" spans="1:3" s="11" customFormat="1" x14ac:dyDescent="0.2">
      <c r="A364" s="418" t="s">
        <v>2424</v>
      </c>
      <c r="B364" s="413" t="s">
        <v>2391</v>
      </c>
      <c r="C364" s="413" t="s">
        <v>2425</v>
      </c>
    </row>
    <row r="365" spans="1:3" s="11" customFormat="1" x14ac:dyDescent="0.2">
      <c r="A365" s="418" t="s">
        <v>2539</v>
      </c>
      <c r="B365" s="413" t="s">
        <v>2443</v>
      </c>
      <c r="C365" s="413" t="s">
        <v>2540</v>
      </c>
    </row>
    <row r="366" spans="1:3" s="11" customFormat="1" x14ac:dyDescent="0.2">
      <c r="A366" s="418" t="s">
        <v>2527</v>
      </c>
      <c r="B366" s="413" t="s">
        <v>2555</v>
      </c>
      <c r="C366" s="413" t="s">
        <v>2528</v>
      </c>
    </row>
    <row r="367" spans="1:3" s="11" customFormat="1" x14ac:dyDescent="0.2">
      <c r="A367" s="418" t="s">
        <v>2587</v>
      </c>
      <c r="B367" s="413" t="s">
        <v>2397</v>
      </c>
      <c r="C367" s="413" t="s">
        <v>2588</v>
      </c>
    </row>
    <row r="368" spans="1:3" s="11" customFormat="1" x14ac:dyDescent="0.2">
      <c r="A368" s="418" t="s">
        <v>2615</v>
      </c>
      <c r="B368" s="413" t="s">
        <v>2417</v>
      </c>
      <c r="C368" s="413" t="s">
        <v>2616</v>
      </c>
    </row>
    <row r="369" spans="1:3" s="11" customFormat="1" x14ac:dyDescent="0.2">
      <c r="A369" s="418" t="s">
        <v>2617</v>
      </c>
      <c r="B369" s="413" t="s">
        <v>2402</v>
      </c>
      <c r="C369" s="413" t="s">
        <v>2618</v>
      </c>
    </row>
    <row r="370" spans="1:3" s="11" customFormat="1" x14ac:dyDescent="0.2">
      <c r="A370" s="418" t="s">
        <v>2387</v>
      </c>
      <c r="B370" s="413" t="s">
        <v>2405</v>
      </c>
      <c r="C370" s="413" t="s">
        <v>2389</v>
      </c>
    </row>
    <row r="371" spans="1:3" s="11" customFormat="1" x14ac:dyDescent="0.2">
      <c r="A371" s="418" t="s">
        <v>2372</v>
      </c>
      <c r="B371" s="413" t="s">
        <v>2408</v>
      </c>
      <c r="C371" s="413" t="s">
        <v>2374</v>
      </c>
    </row>
    <row r="372" spans="1:3" s="11" customFormat="1" x14ac:dyDescent="0.2">
      <c r="A372" s="418" t="s">
        <v>2480</v>
      </c>
      <c r="B372" s="413" t="s">
        <v>2420</v>
      </c>
      <c r="C372" s="413" t="s">
        <v>2482</v>
      </c>
    </row>
    <row r="373" spans="1:3" s="11" customFormat="1" x14ac:dyDescent="0.2">
      <c r="A373" s="418" t="s">
        <v>2611</v>
      </c>
      <c r="B373" s="413" t="s">
        <v>2478</v>
      </c>
      <c r="C373" s="413" t="s">
        <v>2612</v>
      </c>
    </row>
    <row r="374" spans="1:3" s="11" customFormat="1" x14ac:dyDescent="0.2">
      <c r="A374" s="418" t="s">
        <v>2496</v>
      </c>
      <c r="B374" s="413" t="s">
        <v>2504</v>
      </c>
      <c r="C374" s="413" t="s">
        <v>2498</v>
      </c>
    </row>
    <row r="375" spans="1:3" s="11" customFormat="1" x14ac:dyDescent="0.2">
      <c r="A375" s="418" t="s">
        <v>2619</v>
      </c>
      <c r="B375" s="413" t="s">
        <v>2376</v>
      </c>
      <c r="C375" s="413" t="s">
        <v>2620</v>
      </c>
    </row>
    <row r="376" spans="1:3" s="11" customFormat="1" x14ac:dyDescent="0.2">
      <c r="A376" s="418" t="s">
        <v>2517</v>
      </c>
      <c r="B376" s="413" t="s">
        <v>2411</v>
      </c>
      <c r="C376" s="413" t="s">
        <v>2518</v>
      </c>
    </row>
    <row r="377" spans="1:3" s="11" customFormat="1" x14ac:dyDescent="0.2">
      <c r="A377" s="418" t="s">
        <v>2434</v>
      </c>
      <c r="B377" s="413" t="s">
        <v>2427</v>
      </c>
      <c r="C377" s="413" t="s">
        <v>2435</v>
      </c>
    </row>
    <row r="378" spans="1:3" s="11" customFormat="1" x14ac:dyDescent="0.2">
      <c r="A378" s="418" t="s">
        <v>2436</v>
      </c>
      <c r="B378" s="413" t="s">
        <v>2497</v>
      </c>
      <c r="C378" s="413" t="s">
        <v>2438</v>
      </c>
    </row>
    <row r="379" spans="1:3" s="11" customFormat="1" x14ac:dyDescent="0.2">
      <c r="A379" s="418" t="s">
        <v>2583</v>
      </c>
      <c r="B379" s="413" t="s">
        <v>2430</v>
      </c>
      <c r="C379" s="413" t="s">
        <v>2584</v>
      </c>
    </row>
    <row r="380" spans="1:3" s="11" customFormat="1" x14ac:dyDescent="0.2">
      <c r="A380" s="418" t="s">
        <v>2396</v>
      </c>
      <c r="B380" s="413" t="s">
        <v>2481</v>
      </c>
      <c r="C380" s="413" t="s">
        <v>2398</v>
      </c>
    </row>
    <row r="381" spans="1:3" s="11" customFormat="1" x14ac:dyDescent="0.2">
      <c r="A381" s="418" t="s">
        <v>2505</v>
      </c>
      <c r="B381" s="413" t="s">
        <v>2394</v>
      </c>
      <c r="C381" s="413" t="s">
        <v>2506</v>
      </c>
    </row>
    <row r="382" spans="1:3" s="11" customFormat="1" x14ac:dyDescent="0.2">
      <c r="A382" s="418" t="s">
        <v>2621</v>
      </c>
      <c r="B382" s="413" t="s">
        <v>2394</v>
      </c>
      <c r="C382" s="413" t="s">
        <v>2622</v>
      </c>
    </row>
    <row r="383" spans="1:3" s="11" customFormat="1" x14ac:dyDescent="0.2">
      <c r="A383" s="418" t="s">
        <v>2623</v>
      </c>
      <c r="B383" s="413" t="s">
        <v>2440</v>
      </c>
      <c r="C383" s="413" t="s">
        <v>2624</v>
      </c>
    </row>
    <row r="384" spans="1:3" s="11" customFormat="1" x14ac:dyDescent="0.2">
      <c r="A384" s="418" t="s">
        <v>2573</v>
      </c>
      <c r="B384" s="413" t="s">
        <v>2443</v>
      </c>
      <c r="C384" s="413" t="s">
        <v>2574</v>
      </c>
    </row>
    <row r="385" spans="1:3" s="11" customFormat="1" x14ac:dyDescent="0.2">
      <c r="A385" s="418" t="s">
        <v>2625</v>
      </c>
      <c r="B385" s="413" t="s">
        <v>2373</v>
      </c>
      <c r="C385" s="413" t="s">
        <v>2626</v>
      </c>
    </row>
    <row r="386" spans="1:3" s="11" customFormat="1" x14ac:dyDescent="0.2">
      <c r="A386" s="418" t="s">
        <v>2458</v>
      </c>
      <c r="B386" s="413" t="s">
        <v>2446</v>
      </c>
      <c r="C386" s="413" t="s">
        <v>2460</v>
      </c>
    </row>
    <row r="387" spans="1:3" s="11" customFormat="1" x14ac:dyDescent="0.2">
      <c r="A387" s="418" t="s">
        <v>2375</v>
      </c>
      <c r="B387" s="413" t="s">
        <v>2379</v>
      </c>
      <c r="C387" s="413" t="s">
        <v>2377</v>
      </c>
    </row>
    <row r="388" spans="1:3" s="11" customFormat="1" x14ac:dyDescent="0.2">
      <c r="A388" s="418" t="s">
        <v>2547</v>
      </c>
      <c r="B388" s="413" t="s">
        <v>2437</v>
      </c>
      <c r="C388" s="413" t="s">
        <v>2548</v>
      </c>
    </row>
    <row r="389" spans="1:3" s="11" customFormat="1" x14ac:dyDescent="0.2">
      <c r="A389" s="418" t="s">
        <v>2627</v>
      </c>
      <c r="B389" s="413" t="s">
        <v>2456</v>
      </c>
      <c r="C389" s="413" t="s">
        <v>2628</v>
      </c>
    </row>
    <row r="390" spans="1:3" s="11" customFormat="1" x14ac:dyDescent="0.2">
      <c r="A390" s="418" t="s">
        <v>2545</v>
      </c>
      <c r="B390" s="413" t="s">
        <v>2459</v>
      </c>
      <c r="C390" s="413" t="s">
        <v>2546</v>
      </c>
    </row>
    <row r="391" spans="1:3" s="11" customFormat="1" x14ac:dyDescent="0.2">
      <c r="A391" s="418" t="s">
        <v>2629</v>
      </c>
      <c r="B391" s="413" t="s">
        <v>2391</v>
      </c>
      <c r="C391" s="413" t="s">
        <v>2630</v>
      </c>
    </row>
    <row r="392" spans="1:3" s="11" customFormat="1" x14ac:dyDescent="0.2">
      <c r="A392" s="418" t="s">
        <v>2419</v>
      </c>
      <c r="B392" s="413" t="s">
        <v>2427</v>
      </c>
      <c r="C392" s="413" t="s">
        <v>2421</v>
      </c>
    </row>
    <row r="393" spans="1:3" s="11" customFormat="1" x14ac:dyDescent="0.2">
      <c r="A393" s="418" t="s">
        <v>2631</v>
      </c>
      <c r="B393" s="413" t="s">
        <v>2402</v>
      </c>
      <c r="C393" s="413" t="s">
        <v>2632</v>
      </c>
    </row>
    <row r="394" spans="1:3" s="11" customFormat="1" x14ac:dyDescent="0.2">
      <c r="A394" s="418" t="s">
        <v>2519</v>
      </c>
      <c r="B394" s="413" t="s">
        <v>2476</v>
      </c>
      <c r="C394" s="413" t="s">
        <v>2520</v>
      </c>
    </row>
    <row r="395" spans="1:3" s="11" customFormat="1" x14ac:dyDescent="0.2">
      <c r="A395" s="418" t="s">
        <v>2613</v>
      </c>
      <c r="B395" s="413" t="s">
        <v>2467</v>
      </c>
      <c r="C395" s="413" t="s">
        <v>2614</v>
      </c>
    </row>
    <row r="396" spans="1:3" s="11" customFormat="1" x14ac:dyDescent="0.2">
      <c r="A396" s="418" t="s">
        <v>2372</v>
      </c>
      <c r="B396" s="413" t="s">
        <v>2497</v>
      </c>
      <c r="C396" s="413" t="s">
        <v>2374</v>
      </c>
    </row>
    <row r="397" spans="1:3" s="11" customFormat="1" x14ac:dyDescent="0.2">
      <c r="A397" s="418" t="s">
        <v>2569</v>
      </c>
      <c r="B397" s="413" t="s">
        <v>2468</v>
      </c>
      <c r="C397" s="413" t="s">
        <v>2570</v>
      </c>
    </row>
    <row r="398" spans="1:3" s="11" customFormat="1" x14ac:dyDescent="0.2">
      <c r="A398" s="418" t="s">
        <v>2410</v>
      </c>
      <c r="B398" s="413" t="s">
        <v>2472</v>
      </c>
      <c r="C398" s="413" t="s">
        <v>2412</v>
      </c>
    </row>
    <row r="399" spans="1:3" s="11" customFormat="1" x14ac:dyDescent="0.2">
      <c r="A399" s="418" t="s">
        <v>2410</v>
      </c>
      <c r="B399" s="413" t="s">
        <v>2478</v>
      </c>
      <c r="C399" s="413" t="s">
        <v>2412</v>
      </c>
    </row>
    <row r="400" spans="1:3" s="11" customFormat="1" x14ac:dyDescent="0.2">
      <c r="A400" s="418" t="s">
        <v>2453</v>
      </c>
      <c r="B400" s="413" t="s">
        <v>2408</v>
      </c>
      <c r="C400" s="413" t="s">
        <v>2454</v>
      </c>
    </row>
    <row r="401" spans="1:3" s="11" customFormat="1" x14ac:dyDescent="0.2">
      <c r="A401" s="418" t="s">
        <v>2515</v>
      </c>
      <c r="B401" s="413" t="s">
        <v>2563</v>
      </c>
      <c r="C401" s="413" t="s">
        <v>2516</v>
      </c>
    </row>
    <row r="402" spans="1:3" s="11" customFormat="1" x14ac:dyDescent="0.2">
      <c r="A402" s="418" t="s">
        <v>2480</v>
      </c>
      <c r="B402" s="413" t="s">
        <v>2476</v>
      </c>
      <c r="C402" s="413" t="s">
        <v>2482</v>
      </c>
    </row>
    <row r="403" spans="1:3" s="11" customFormat="1" x14ac:dyDescent="0.2">
      <c r="A403" s="418" t="s">
        <v>2562</v>
      </c>
      <c r="B403" s="413" t="s">
        <v>2376</v>
      </c>
      <c r="C403" s="413" t="s">
        <v>2564</v>
      </c>
    </row>
    <row r="404" spans="1:3" s="11" customFormat="1" x14ac:dyDescent="0.2">
      <c r="A404" s="418" t="s">
        <v>2577</v>
      </c>
      <c r="B404" s="413" t="s">
        <v>2555</v>
      </c>
      <c r="C404" s="413" t="s">
        <v>2578</v>
      </c>
    </row>
    <row r="405" spans="1:3" s="11" customFormat="1" x14ac:dyDescent="0.2">
      <c r="A405" s="418" t="s">
        <v>2485</v>
      </c>
      <c r="B405" s="413" t="s">
        <v>2478</v>
      </c>
      <c r="C405" s="413" t="s">
        <v>2486</v>
      </c>
    </row>
    <row r="406" spans="1:3" s="11" customFormat="1" x14ac:dyDescent="0.2">
      <c r="A406" s="418" t="s">
        <v>2633</v>
      </c>
      <c r="B406" s="413" t="s">
        <v>2420</v>
      </c>
      <c r="C406" s="413" t="s">
        <v>2634</v>
      </c>
    </row>
    <row r="407" spans="1:3" s="11" customFormat="1" x14ac:dyDescent="0.2">
      <c r="A407" s="418" t="s">
        <v>2424</v>
      </c>
      <c r="B407" s="413" t="s">
        <v>2478</v>
      </c>
      <c r="C407" s="413" t="s">
        <v>2425</v>
      </c>
    </row>
    <row r="408" spans="1:3" s="11" customFormat="1" x14ac:dyDescent="0.2">
      <c r="A408" s="418" t="s">
        <v>2635</v>
      </c>
      <c r="B408" s="413" t="s">
        <v>2472</v>
      </c>
      <c r="C408" s="413" t="s">
        <v>2636</v>
      </c>
    </row>
    <row r="409" spans="1:3" s="11" customFormat="1" x14ac:dyDescent="0.2">
      <c r="A409" s="418" t="s">
        <v>2595</v>
      </c>
      <c r="B409" s="413" t="s">
        <v>2440</v>
      </c>
      <c r="C409" s="413" t="s">
        <v>2596</v>
      </c>
    </row>
    <row r="410" spans="1:3" s="11" customFormat="1" x14ac:dyDescent="0.2">
      <c r="A410" s="418" t="s">
        <v>2637</v>
      </c>
      <c r="B410" s="413" t="s">
        <v>2451</v>
      </c>
      <c r="C410" s="413" t="s">
        <v>2638</v>
      </c>
    </row>
    <row r="411" spans="1:3" s="11" customFormat="1" x14ac:dyDescent="0.2">
      <c r="A411" s="418" t="s">
        <v>2519</v>
      </c>
      <c r="B411" s="413" t="s">
        <v>2420</v>
      </c>
      <c r="C411" s="413" t="s">
        <v>2520</v>
      </c>
    </row>
    <row r="412" spans="1:3" s="11" customFormat="1" x14ac:dyDescent="0.2">
      <c r="A412" s="418" t="s">
        <v>2607</v>
      </c>
      <c r="B412" s="413" t="s">
        <v>2388</v>
      </c>
      <c r="C412" s="413" t="s">
        <v>2608</v>
      </c>
    </row>
    <row r="413" spans="1:3" s="11" customFormat="1" x14ac:dyDescent="0.2">
      <c r="A413" s="418" t="s">
        <v>280</v>
      </c>
      <c r="B413" s="413" t="s">
        <v>2497</v>
      </c>
      <c r="C413" s="413" t="s">
        <v>281</v>
      </c>
    </row>
    <row r="414" spans="1:3" s="11" customFormat="1" x14ac:dyDescent="0.2">
      <c r="A414" s="418" t="s">
        <v>2639</v>
      </c>
      <c r="B414" s="413" t="s">
        <v>2478</v>
      </c>
      <c r="C414" s="413" t="s">
        <v>2640</v>
      </c>
    </row>
    <row r="415" spans="1:3" s="11" customFormat="1" x14ac:dyDescent="0.2">
      <c r="A415" s="418" t="s">
        <v>2558</v>
      </c>
      <c r="B415" s="413" t="s">
        <v>2500</v>
      </c>
      <c r="C415" s="413" t="s">
        <v>2559</v>
      </c>
    </row>
    <row r="416" spans="1:3" s="11" customFormat="1" x14ac:dyDescent="0.2">
      <c r="A416" s="418" t="s">
        <v>2384</v>
      </c>
      <c r="B416" s="413" t="s">
        <v>2391</v>
      </c>
      <c r="C416" s="413" t="s">
        <v>2386</v>
      </c>
    </row>
    <row r="417" spans="1:3" s="11" customFormat="1" x14ac:dyDescent="0.2">
      <c r="A417" s="418" t="s">
        <v>2525</v>
      </c>
      <c r="B417" s="413" t="s">
        <v>2394</v>
      </c>
      <c r="C417" s="413" t="s">
        <v>2526</v>
      </c>
    </row>
    <row r="418" spans="1:3" s="11" customFormat="1" x14ac:dyDescent="0.2">
      <c r="A418" s="418" t="s">
        <v>2424</v>
      </c>
      <c r="B418" s="413" t="s">
        <v>2451</v>
      </c>
      <c r="C418" s="413" t="s">
        <v>2425</v>
      </c>
    </row>
    <row r="419" spans="1:3" s="11" customFormat="1" x14ac:dyDescent="0.2">
      <c r="A419" s="418" t="s">
        <v>2537</v>
      </c>
      <c r="B419" s="413" t="s">
        <v>2420</v>
      </c>
      <c r="C419" s="413" t="s">
        <v>2538</v>
      </c>
    </row>
    <row r="420" spans="1:3" s="11" customFormat="1" x14ac:dyDescent="0.2">
      <c r="A420" s="418" t="s">
        <v>2562</v>
      </c>
      <c r="B420" s="413" t="s">
        <v>2467</v>
      </c>
      <c r="C420" s="413" t="s">
        <v>2564</v>
      </c>
    </row>
    <row r="421" spans="1:3" s="11" customFormat="1" x14ac:dyDescent="0.2">
      <c r="A421" s="418" t="s">
        <v>2607</v>
      </c>
      <c r="B421" s="413" t="s">
        <v>2443</v>
      </c>
      <c r="C421" s="413" t="s">
        <v>2608</v>
      </c>
    </row>
    <row r="422" spans="1:3" s="11" customFormat="1" x14ac:dyDescent="0.2">
      <c r="A422" s="418" t="s">
        <v>2419</v>
      </c>
      <c r="B422" s="413" t="s">
        <v>2382</v>
      </c>
      <c r="C422" s="413" t="s">
        <v>2421</v>
      </c>
    </row>
    <row r="423" spans="1:3" s="11" customFormat="1" x14ac:dyDescent="0.2">
      <c r="A423" s="418" t="s">
        <v>2471</v>
      </c>
      <c r="B423" s="413" t="s">
        <v>2478</v>
      </c>
      <c r="C423" s="413" t="s">
        <v>2473</v>
      </c>
    </row>
    <row r="424" spans="1:3" s="11" customFormat="1" x14ac:dyDescent="0.2">
      <c r="A424" s="418" t="s">
        <v>2499</v>
      </c>
      <c r="B424" s="413" t="s">
        <v>2472</v>
      </c>
      <c r="C424" s="413" t="s">
        <v>2501</v>
      </c>
    </row>
    <row r="425" spans="1:3" s="11" customFormat="1" x14ac:dyDescent="0.2">
      <c r="A425" s="418" t="s">
        <v>2641</v>
      </c>
      <c r="B425" s="413" t="s">
        <v>2402</v>
      </c>
      <c r="C425" s="413" t="s">
        <v>2642</v>
      </c>
    </row>
    <row r="426" spans="1:3" s="11" customFormat="1" x14ac:dyDescent="0.2">
      <c r="A426" s="418" t="s">
        <v>280</v>
      </c>
      <c r="B426" s="413" t="s">
        <v>2408</v>
      </c>
      <c r="C426" s="413" t="s">
        <v>281</v>
      </c>
    </row>
    <row r="427" spans="1:3" s="11" customFormat="1" x14ac:dyDescent="0.2">
      <c r="A427" s="418" t="s">
        <v>2494</v>
      </c>
      <c r="B427" s="413" t="s">
        <v>2427</v>
      </c>
      <c r="C427" s="413" t="s">
        <v>2495</v>
      </c>
    </row>
    <row r="428" spans="1:3" s="11" customFormat="1" x14ac:dyDescent="0.2">
      <c r="A428" s="418" t="s">
        <v>2639</v>
      </c>
      <c r="B428" s="413" t="s">
        <v>2468</v>
      </c>
      <c r="C428" s="413" t="s">
        <v>2640</v>
      </c>
    </row>
    <row r="429" spans="1:3" s="11" customFormat="1" x14ac:dyDescent="0.2">
      <c r="A429" s="418" t="s">
        <v>2639</v>
      </c>
      <c r="B429" s="413" t="s">
        <v>2385</v>
      </c>
      <c r="C429" s="413" t="s">
        <v>2640</v>
      </c>
    </row>
    <row r="430" spans="1:3" s="11" customFormat="1" x14ac:dyDescent="0.2">
      <c r="A430" s="418" t="s">
        <v>2637</v>
      </c>
      <c r="B430" s="413" t="s">
        <v>2385</v>
      </c>
      <c r="C430" s="413" t="s">
        <v>2638</v>
      </c>
    </row>
    <row r="431" spans="1:3" s="11" customFormat="1" x14ac:dyDescent="0.2">
      <c r="A431" s="418" t="s">
        <v>2583</v>
      </c>
      <c r="B431" s="413" t="s">
        <v>2376</v>
      </c>
      <c r="C431" s="413" t="s">
        <v>2584</v>
      </c>
    </row>
    <row r="432" spans="1:3" s="11" customFormat="1" x14ac:dyDescent="0.2">
      <c r="A432" s="418" t="s">
        <v>2643</v>
      </c>
      <c r="B432" s="413" t="s">
        <v>2427</v>
      </c>
      <c r="C432" s="413" t="s">
        <v>2644</v>
      </c>
    </row>
    <row r="433" spans="1:3" s="11" customFormat="1" x14ac:dyDescent="0.2">
      <c r="A433" s="418" t="s">
        <v>2633</v>
      </c>
      <c r="B433" s="413" t="s">
        <v>2476</v>
      </c>
      <c r="C433" s="413" t="s">
        <v>2634</v>
      </c>
    </row>
    <row r="434" spans="1:3" s="11" customFormat="1" x14ac:dyDescent="0.2">
      <c r="A434" s="418" t="s">
        <v>2569</v>
      </c>
      <c r="B434" s="413" t="s">
        <v>2411</v>
      </c>
      <c r="C434" s="413" t="s">
        <v>2570</v>
      </c>
    </row>
    <row r="435" spans="1:3" s="11" customFormat="1" x14ac:dyDescent="0.2">
      <c r="A435" s="418" t="s">
        <v>2410</v>
      </c>
      <c r="B435" s="413" t="s">
        <v>2385</v>
      </c>
      <c r="C435" s="413" t="s">
        <v>2412</v>
      </c>
    </row>
    <row r="436" spans="1:3" s="11" customFormat="1" x14ac:dyDescent="0.2">
      <c r="A436" s="418" t="s">
        <v>2448</v>
      </c>
      <c r="B436" s="413" t="s">
        <v>2563</v>
      </c>
      <c r="C436" s="413" t="s">
        <v>2449</v>
      </c>
    </row>
    <row r="437" spans="1:3" s="11" customFormat="1" x14ac:dyDescent="0.2">
      <c r="A437" s="418" t="s">
        <v>2645</v>
      </c>
      <c r="B437" s="413" t="s">
        <v>2376</v>
      </c>
      <c r="C437" s="413" t="s">
        <v>2646</v>
      </c>
    </row>
    <row r="438" spans="1:3" s="11" customFormat="1" x14ac:dyDescent="0.2">
      <c r="A438" s="418" t="s">
        <v>2647</v>
      </c>
      <c r="B438" s="413" t="s">
        <v>2376</v>
      </c>
      <c r="C438" s="413" t="s">
        <v>2648</v>
      </c>
    </row>
    <row r="439" spans="1:3" s="11" customFormat="1" x14ac:dyDescent="0.2">
      <c r="A439" s="418" t="s">
        <v>2413</v>
      </c>
      <c r="B439" s="413" t="s">
        <v>2427</v>
      </c>
      <c r="C439" s="413" t="s">
        <v>2415</v>
      </c>
    </row>
    <row r="440" spans="1:3" s="11" customFormat="1" x14ac:dyDescent="0.2">
      <c r="A440" s="418" t="s">
        <v>2404</v>
      </c>
      <c r="B440" s="413" t="s">
        <v>2394</v>
      </c>
      <c r="C440" s="413" t="s">
        <v>2406</v>
      </c>
    </row>
    <row r="441" spans="1:3" s="11" customFormat="1" x14ac:dyDescent="0.2">
      <c r="A441" s="418" t="s">
        <v>2396</v>
      </c>
      <c r="B441" s="413" t="s">
        <v>2414</v>
      </c>
      <c r="C441" s="413" t="s">
        <v>2398</v>
      </c>
    </row>
    <row r="442" spans="1:3" s="11" customFormat="1" x14ac:dyDescent="0.2">
      <c r="A442" s="418" t="s">
        <v>2599</v>
      </c>
      <c r="B442" s="413" t="s">
        <v>2555</v>
      </c>
      <c r="C442" s="413" t="s">
        <v>2600</v>
      </c>
    </row>
    <row r="443" spans="1:3" s="11" customFormat="1" x14ac:dyDescent="0.2">
      <c r="A443" s="418" t="s">
        <v>2494</v>
      </c>
      <c r="B443" s="413" t="s">
        <v>2481</v>
      </c>
      <c r="C443" s="413" t="s">
        <v>2495</v>
      </c>
    </row>
    <row r="444" spans="1:3" s="11" customFormat="1" x14ac:dyDescent="0.2">
      <c r="A444" s="418" t="s">
        <v>2424</v>
      </c>
      <c r="B444" s="413" t="s">
        <v>2385</v>
      </c>
      <c r="C444" s="413" t="s">
        <v>2425</v>
      </c>
    </row>
    <row r="445" spans="1:3" s="11" customFormat="1" x14ac:dyDescent="0.2">
      <c r="A445" s="418" t="s">
        <v>2461</v>
      </c>
      <c r="B445" s="413" t="s">
        <v>2481</v>
      </c>
      <c r="C445" s="413" t="s">
        <v>2462</v>
      </c>
    </row>
    <row r="446" spans="1:3" s="11" customFormat="1" x14ac:dyDescent="0.2">
      <c r="A446" s="418" t="s">
        <v>2649</v>
      </c>
      <c r="B446" s="413" t="s">
        <v>2414</v>
      </c>
      <c r="C446" s="413" t="s">
        <v>2650</v>
      </c>
    </row>
    <row r="447" spans="1:3" s="11" customFormat="1" x14ac:dyDescent="0.2">
      <c r="A447" s="418" t="s">
        <v>2567</v>
      </c>
      <c r="B447" s="413" t="s">
        <v>2472</v>
      </c>
      <c r="C447" s="413" t="s">
        <v>2568</v>
      </c>
    </row>
    <row r="448" spans="1:3" s="11" customFormat="1" x14ac:dyDescent="0.2">
      <c r="A448" s="418" t="s">
        <v>2651</v>
      </c>
      <c r="B448" s="413" t="s">
        <v>2420</v>
      </c>
      <c r="C448" s="413" t="s">
        <v>2652</v>
      </c>
    </row>
    <row r="449" spans="1:3" s="11" customFormat="1" x14ac:dyDescent="0.2">
      <c r="A449" s="418" t="s">
        <v>2396</v>
      </c>
      <c r="B449" s="413" t="s">
        <v>2427</v>
      </c>
      <c r="C449" s="413" t="s">
        <v>2398</v>
      </c>
    </row>
    <row r="450" spans="1:3" s="11" customFormat="1" x14ac:dyDescent="0.2">
      <c r="A450" s="418" t="s">
        <v>2399</v>
      </c>
      <c r="B450" s="413" t="s">
        <v>2427</v>
      </c>
      <c r="C450" s="413" t="s">
        <v>2400</v>
      </c>
    </row>
    <row r="451" spans="1:3" s="11" customFormat="1" x14ac:dyDescent="0.2">
      <c r="A451" s="418" t="s">
        <v>2653</v>
      </c>
      <c r="B451" s="413" t="s">
        <v>2451</v>
      </c>
      <c r="C451" s="413" t="s">
        <v>2654</v>
      </c>
    </row>
    <row r="452" spans="1:3" s="11" customFormat="1" x14ac:dyDescent="0.2">
      <c r="A452" s="418" t="s">
        <v>2655</v>
      </c>
      <c r="B452" s="413" t="s">
        <v>2456</v>
      </c>
      <c r="C452" s="413" t="s">
        <v>2656</v>
      </c>
    </row>
    <row r="453" spans="1:3" s="11" customFormat="1" x14ac:dyDescent="0.2">
      <c r="A453" s="418" t="s">
        <v>2419</v>
      </c>
      <c r="B453" s="413" t="s">
        <v>2397</v>
      </c>
      <c r="C453" s="413" t="s">
        <v>2421</v>
      </c>
    </row>
    <row r="454" spans="1:3" s="11" customFormat="1" x14ac:dyDescent="0.2">
      <c r="A454" s="418" t="s">
        <v>2413</v>
      </c>
      <c r="B454" s="413" t="s">
        <v>2481</v>
      </c>
      <c r="C454" s="413" t="s">
        <v>2415</v>
      </c>
    </row>
    <row r="455" spans="1:3" s="11" customFormat="1" x14ac:dyDescent="0.2">
      <c r="A455" s="418" t="s">
        <v>2657</v>
      </c>
      <c r="B455" s="413" t="s">
        <v>2402</v>
      </c>
      <c r="C455" s="413" t="s">
        <v>2658</v>
      </c>
    </row>
    <row r="456" spans="1:3" s="11" customFormat="1" x14ac:dyDescent="0.2">
      <c r="A456" s="418" t="s">
        <v>2513</v>
      </c>
      <c r="B456" s="413" t="s">
        <v>2405</v>
      </c>
      <c r="C456" s="413" t="s">
        <v>2514</v>
      </c>
    </row>
    <row r="457" spans="1:3" s="11" customFormat="1" x14ac:dyDescent="0.2">
      <c r="A457" s="418" t="s">
        <v>2583</v>
      </c>
      <c r="B457" s="413" t="s">
        <v>2467</v>
      </c>
      <c r="C457" s="413" t="s">
        <v>2584</v>
      </c>
    </row>
    <row r="458" spans="1:3" s="11" customFormat="1" x14ac:dyDescent="0.2">
      <c r="A458" s="418" t="s">
        <v>2477</v>
      </c>
      <c r="B458" s="413" t="s">
        <v>2468</v>
      </c>
      <c r="C458" s="413" t="s">
        <v>2479</v>
      </c>
    </row>
    <row r="459" spans="1:3" s="11" customFormat="1" x14ac:dyDescent="0.2">
      <c r="A459" s="418" t="s">
        <v>2453</v>
      </c>
      <c r="B459" s="413" t="s">
        <v>2456</v>
      </c>
      <c r="C459" s="413" t="s">
        <v>2454</v>
      </c>
    </row>
    <row r="460" spans="1:3" s="11" customFormat="1" x14ac:dyDescent="0.2">
      <c r="A460" s="418" t="s">
        <v>2477</v>
      </c>
      <c r="B460" s="413" t="s">
        <v>2385</v>
      </c>
      <c r="C460" s="413" t="s">
        <v>2479</v>
      </c>
    </row>
    <row r="461" spans="1:3" s="11" customFormat="1" x14ac:dyDescent="0.2">
      <c r="A461" s="418" t="s">
        <v>2623</v>
      </c>
      <c r="B461" s="413" t="s">
        <v>2472</v>
      </c>
      <c r="C461" s="413" t="s">
        <v>2624</v>
      </c>
    </row>
    <row r="462" spans="1:3" s="11" customFormat="1" x14ac:dyDescent="0.2">
      <c r="A462" s="418" t="s">
        <v>2629</v>
      </c>
      <c r="B462" s="413" t="s">
        <v>2472</v>
      </c>
      <c r="C462" s="413" t="s">
        <v>2630</v>
      </c>
    </row>
    <row r="463" spans="1:3" s="11" customFormat="1" x14ac:dyDescent="0.2">
      <c r="A463" s="418" t="s">
        <v>2543</v>
      </c>
      <c r="B463" s="413" t="s">
        <v>2420</v>
      </c>
      <c r="C463" s="413" t="s">
        <v>2544</v>
      </c>
    </row>
    <row r="464" spans="1:3" s="11" customFormat="1" x14ac:dyDescent="0.2">
      <c r="A464" s="418" t="s">
        <v>2637</v>
      </c>
      <c r="B464" s="413" t="s">
        <v>2478</v>
      </c>
      <c r="C464" s="413" t="s">
        <v>2638</v>
      </c>
    </row>
    <row r="465" spans="1:3" s="11" customFormat="1" x14ac:dyDescent="0.2">
      <c r="A465" s="418" t="s">
        <v>2653</v>
      </c>
      <c r="B465" s="413" t="s">
        <v>2478</v>
      </c>
      <c r="C465" s="413" t="s">
        <v>2654</v>
      </c>
    </row>
    <row r="466" spans="1:3" s="11" customFormat="1" x14ac:dyDescent="0.2">
      <c r="A466" s="418" t="s">
        <v>2659</v>
      </c>
      <c r="B466" s="413" t="s">
        <v>2478</v>
      </c>
      <c r="C466" s="413" t="s">
        <v>2660</v>
      </c>
    </row>
    <row r="467" spans="1:3" s="11" customFormat="1" x14ac:dyDescent="0.2">
      <c r="A467" s="418" t="s">
        <v>2661</v>
      </c>
      <c r="B467" s="413" t="s">
        <v>2472</v>
      </c>
      <c r="C467" s="413" t="s">
        <v>2662</v>
      </c>
    </row>
    <row r="468" spans="1:3" s="11" customFormat="1" x14ac:dyDescent="0.2">
      <c r="A468" s="418" t="s">
        <v>2375</v>
      </c>
      <c r="B468" s="413" t="s">
        <v>2430</v>
      </c>
      <c r="C468" s="413" t="s">
        <v>2377</v>
      </c>
    </row>
    <row r="469" spans="1:3" s="11" customFormat="1" x14ac:dyDescent="0.2">
      <c r="A469" s="418" t="s">
        <v>2629</v>
      </c>
      <c r="B469" s="413" t="s">
        <v>2440</v>
      </c>
      <c r="C469" s="413" t="s">
        <v>2630</v>
      </c>
    </row>
    <row r="470" spans="1:3" s="11" customFormat="1" x14ac:dyDescent="0.2">
      <c r="A470" s="418" t="s">
        <v>2416</v>
      </c>
      <c r="B470" s="413" t="s">
        <v>2456</v>
      </c>
      <c r="C470" s="413" t="s">
        <v>2418</v>
      </c>
    </row>
    <row r="471" spans="1:3" s="11" customFormat="1" x14ac:dyDescent="0.2">
      <c r="A471" s="418" t="s">
        <v>2663</v>
      </c>
      <c r="B471" s="413" t="s">
        <v>2417</v>
      </c>
      <c r="C471" s="413" t="s">
        <v>2664</v>
      </c>
    </row>
    <row r="472" spans="1:3" s="11" customFormat="1" x14ac:dyDescent="0.2">
      <c r="A472" s="418" t="s">
        <v>2396</v>
      </c>
      <c r="B472" s="413" t="s">
        <v>2388</v>
      </c>
      <c r="C472" s="413" t="s">
        <v>2398</v>
      </c>
    </row>
    <row r="473" spans="1:3" s="11" customFormat="1" x14ac:dyDescent="0.2">
      <c r="A473" s="418" t="s">
        <v>2393</v>
      </c>
      <c r="B473" s="413" t="s">
        <v>2459</v>
      </c>
      <c r="C473" s="413" t="s">
        <v>2395</v>
      </c>
    </row>
    <row r="474" spans="1:3" s="11" customFormat="1" x14ac:dyDescent="0.2">
      <c r="A474" s="418" t="s">
        <v>2387</v>
      </c>
      <c r="B474" s="413" t="s">
        <v>2481</v>
      </c>
      <c r="C474" s="413" t="s">
        <v>2389</v>
      </c>
    </row>
    <row r="475" spans="1:3" s="11" customFormat="1" x14ac:dyDescent="0.2">
      <c r="A475" s="418" t="s">
        <v>2587</v>
      </c>
      <c r="B475" s="413" t="s">
        <v>2420</v>
      </c>
      <c r="C475" s="413" t="s">
        <v>2588</v>
      </c>
    </row>
    <row r="476" spans="1:3" s="11" customFormat="1" x14ac:dyDescent="0.2">
      <c r="A476" s="418" t="s">
        <v>2653</v>
      </c>
      <c r="B476" s="413" t="s">
        <v>2385</v>
      </c>
      <c r="C476" s="413" t="s">
        <v>2654</v>
      </c>
    </row>
    <row r="477" spans="1:3" s="11" customFormat="1" x14ac:dyDescent="0.2">
      <c r="A477" s="418" t="s">
        <v>2635</v>
      </c>
      <c r="B477" s="413" t="s">
        <v>2500</v>
      </c>
      <c r="C477" s="413" t="s">
        <v>2636</v>
      </c>
    </row>
    <row r="478" spans="1:3" s="11" customFormat="1" x14ac:dyDescent="0.2">
      <c r="A478" s="418" t="s">
        <v>2665</v>
      </c>
      <c r="B478" s="413" t="s">
        <v>2472</v>
      </c>
      <c r="C478" s="413" t="s">
        <v>2666</v>
      </c>
    </row>
    <row r="479" spans="1:3" s="11" customFormat="1" x14ac:dyDescent="0.2">
      <c r="A479" s="418" t="s">
        <v>2647</v>
      </c>
      <c r="B479" s="413" t="s">
        <v>2467</v>
      </c>
      <c r="C479" s="413" t="s">
        <v>2648</v>
      </c>
    </row>
    <row r="480" spans="1:3" s="11" customFormat="1" x14ac:dyDescent="0.2">
      <c r="A480" s="418" t="s">
        <v>2593</v>
      </c>
      <c r="B480" s="413" t="s">
        <v>2394</v>
      </c>
      <c r="C480" s="413" t="s">
        <v>2594</v>
      </c>
    </row>
    <row r="481" spans="1:3" s="11" customFormat="1" x14ac:dyDescent="0.2">
      <c r="A481" s="418" t="s">
        <v>2399</v>
      </c>
      <c r="B481" s="413" t="s">
        <v>2382</v>
      </c>
      <c r="C481" s="413" t="s">
        <v>2400</v>
      </c>
    </row>
    <row r="482" spans="1:3" s="11" customFormat="1" x14ac:dyDescent="0.2">
      <c r="A482" s="418" t="s">
        <v>2424</v>
      </c>
      <c r="B482" s="413" t="s">
        <v>2468</v>
      </c>
      <c r="C482" s="413" t="s">
        <v>2425</v>
      </c>
    </row>
    <row r="483" spans="1:3" s="11" customFormat="1" x14ac:dyDescent="0.2">
      <c r="A483" s="418" t="s">
        <v>2384</v>
      </c>
      <c r="B483" s="413" t="s">
        <v>2478</v>
      </c>
      <c r="C483" s="413" t="s">
        <v>2386</v>
      </c>
    </row>
    <row r="484" spans="1:3" s="11" customFormat="1" x14ac:dyDescent="0.2">
      <c r="A484" s="418" t="s">
        <v>2511</v>
      </c>
      <c r="B484" s="413" t="s">
        <v>2408</v>
      </c>
      <c r="C484" s="413" t="s">
        <v>2512</v>
      </c>
    </row>
    <row r="485" spans="1:3" s="11" customFormat="1" x14ac:dyDescent="0.2">
      <c r="A485" s="418" t="s">
        <v>2643</v>
      </c>
      <c r="B485" s="413" t="s">
        <v>2443</v>
      </c>
      <c r="C485" s="413" t="s">
        <v>2644</v>
      </c>
    </row>
    <row r="486" spans="1:3" s="11" customFormat="1" x14ac:dyDescent="0.2">
      <c r="A486" s="418" t="s">
        <v>2507</v>
      </c>
      <c r="B486" s="413" t="s">
        <v>2427</v>
      </c>
      <c r="C486" s="413" t="s">
        <v>2508</v>
      </c>
    </row>
    <row r="487" spans="1:3" s="11" customFormat="1" x14ac:dyDescent="0.2">
      <c r="A487" s="418" t="s">
        <v>2410</v>
      </c>
      <c r="B487" s="413" t="s">
        <v>2440</v>
      </c>
      <c r="C487" s="413" t="s">
        <v>2412</v>
      </c>
    </row>
    <row r="488" spans="1:3" s="11" customFormat="1" x14ac:dyDescent="0.2">
      <c r="A488" s="418" t="s">
        <v>2407</v>
      </c>
      <c r="B488" s="413"/>
      <c r="C488" s="413" t="s">
        <v>2409</v>
      </c>
    </row>
    <row r="489" spans="1:3" s="11" customFormat="1" x14ac:dyDescent="0.2">
      <c r="A489" s="418" t="s">
        <v>2547</v>
      </c>
      <c r="B489" s="413"/>
      <c r="C489" s="413" t="s">
        <v>2548</v>
      </c>
    </row>
    <row r="490" spans="1:3" s="11" customFormat="1" x14ac:dyDescent="0.2">
      <c r="A490" s="418" t="s">
        <v>2453</v>
      </c>
      <c r="B490" s="413"/>
      <c r="C490" s="413" t="s">
        <v>2454</v>
      </c>
    </row>
    <row r="491" spans="1:3" s="11" customFormat="1" x14ac:dyDescent="0.2">
      <c r="A491" s="418" t="s">
        <v>280</v>
      </c>
      <c r="B491" s="413"/>
      <c r="C491" s="413" t="s">
        <v>281</v>
      </c>
    </row>
    <row r="492" spans="1:3" s="11" customFormat="1" x14ac:dyDescent="0.2">
      <c r="A492" s="418" t="s">
        <v>2599</v>
      </c>
      <c r="B492" s="413"/>
      <c r="C492" s="413" t="s">
        <v>2600</v>
      </c>
    </row>
    <row r="493" spans="1:3" s="11" customFormat="1" x14ac:dyDescent="0.2">
      <c r="A493" s="418" t="s">
        <v>2502</v>
      </c>
      <c r="B493" s="413"/>
      <c r="C493" s="413" t="s">
        <v>2503</v>
      </c>
    </row>
    <row r="494" spans="1:3" s="11" customFormat="1" x14ac:dyDescent="0.2">
      <c r="A494" s="418" t="s">
        <v>2384</v>
      </c>
      <c r="B494" s="413"/>
      <c r="C494" s="413" t="s">
        <v>2386</v>
      </c>
    </row>
    <row r="495" spans="1:3" s="11" customFormat="1" x14ac:dyDescent="0.2">
      <c r="A495" s="418" t="s">
        <v>2569</v>
      </c>
      <c r="B495" s="413"/>
      <c r="C495" s="413" t="s">
        <v>2570</v>
      </c>
    </row>
    <row r="496" spans="1:3" s="11" customFormat="1" x14ac:dyDescent="0.2">
      <c r="A496" s="418" t="s">
        <v>2424</v>
      </c>
      <c r="B496" s="413"/>
      <c r="C496" s="413" t="s">
        <v>2425</v>
      </c>
    </row>
    <row r="497" spans="1:3" s="11" customFormat="1" x14ac:dyDescent="0.2">
      <c r="A497" s="418" t="s">
        <v>2653</v>
      </c>
      <c r="B497" s="413"/>
      <c r="C497" s="413" t="s">
        <v>2654</v>
      </c>
    </row>
    <row r="498" spans="1:3" s="11" customFormat="1" x14ac:dyDescent="0.2">
      <c r="A498" s="418" t="s">
        <v>2549</v>
      </c>
      <c r="B498" s="413"/>
      <c r="C498" s="413" t="s">
        <v>2550</v>
      </c>
    </row>
    <row r="499" spans="1:3" s="11" customFormat="1" x14ac:dyDescent="0.2">
      <c r="A499" s="418" t="s">
        <v>2639</v>
      </c>
      <c r="B499" s="413"/>
      <c r="C499" s="413" t="s">
        <v>2640</v>
      </c>
    </row>
    <row r="500" spans="1:3" s="11" customFormat="1" x14ac:dyDescent="0.2">
      <c r="A500" s="418" t="s">
        <v>2517</v>
      </c>
      <c r="B500" s="413"/>
      <c r="C500" s="413" t="s">
        <v>2518</v>
      </c>
    </row>
    <row r="501" spans="1:3" s="11" customFormat="1" x14ac:dyDescent="0.2">
      <c r="A501" s="418" t="s">
        <v>2551</v>
      </c>
      <c r="B501" s="413"/>
      <c r="C501" s="413" t="s">
        <v>2552</v>
      </c>
    </row>
    <row r="502" spans="1:3" s="11" customFormat="1" x14ac:dyDescent="0.2">
      <c r="A502" s="418" t="s">
        <v>2450</v>
      </c>
      <c r="B502" s="413"/>
      <c r="C502" s="413" t="s">
        <v>2452</v>
      </c>
    </row>
    <row r="503" spans="1:3" s="11" customFormat="1" x14ac:dyDescent="0.2">
      <c r="A503" s="418" t="s">
        <v>2424</v>
      </c>
      <c r="B503" s="413"/>
      <c r="C503" s="413" t="s">
        <v>2425</v>
      </c>
    </row>
    <row r="504" spans="1:3" s="11" customFormat="1" x14ac:dyDescent="0.2">
      <c r="A504" s="418" t="s">
        <v>2390</v>
      </c>
      <c r="B504" s="413"/>
      <c r="C504" s="413" t="s">
        <v>2392</v>
      </c>
    </row>
    <row r="505" spans="1:3" s="11" customFormat="1" x14ac:dyDescent="0.2">
      <c r="A505" s="418" t="s">
        <v>2569</v>
      </c>
      <c r="B505" s="413"/>
      <c r="C505" s="413" t="s">
        <v>2570</v>
      </c>
    </row>
    <row r="506" spans="1:3" s="11" customFormat="1" x14ac:dyDescent="0.2">
      <c r="A506" s="418" t="s">
        <v>2384</v>
      </c>
      <c r="B506" s="413"/>
      <c r="C506" s="413" t="s">
        <v>2386</v>
      </c>
    </row>
    <row r="507" spans="1:3" s="11" customFormat="1" x14ac:dyDescent="0.2">
      <c r="A507" s="418" t="s">
        <v>2502</v>
      </c>
      <c r="B507" s="413"/>
      <c r="C507" s="413" t="s">
        <v>2503</v>
      </c>
    </row>
    <row r="508" spans="1:3" s="11" customFormat="1" x14ac:dyDescent="0.2">
      <c r="A508" s="418" t="s">
        <v>2637</v>
      </c>
      <c r="B508" s="413"/>
      <c r="C508" s="413" t="s">
        <v>2638</v>
      </c>
    </row>
    <row r="509" spans="1:3" s="11" customFormat="1" x14ac:dyDescent="0.2">
      <c r="A509" s="418" t="s">
        <v>2611</v>
      </c>
      <c r="B509" s="413"/>
      <c r="C509" s="413" t="s">
        <v>2612</v>
      </c>
    </row>
    <row r="510" spans="1:3" s="11" customFormat="1" x14ac:dyDescent="0.2">
      <c r="A510" s="418" t="s">
        <v>2477</v>
      </c>
      <c r="B510" s="413"/>
      <c r="C510" s="413" t="s">
        <v>2479</v>
      </c>
    </row>
    <row r="511" spans="1:3" s="11" customFormat="1" x14ac:dyDescent="0.2">
      <c r="A511" s="418" t="s">
        <v>2487</v>
      </c>
      <c r="B511" s="413"/>
      <c r="C511" s="413" t="s">
        <v>2488</v>
      </c>
    </row>
    <row r="512" spans="1:3" s="11" customFormat="1" x14ac:dyDescent="0.2">
      <c r="A512" s="418" t="s">
        <v>2455</v>
      </c>
      <c r="B512" s="413"/>
      <c r="C512" s="413" t="s">
        <v>2457</v>
      </c>
    </row>
    <row r="513" spans="1:3" s="11" customFormat="1" x14ac:dyDescent="0.2">
      <c r="A513" s="418" t="s">
        <v>2667</v>
      </c>
      <c r="B513" s="413"/>
      <c r="C513" s="413" t="s">
        <v>2668</v>
      </c>
    </row>
    <row r="514" spans="1:3" s="11" customFormat="1" x14ac:dyDescent="0.2">
      <c r="A514" s="418" t="s">
        <v>2669</v>
      </c>
      <c r="B514" s="413"/>
      <c r="C514" s="413" t="s">
        <v>2670</v>
      </c>
    </row>
    <row r="515" spans="1:3" s="11" customFormat="1" x14ac:dyDescent="0.2">
      <c r="A515" s="418" t="s">
        <v>2589</v>
      </c>
      <c r="B515" s="413"/>
      <c r="C515" s="413" t="s">
        <v>2590</v>
      </c>
    </row>
    <row r="516" spans="1:3" s="11" customFormat="1" x14ac:dyDescent="0.2">
      <c r="A516" s="418" t="s">
        <v>2585</v>
      </c>
      <c r="B516" s="413"/>
      <c r="C516" s="413" t="s">
        <v>2586</v>
      </c>
    </row>
    <row r="517" spans="1:3" s="11" customFormat="1" x14ac:dyDescent="0.2">
      <c r="A517" s="418" t="s">
        <v>2416</v>
      </c>
      <c r="B517" s="413"/>
      <c r="C517" s="413" t="s">
        <v>2418</v>
      </c>
    </row>
    <row r="518" spans="1:3" s="11" customFormat="1" x14ac:dyDescent="0.2">
      <c r="A518" s="418" t="s">
        <v>2541</v>
      </c>
      <c r="B518" s="413"/>
      <c r="C518" s="413" t="s">
        <v>2542</v>
      </c>
    </row>
    <row r="519" spans="1:3" s="11" customFormat="1" x14ac:dyDescent="0.2">
      <c r="A519" s="418" t="s">
        <v>2655</v>
      </c>
      <c r="B519" s="413"/>
      <c r="C519" s="413" t="s">
        <v>2656</v>
      </c>
    </row>
    <row r="520" spans="1:3" s="11" customFormat="1" x14ac:dyDescent="0.2">
      <c r="A520" s="418" t="s">
        <v>2521</v>
      </c>
      <c r="B520" s="413"/>
      <c r="C520" s="413" t="s">
        <v>2522</v>
      </c>
    </row>
    <row r="521" spans="1:3" s="11" customFormat="1" x14ac:dyDescent="0.2">
      <c r="A521" s="418" t="s">
        <v>2671</v>
      </c>
      <c r="B521" s="413"/>
      <c r="C521" s="413" t="s">
        <v>2672</v>
      </c>
    </row>
    <row r="522" spans="1:3" s="11" customFormat="1" x14ac:dyDescent="0.2">
      <c r="A522" s="418" t="s">
        <v>2490</v>
      </c>
      <c r="B522" s="413"/>
      <c r="C522" s="413" t="s">
        <v>2491</v>
      </c>
    </row>
    <row r="523" spans="1:3" s="11" customFormat="1" x14ac:dyDescent="0.2">
      <c r="A523" s="418" t="s">
        <v>2453</v>
      </c>
      <c r="B523" s="413"/>
      <c r="C523" s="413" t="s">
        <v>2454</v>
      </c>
    </row>
    <row r="524" spans="1:3" s="11" customFormat="1" x14ac:dyDescent="0.2">
      <c r="A524" s="418" t="s">
        <v>2597</v>
      </c>
      <c r="B524" s="413"/>
      <c r="C524" s="413" t="s">
        <v>2598</v>
      </c>
    </row>
    <row r="525" spans="1:3" s="11" customFormat="1" x14ac:dyDescent="0.2">
      <c r="A525" s="418" t="s">
        <v>2627</v>
      </c>
      <c r="B525" s="413"/>
      <c r="C525" s="413" t="s">
        <v>2628</v>
      </c>
    </row>
    <row r="526" spans="1:3" s="11" customFormat="1" x14ac:dyDescent="0.2">
      <c r="A526" s="418" t="s">
        <v>2455</v>
      </c>
      <c r="B526" s="413"/>
      <c r="C526" s="413" t="s">
        <v>2457</v>
      </c>
    </row>
    <row r="527" spans="1:3" s="11" customFormat="1" x14ac:dyDescent="0.2">
      <c r="A527" s="418" t="s">
        <v>2492</v>
      </c>
      <c r="B527" s="413"/>
      <c r="C527" s="413" t="s">
        <v>2493</v>
      </c>
    </row>
    <row r="528" spans="1:3" s="11" customFormat="1" x14ac:dyDescent="0.2">
      <c r="A528" s="418" t="s">
        <v>2547</v>
      </c>
      <c r="B528" s="413"/>
      <c r="C528" s="413" t="s">
        <v>2548</v>
      </c>
    </row>
    <row r="529" spans="1:3" s="11" customFormat="1" x14ac:dyDescent="0.2">
      <c r="A529" s="418" t="s">
        <v>2511</v>
      </c>
      <c r="B529" s="413"/>
      <c r="C529" s="413" t="s">
        <v>2512</v>
      </c>
    </row>
    <row r="530" spans="1:3" s="11" customFormat="1" x14ac:dyDescent="0.2">
      <c r="A530" s="418" t="s">
        <v>2436</v>
      </c>
      <c r="B530" s="413"/>
      <c r="C530" s="413" t="s">
        <v>2438</v>
      </c>
    </row>
    <row r="531" spans="1:3" s="11" customFormat="1" x14ac:dyDescent="0.2">
      <c r="A531" s="418" t="s">
        <v>2453</v>
      </c>
      <c r="B531" s="413"/>
      <c r="C531" s="413" t="s">
        <v>2454</v>
      </c>
    </row>
    <row r="532" spans="1:3" s="11" customFormat="1" x14ac:dyDescent="0.2">
      <c r="A532" s="418" t="s">
        <v>2474</v>
      </c>
      <c r="B532" s="413"/>
      <c r="C532" s="413" t="s">
        <v>2475</v>
      </c>
    </row>
    <row r="533" spans="1:3" s="11" customFormat="1" x14ac:dyDescent="0.2">
      <c r="A533" s="418" t="s">
        <v>2613</v>
      </c>
      <c r="B533" s="413"/>
      <c r="C533" s="413" t="s">
        <v>2614</v>
      </c>
    </row>
    <row r="534" spans="1:3" s="11" customFormat="1" x14ac:dyDescent="0.2">
      <c r="A534" s="418" t="s">
        <v>2515</v>
      </c>
      <c r="B534" s="413"/>
      <c r="C534" s="413" t="s">
        <v>2516</v>
      </c>
    </row>
    <row r="535" spans="1:3" s="11" customFormat="1" x14ac:dyDescent="0.2">
      <c r="A535" s="418" t="s">
        <v>2448</v>
      </c>
      <c r="B535" s="413"/>
      <c r="C535" s="413" t="s">
        <v>2449</v>
      </c>
    </row>
    <row r="536" spans="1:3" s="11" customFormat="1" x14ac:dyDescent="0.2">
      <c r="A536" s="418" t="s">
        <v>2375</v>
      </c>
      <c r="B536" s="413"/>
      <c r="C536" s="413" t="s">
        <v>2377</v>
      </c>
    </row>
    <row r="537" spans="1:3" s="11" customFormat="1" x14ac:dyDescent="0.2">
      <c r="A537" s="418" t="s">
        <v>2535</v>
      </c>
      <c r="B537" s="413"/>
      <c r="C537" s="413" t="s">
        <v>2536</v>
      </c>
    </row>
    <row r="538" spans="1:3" s="11" customFormat="1" x14ac:dyDescent="0.2">
      <c r="A538" s="418" t="s">
        <v>2562</v>
      </c>
      <c r="B538" s="413"/>
      <c r="C538" s="413" t="s">
        <v>2564</v>
      </c>
    </row>
    <row r="539" spans="1:3" s="11" customFormat="1" x14ac:dyDescent="0.2">
      <c r="A539" s="418" t="s">
        <v>2619</v>
      </c>
      <c r="B539" s="413"/>
      <c r="C539" s="413" t="s">
        <v>2620</v>
      </c>
    </row>
    <row r="540" spans="1:3" s="11" customFormat="1" x14ac:dyDescent="0.2">
      <c r="A540" s="418" t="s">
        <v>2422</v>
      </c>
      <c r="B540" s="413"/>
      <c r="C540" s="413" t="s">
        <v>2423</v>
      </c>
    </row>
    <row r="541" spans="1:3" s="11" customFormat="1" x14ac:dyDescent="0.2">
      <c r="A541" s="418" t="s">
        <v>2583</v>
      </c>
      <c r="B541" s="413"/>
      <c r="C541" s="413" t="s">
        <v>2584</v>
      </c>
    </row>
    <row r="542" spans="1:3" s="11" customFormat="1" x14ac:dyDescent="0.2">
      <c r="A542" s="418" t="s">
        <v>2378</v>
      </c>
      <c r="B542" s="413"/>
      <c r="C542" s="413" t="s">
        <v>2380</v>
      </c>
    </row>
    <row r="543" spans="1:3" s="11" customFormat="1" x14ac:dyDescent="0.2">
      <c r="A543" s="418" t="s">
        <v>2429</v>
      </c>
      <c r="B543" s="413"/>
      <c r="C543" s="413" t="s">
        <v>2431</v>
      </c>
    </row>
    <row r="544" spans="1:3" s="11" customFormat="1" x14ac:dyDescent="0.2">
      <c r="A544" s="418" t="s">
        <v>2410</v>
      </c>
      <c r="B544" s="413"/>
      <c r="C544" s="413" t="s">
        <v>2412</v>
      </c>
    </row>
    <row r="545" spans="1:3" s="11" customFormat="1" x14ac:dyDescent="0.2">
      <c r="A545" s="418" t="s">
        <v>2517</v>
      </c>
      <c r="B545" s="413"/>
      <c r="C545" s="413" t="s">
        <v>2518</v>
      </c>
    </row>
    <row r="546" spans="1:3" s="11" customFormat="1" x14ac:dyDescent="0.2">
      <c r="A546" s="418" t="s">
        <v>2424</v>
      </c>
      <c r="B546" s="413"/>
      <c r="C546" s="413" t="s">
        <v>2425</v>
      </c>
    </row>
    <row r="547" spans="1:3" s="11" customFormat="1" x14ac:dyDescent="0.2">
      <c r="A547" s="418" t="s">
        <v>2390</v>
      </c>
      <c r="B547" s="413"/>
      <c r="C547" s="413" t="s">
        <v>2392</v>
      </c>
    </row>
    <row r="548" spans="1:3" s="11" customFormat="1" x14ac:dyDescent="0.2">
      <c r="A548" s="418" t="s">
        <v>2569</v>
      </c>
      <c r="B548" s="413"/>
      <c r="C548" s="413" t="s">
        <v>2570</v>
      </c>
    </row>
    <row r="549" spans="1:3" s="11" customFormat="1" x14ac:dyDescent="0.2">
      <c r="A549" s="418" t="s">
        <v>2384</v>
      </c>
      <c r="B549" s="413"/>
      <c r="C549" s="413" t="s">
        <v>2386</v>
      </c>
    </row>
    <row r="550" spans="1:3" s="11" customFormat="1" x14ac:dyDescent="0.2">
      <c r="A550" s="418" t="s">
        <v>2502</v>
      </c>
      <c r="B550" s="413"/>
      <c r="C550" s="413" t="s">
        <v>2503</v>
      </c>
    </row>
    <row r="551" spans="1:3" s="11" customFormat="1" x14ac:dyDescent="0.2">
      <c r="A551" s="418" t="s">
        <v>2416</v>
      </c>
      <c r="B551" s="413"/>
      <c r="C551" s="413" t="s">
        <v>2418</v>
      </c>
    </row>
    <row r="552" spans="1:3" s="11" customFormat="1" x14ac:dyDescent="0.2">
      <c r="A552" s="418" t="s">
        <v>2541</v>
      </c>
      <c r="B552" s="413"/>
      <c r="C552" s="413" t="s">
        <v>2542</v>
      </c>
    </row>
    <row r="553" spans="1:3" s="11" customFormat="1" x14ac:dyDescent="0.2">
      <c r="A553" s="418" t="s">
        <v>2633</v>
      </c>
      <c r="B553" s="413"/>
      <c r="C553" s="413" t="s">
        <v>2634</v>
      </c>
    </row>
    <row r="554" spans="1:3" s="11" customFormat="1" x14ac:dyDescent="0.2">
      <c r="A554" s="418" t="s">
        <v>2399</v>
      </c>
      <c r="B554" s="413"/>
      <c r="C554" s="413" t="s">
        <v>2400</v>
      </c>
    </row>
    <row r="555" spans="1:3" s="11" customFormat="1" x14ac:dyDescent="0.2">
      <c r="A555" s="418" t="s">
        <v>2381</v>
      </c>
      <c r="B555" s="413"/>
      <c r="C555" s="413" t="s">
        <v>2383</v>
      </c>
    </row>
    <row r="556" spans="1:3" s="11" customFormat="1" x14ac:dyDescent="0.2">
      <c r="A556" s="418" t="s">
        <v>2461</v>
      </c>
      <c r="B556" s="413"/>
      <c r="C556" s="413" t="s">
        <v>2462</v>
      </c>
    </row>
    <row r="557" spans="1:3" s="11" customFormat="1" x14ac:dyDescent="0.2">
      <c r="A557" s="418" t="s">
        <v>2419</v>
      </c>
      <c r="B557" s="413"/>
      <c r="C557" s="413" t="s">
        <v>2421</v>
      </c>
    </row>
    <row r="558" spans="1:3" s="11" customFormat="1" x14ac:dyDescent="0.2">
      <c r="A558" s="418" t="s">
        <v>2434</v>
      </c>
      <c r="B558" s="413"/>
      <c r="C558" s="413" t="s">
        <v>2435</v>
      </c>
    </row>
    <row r="559" spans="1:3" s="11" customFormat="1" x14ac:dyDescent="0.2">
      <c r="A559" s="418" t="s">
        <v>2401</v>
      </c>
      <c r="B559" s="413"/>
      <c r="C559" s="413" t="s">
        <v>2403</v>
      </c>
    </row>
    <row r="560" spans="1:3" s="11" customFormat="1" x14ac:dyDescent="0.2">
      <c r="A560" s="418" t="s">
        <v>2657</v>
      </c>
      <c r="B560" s="413"/>
      <c r="C560" s="413" t="s">
        <v>2658</v>
      </c>
    </row>
    <row r="561" spans="1:3" s="11" customFormat="1" x14ac:dyDescent="0.2">
      <c r="A561" s="418" t="s">
        <v>2465</v>
      </c>
      <c r="B561" s="413"/>
      <c r="C561" s="413" t="s">
        <v>2466</v>
      </c>
    </row>
    <row r="562" spans="1:3" s="11" customFormat="1" x14ac:dyDescent="0.2">
      <c r="A562" s="418" t="s">
        <v>2575</v>
      </c>
      <c r="B562" s="413"/>
      <c r="C562" s="413" t="s">
        <v>2576</v>
      </c>
    </row>
    <row r="563" spans="1:3" s="11" customFormat="1" x14ac:dyDescent="0.2">
      <c r="A563" s="418" t="s">
        <v>2617</v>
      </c>
      <c r="B563" s="413"/>
      <c r="C563" s="413" t="s">
        <v>2618</v>
      </c>
    </row>
    <row r="564" spans="1:3" s="11" customFormat="1" x14ac:dyDescent="0.2">
      <c r="A564" s="418" t="s">
        <v>2641</v>
      </c>
      <c r="B564" s="413"/>
      <c r="C564" s="413" t="s">
        <v>2642</v>
      </c>
    </row>
    <row r="565" spans="1:3" s="11" customFormat="1" x14ac:dyDescent="0.2">
      <c r="A565" s="418" t="s">
        <v>2673</v>
      </c>
      <c r="B565" s="413"/>
      <c r="C565" s="413" t="s">
        <v>2674</v>
      </c>
    </row>
    <row r="566" spans="1:3" s="11" customFormat="1" x14ac:dyDescent="0.2">
      <c r="A566" s="418" t="s">
        <v>2509</v>
      </c>
      <c r="B566" s="413"/>
      <c r="C566" s="413" t="s">
        <v>2510</v>
      </c>
    </row>
    <row r="567" spans="1:3" s="11" customFormat="1" x14ac:dyDescent="0.2">
      <c r="A567" s="418" t="s">
        <v>2609</v>
      </c>
      <c r="B567" s="413"/>
      <c r="C567" s="413" t="s">
        <v>2610</v>
      </c>
    </row>
    <row r="568" spans="1:3" s="11" customFormat="1" x14ac:dyDescent="0.2">
      <c r="A568" s="418" t="s">
        <v>2480</v>
      </c>
      <c r="B568" s="413"/>
      <c r="C568" s="413" t="s">
        <v>2482</v>
      </c>
    </row>
    <row r="569" spans="1:3" s="11" customFormat="1" x14ac:dyDescent="0.2">
      <c r="A569" s="418" t="s">
        <v>2519</v>
      </c>
      <c r="B569" s="413"/>
      <c r="C569" s="413" t="s">
        <v>2520</v>
      </c>
    </row>
    <row r="570" spans="1:3" s="11" customFormat="1" x14ac:dyDescent="0.2">
      <c r="A570" s="418" t="s">
        <v>2631</v>
      </c>
      <c r="B570" s="413"/>
      <c r="C570" s="413" t="s">
        <v>2632</v>
      </c>
    </row>
    <row r="571" spans="1:3" s="11" customFormat="1" x14ac:dyDescent="0.2">
      <c r="A571" s="418" t="s">
        <v>2515</v>
      </c>
      <c r="B571" s="413"/>
      <c r="C571" s="413" t="s">
        <v>2516</v>
      </c>
    </row>
    <row r="572" spans="1:3" s="11" customFormat="1" x14ac:dyDescent="0.2">
      <c r="A572" s="418" t="s">
        <v>2613</v>
      </c>
      <c r="B572" s="413"/>
      <c r="C572" s="413" t="s">
        <v>2614</v>
      </c>
    </row>
    <row r="573" spans="1:3" s="11" customFormat="1" x14ac:dyDescent="0.2">
      <c r="A573" s="418" t="s">
        <v>2448</v>
      </c>
      <c r="B573" s="413"/>
      <c r="C573" s="413" t="s">
        <v>2449</v>
      </c>
    </row>
    <row r="574" spans="1:3" s="11" customFormat="1" x14ac:dyDescent="0.2">
      <c r="A574" s="418" t="s">
        <v>2375</v>
      </c>
      <c r="B574" s="413"/>
      <c r="C574" s="413" t="s">
        <v>2377</v>
      </c>
    </row>
    <row r="575" spans="1:3" s="11" customFormat="1" x14ac:dyDescent="0.2">
      <c r="A575" s="418" t="s">
        <v>2535</v>
      </c>
      <c r="B575" s="413"/>
      <c r="C575" s="413" t="s">
        <v>2536</v>
      </c>
    </row>
    <row r="576" spans="1:3" s="11" customFormat="1" x14ac:dyDescent="0.2">
      <c r="A576" s="418" t="s">
        <v>2562</v>
      </c>
      <c r="B576" s="413"/>
      <c r="C576" s="413" t="s">
        <v>2564</v>
      </c>
    </row>
    <row r="577" spans="1:3" s="11" customFormat="1" x14ac:dyDescent="0.2">
      <c r="A577" s="418" t="s">
        <v>2583</v>
      </c>
      <c r="B577" s="413"/>
      <c r="C577" s="413" t="s">
        <v>2584</v>
      </c>
    </row>
    <row r="578" spans="1:3" s="11" customFormat="1" x14ac:dyDescent="0.2">
      <c r="A578" s="418" t="s">
        <v>2378</v>
      </c>
      <c r="B578" s="413"/>
      <c r="C578" s="413" t="s">
        <v>2380</v>
      </c>
    </row>
    <row r="579" spans="1:3" s="11" customFormat="1" x14ac:dyDescent="0.2">
      <c r="A579" s="418" t="s">
        <v>2603</v>
      </c>
      <c r="B579" s="413"/>
      <c r="C579" s="413" t="s">
        <v>2604</v>
      </c>
    </row>
    <row r="580" spans="1:3" s="11" customFormat="1" x14ac:dyDescent="0.2">
      <c r="A580" s="418" t="s">
        <v>2429</v>
      </c>
      <c r="B580" s="413"/>
      <c r="C580" s="413" t="s">
        <v>2431</v>
      </c>
    </row>
    <row r="581" spans="1:3" s="11" customFormat="1" x14ac:dyDescent="0.2">
      <c r="A581" s="418" t="s">
        <v>2647</v>
      </c>
      <c r="B581" s="413"/>
      <c r="C581" s="413" t="s">
        <v>2648</v>
      </c>
    </row>
    <row r="582" spans="1:3" s="11" customFormat="1" x14ac:dyDescent="0.2">
      <c r="A582" s="418" t="s">
        <v>2507</v>
      </c>
      <c r="B582" s="413"/>
      <c r="C582" s="413" t="s">
        <v>2508</v>
      </c>
    </row>
    <row r="583" spans="1:3" s="11" customFormat="1" x14ac:dyDescent="0.2">
      <c r="A583" s="418" t="s">
        <v>2607</v>
      </c>
      <c r="B583" s="413"/>
      <c r="C583" s="413" t="s">
        <v>2608</v>
      </c>
    </row>
    <row r="584" spans="1:3" s="11" customFormat="1" x14ac:dyDescent="0.2">
      <c r="A584" s="418" t="s">
        <v>2494</v>
      </c>
      <c r="B584" s="413"/>
      <c r="C584" s="413" t="s">
        <v>2495</v>
      </c>
    </row>
    <row r="585" spans="1:3" s="11" customFormat="1" x14ac:dyDescent="0.2">
      <c r="A585" s="418" t="s">
        <v>2387</v>
      </c>
      <c r="B585" s="413"/>
      <c r="C585" s="413" t="s">
        <v>2389</v>
      </c>
    </row>
    <row r="586" spans="1:3" s="11" customFormat="1" x14ac:dyDescent="0.2">
      <c r="A586" s="418" t="s">
        <v>2560</v>
      </c>
      <c r="B586" s="413"/>
      <c r="C586" s="413" t="s">
        <v>2561</v>
      </c>
    </row>
    <row r="587" spans="1:3" s="11" customFormat="1" x14ac:dyDescent="0.2">
      <c r="A587" s="418" t="s">
        <v>2396</v>
      </c>
      <c r="B587" s="413"/>
      <c r="C587" s="413" t="s">
        <v>2398</v>
      </c>
    </row>
    <row r="588" spans="1:3" s="11" customFormat="1" x14ac:dyDescent="0.2">
      <c r="A588" s="418" t="s">
        <v>2539</v>
      </c>
      <c r="B588" s="413"/>
      <c r="C588" s="413" t="s">
        <v>2540</v>
      </c>
    </row>
    <row r="589" spans="1:3" s="11" customFormat="1" x14ac:dyDescent="0.2">
      <c r="A589" s="418" t="s">
        <v>2461</v>
      </c>
      <c r="B589" s="413"/>
      <c r="C589" s="413" t="s">
        <v>2462</v>
      </c>
    </row>
    <row r="590" spans="1:3" s="11" customFormat="1" x14ac:dyDescent="0.2">
      <c r="A590" s="418" t="s">
        <v>2587</v>
      </c>
      <c r="B590" s="413"/>
      <c r="C590" s="413" t="s">
        <v>2588</v>
      </c>
    </row>
    <row r="591" spans="1:3" s="11" customFormat="1" x14ac:dyDescent="0.2">
      <c r="A591" s="418" t="s">
        <v>2494</v>
      </c>
      <c r="B591" s="413"/>
      <c r="C591" s="413" t="s">
        <v>2495</v>
      </c>
    </row>
    <row r="592" spans="1:3" s="11" customFormat="1" x14ac:dyDescent="0.2">
      <c r="A592" s="418" t="s">
        <v>2434</v>
      </c>
      <c r="B592" s="413"/>
      <c r="C592" s="413" t="s">
        <v>2435</v>
      </c>
    </row>
    <row r="593" spans="1:3" s="11" customFormat="1" x14ac:dyDescent="0.2">
      <c r="A593" s="418" t="s">
        <v>2399</v>
      </c>
      <c r="B593" s="413"/>
      <c r="C593" s="413" t="s">
        <v>2400</v>
      </c>
    </row>
    <row r="594" spans="1:3" s="11" customFormat="1" x14ac:dyDescent="0.2">
      <c r="A594" s="418" t="s">
        <v>2381</v>
      </c>
      <c r="B594" s="413"/>
      <c r="C594" s="413" t="s">
        <v>2383</v>
      </c>
    </row>
    <row r="595" spans="1:3" s="11" customFormat="1" x14ac:dyDescent="0.2">
      <c r="A595" s="418" t="s">
        <v>2519</v>
      </c>
      <c r="B595" s="413"/>
      <c r="C595" s="413" t="s">
        <v>2520</v>
      </c>
    </row>
    <row r="596" spans="1:3" s="11" customFormat="1" x14ac:dyDescent="0.2">
      <c r="A596" s="418" t="s">
        <v>2396</v>
      </c>
      <c r="B596" s="413"/>
      <c r="C596" s="413" t="s">
        <v>2398</v>
      </c>
    </row>
    <row r="597" spans="1:3" s="11" customFormat="1" x14ac:dyDescent="0.2">
      <c r="A597" s="418" t="s">
        <v>2480</v>
      </c>
      <c r="B597" s="413"/>
      <c r="C597" s="413" t="s">
        <v>2482</v>
      </c>
    </row>
    <row r="598" spans="1:3" s="11" customFormat="1" x14ac:dyDescent="0.2">
      <c r="A598" s="418" t="s">
        <v>2419</v>
      </c>
      <c r="B598" s="413"/>
      <c r="C598" s="413" t="s">
        <v>2421</v>
      </c>
    </row>
    <row r="599" spans="1:3" s="11" customFormat="1" x14ac:dyDescent="0.2">
      <c r="A599" s="418" t="s">
        <v>2633</v>
      </c>
      <c r="B599" s="413"/>
      <c r="C599" s="413" t="s">
        <v>2634</v>
      </c>
    </row>
    <row r="600" spans="1:3" s="11" customFormat="1" x14ac:dyDescent="0.2">
      <c r="A600" s="418" t="s">
        <v>2399</v>
      </c>
      <c r="B600" s="413"/>
      <c r="C600" s="413" t="s">
        <v>2400</v>
      </c>
    </row>
    <row r="601" spans="1:3" s="11" customFormat="1" x14ac:dyDescent="0.2">
      <c r="A601" s="418" t="s">
        <v>2381</v>
      </c>
      <c r="B601" s="413"/>
      <c r="C601" s="413" t="s">
        <v>2383</v>
      </c>
    </row>
    <row r="602" spans="1:3" s="11" customFormat="1" x14ac:dyDescent="0.2">
      <c r="A602" s="418" t="s">
        <v>2461</v>
      </c>
      <c r="B602" s="413"/>
      <c r="C602" s="413" t="s">
        <v>2462</v>
      </c>
    </row>
    <row r="603" spans="1:3" s="11" customFormat="1" x14ac:dyDescent="0.2">
      <c r="A603" s="418" t="s">
        <v>2419</v>
      </c>
      <c r="B603" s="413"/>
      <c r="C603" s="413" t="s">
        <v>2421</v>
      </c>
    </row>
    <row r="604" spans="1:3" s="11" customFormat="1" x14ac:dyDescent="0.2">
      <c r="A604" s="418" t="s">
        <v>2480</v>
      </c>
      <c r="B604" s="413"/>
      <c r="C604" s="413" t="s">
        <v>2482</v>
      </c>
    </row>
    <row r="605" spans="1:3" s="11" customFormat="1" x14ac:dyDescent="0.2">
      <c r="A605" s="418" t="s">
        <v>2519</v>
      </c>
      <c r="B605" s="413"/>
      <c r="C605" s="413" t="s">
        <v>2520</v>
      </c>
    </row>
    <row r="606" spans="1:3" s="11" customFormat="1" x14ac:dyDescent="0.2">
      <c r="A606" s="418" t="s">
        <v>2434</v>
      </c>
      <c r="B606" s="413"/>
      <c r="C606" s="413" t="s">
        <v>2435</v>
      </c>
    </row>
    <row r="607" spans="1:3" s="11" customFormat="1" x14ac:dyDescent="0.2">
      <c r="A607" s="418" t="s">
        <v>2507</v>
      </c>
      <c r="B607" s="413"/>
      <c r="C607" s="413" t="s">
        <v>2508</v>
      </c>
    </row>
    <row r="608" spans="1:3" s="11" customFormat="1" x14ac:dyDescent="0.2">
      <c r="A608" s="418" t="s">
        <v>2607</v>
      </c>
      <c r="B608" s="413"/>
      <c r="C608" s="413" t="s">
        <v>2608</v>
      </c>
    </row>
    <row r="609" spans="1:3" s="11" customFormat="1" x14ac:dyDescent="0.2">
      <c r="A609" s="418" t="s">
        <v>2413</v>
      </c>
      <c r="B609" s="413"/>
      <c r="C609" s="413" t="s">
        <v>2415</v>
      </c>
    </row>
    <row r="610" spans="1:3" s="11" customFormat="1" x14ac:dyDescent="0.2">
      <c r="A610" s="418" t="s">
        <v>2537</v>
      </c>
      <c r="B610" s="413"/>
      <c r="C610" s="413" t="s">
        <v>2538</v>
      </c>
    </row>
    <row r="611" spans="1:3" s="11" customFormat="1" x14ac:dyDescent="0.2">
      <c r="A611" s="418" t="s">
        <v>2543</v>
      </c>
      <c r="B611" s="413"/>
      <c r="C611" s="413" t="s">
        <v>2544</v>
      </c>
    </row>
    <row r="612" spans="1:3" s="11" customFormat="1" x14ac:dyDescent="0.2">
      <c r="A612" s="418" t="s">
        <v>2396</v>
      </c>
      <c r="B612" s="413"/>
      <c r="C612" s="413" t="s">
        <v>2398</v>
      </c>
    </row>
    <row r="613" spans="1:3" s="11" customFormat="1" x14ac:dyDescent="0.2">
      <c r="A613" s="418" t="s">
        <v>2649</v>
      </c>
      <c r="B613" s="413"/>
      <c r="C613" s="413" t="s">
        <v>2650</v>
      </c>
    </row>
    <row r="614" spans="1:3" s="11" customFormat="1" x14ac:dyDescent="0.2">
      <c r="A614" s="418" t="s">
        <v>2539</v>
      </c>
      <c r="B614" s="413"/>
      <c r="C614" s="413" t="s">
        <v>2540</v>
      </c>
    </row>
    <row r="615" spans="1:3" s="11" customFormat="1" x14ac:dyDescent="0.2">
      <c r="A615" s="418" t="s">
        <v>2513</v>
      </c>
      <c r="B615" s="413"/>
      <c r="C615" s="413" t="s">
        <v>2514</v>
      </c>
    </row>
    <row r="616" spans="1:3" s="11" customFormat="1" x14ac:dyDescent="0.2">
      <c r="A616" s="418" t="s">
        <v>2525</v>
      </c>
      <c r="B616" s="413"/>
      <c r="C616" s="413" t="s">
        <v>2526</v>
      </c>
    </row>
    <row r="617" spans="1:3" s="11" customFormat="1" x14ac:dyDescent="0.2">
      <c r="A617" s="418" t="s">
        <v>2404</v>
      </c>
      <c r="B617" s="413"/>
      <c r="C617" s="413" t="s">
        <v>2406</v>
      </c>
    </row>
    <row r="618" spans="1:3" s="11" customFormat="1" x14ac:dyDescent="0.2">
      <c r="A618" s="418" t="s">
        <v>2593</v>
      </c>
      <c r="B618" s="413"/>
      <c r="C618" s="413" t="s">
        <v>2594</v>
      </c>
    </row>
    <row r="619" spans="1:3" s="11" customFormat="1" x14ac:dyDescent="0.2">
      <c r="A619" s="418" t="s">
        <v>2387</v>
      </c>
      <c r="B619" s="413"/>
      <c r="C619" s="413" t="s">
        <v>2389</v>
      </c>
    </row>
    <row r="620" spans="1:3" s="11" customFormat="1" x14ac:dyDescent="0.2">
      <c r="A620" s="418" t="s">
        <v>2675</v>
      </c>
      <c r="B620" s="413"/>
      <c r="C620" s="413" t="s">
        <v>2676</v>
      </c>
    </row>
    <row r="621" spans="1:3" s="11" customFormat="1" x14ac:dyDescent="0.2">
      <c r="A621" s="418" t="s">
        <v>2515</v>
      </c>
      <c r="B621" s="413"/>
      <c r="C621" s="413" t="s">
        <v>2516</v>
      </c>
    </row>
    <row r="622" spans="1:3" s="11" customFormat="1" x14ac:dyDescent="0.2">
      <c r="A622" s="418" t="s">
        <v>2613</v>
      </c>
      <c r="B622" s="413"/>
      <c r="C622" s="413" t="s">
        <v>2614</v>
      </c>
    </row>
    <row r="623" spans="1:3" s="11" customFormat="1" x14ac:dyDescent="0.2">
      <c r="A623" s="418" t="s">
        <v>2448</v>
      </c>
      <c r="B623" s="413"/>
      <c r="C623" s="413" t="s">
        <v>2449</v>
      </c>
    </row>
    <row r="624" spans="1:3" s="11" customFormat="1" x14ac:dyDescent="0.2">
      <c r="A624" s="418" t="s">
        <v>2677</v>
      </c>
      <c r="B624" s="413"/>
      <c r="C624" s="413" t="s">
        <v>2678</v>
      </c>
    </row>
    <row r="625" spans="1:3" s="11" customFormat="1" x14ac:dyDescent="0.2">
      <c r="A625" s="418" t="s">
        <v>2463</v>
      </c>
      <c r="B625" s="413"/>
      <c r="C625" s="413" t="s">
        <v>2464</v>
      </c>
    </row>
    <row r="626" spans="1:3" s="11" customFormat="1" x14ac:dyDescent="0.2">
      <c r="A626" s="418" t="s">
        <v>2375</v>
      </c>
      <c r="B626" s="413"/>
      <c r="C626" s="413" t="s">
        <v>2377</v>
      </c>
    </row>
    <row r="627" spans="1:3" s="11" customFormat="1" x14ac:dyDescent="0.2">
      <c r="A627" s="418" t="s">
        <v>2535</v>
      </c>
      <c r="B627" s="413"/>
      <c r="C627" s="413" t="s">
        <v>2536</v>
      </c>
    </row>
    <row r="628" spans="1:3" s="11" customFormat="1" x14ac:dyDescent="0.2">
      <c r="A628" s="418" t="s">
        <v>2579</v>
      </c>
      <c r="B628" s="413"/>
      <c r="C628" s="413" t="s">
        <v>2580</v>
      </c>
    </row>
    <row r="629" spans="1:3" s="11" customFormat="1" x14ac:dyDescent="0.2">
      <c r="A629" s="418" t="s">
        <v>2583</v>
      </c>
      <c r="B629" s="413"/>
      <c r="C629" s="413" t="s">
        <v>2584</v>
      </c>
    </row>
    <row r="630" spans="1:3" s="11" customFormat="1" x14ac:dyDescent="0.2">
      <c r="A630" s="418" t="s">
        <v>2679</v>
      </c>
      <c r="B630" s="413"/>
      <c r="C630" s="413" t="s">
        <v>2680</v>
      </c>
    </row>
    <row r="631" spans="1:3" s="11" customFormat="1" x14ac:dyDescent="0.2">
      <c r="A631" s="418" t="s">
        <v>2645</v>
      </c>
      <c r="B631" s="413"/>
      <c r="C631" s="413" t="s">
        <v>2646</v>
      </c>
    </row>
    <row r="632" spans="1:3" s="11" customFormat="1" x14ac:dyDescent="0.2">
      <c r="A632" s="418" t="s">
        <v>2681</v>
      </c>
      <c r="B632" s="413"/>
      <c r="C632" s="413" t="s">
        <v>2682</v>
      </c>
    </row>
    <row r="633" spans="1:3" s="11" customFormat="1" x14ac:dyDescent="0.2">
      <c r="A633" s="418" t="s">
        <v>2683</v>
      </c>
      <c r="B633" s="413"/>
      <c r="C633" s="413" t="s">
        <v>2684</v>
      </c>
    </row>
    <row r="634" spans="1:3" s="11" customFormat="1" x14ac:dyDescent="0.2">
      <c r="A634" s="418" t="s">
        <v>2378</v>
      </c>
      <c r="B634" s="413"/>
      <c r="C634" s="413" t="s">
        <v>2380</v>
      </c>
    </row>
    <row r="635" spans="1:3" s="11" customFormat="1" x14ac:dyDescent="0.2">
      <c r="A635" s="418" t="s">
        <v>2603</v>
      </c>
      <c r="B635" s="413"/>
      <c r="C635" s="413" t="s">
        <v>2604</v>
      </c>
    </row>
    <row r="636" spans="1:3" s="11" customFormat="1" x14ac:dyDescent="0.2">
      <c r="A636" s="418" t="s">
        <v>2647</v>
      </c>
      <c r="B636" s="413"/>
      <c r="C636" s="413" t="s">
        <v>2648</v>
      </c>
    </row>
    <row r="637" spans="1:3" s="11" customFormat="1" x14ac:dyDescent="0.2">
      <c r="A637" s="418" t="s">
        <v>2387</v>
      </c>
      <c r="B637" s="413"/>
      <c r="C637" s="413" t="s">
        <v>2389</v>
      </c>
    </row>
    <row r="638" spans="1:3" s="11" customFormat="1" x14ac:dyDescent="0.2">
      <c r="A638" s="418" t="s">
        <v>2513</v>
      </c>
      <c r="B638" s="413"/>
      <c r="C638" s="413" t="s">
        <v>2514</v>
      </c>
    </row>
    <row r="639" spans="1:3" s="11" customFormat="1" x14ac:dyDescent="0.2">
      <c r="A639" s="418" t="s">
        <v>2685</v>
      </c>
      <c r="B639" s="413"/>
      <c r="C639" s="413" t="s">
        <v>2686</v>
      </c>
    </row>
    <row r="640" spans="1:3" s="11" customFormat="1" x14ac:dyDescent="0.2">
      <c r="A640" s="418" t="s">
        <v>2539</v>
      </c>
      <c r="B640" s="413"/>
      <c r="C640" s="413" t="s">
        <v>2540</v>
      </c>
    </row>
    <row r="641" spans="1:3" s="11" customFormat="1" x14ac:dyDescent="0.2">
      <c r="A641" s="418" t="s">
        <v>2413</v>
      </c>
      <c r="B641" s="413"/>
      <c r="C641" s="413" t="s">
        <v>2415</v>
      </c>
    </row>
    <row r="642" spans="1:3" s="11" customFormat="1" x14ac:dyDescent="0.2">
      <c r="A642" s="418" t="s">
        <v>2396</v>
      </c>
      <c r="B642" s="413"/>
      <c r="C642" s="413" t="s">
        <v>2398</v>
      </c>
    </row>
    <row r="643" spans="1:3" s="11" customFormat="1" x14ac:dyDescent="0.2">
      <c r="A643" s="418" t="s">
        <v>2480</v>
      </c>
      <c r="B643" s="413"/>
      <c r="C643" s="413" t="s">
        <v>2482</v>
      </c>
    </row>
    <row r="644" spans="1:3" s="11" customFormat="1" x14ac:dyDescent="0.2">
      <c r="A644" s="418" t="s">
        <v>2494</v>
      </c>
      <c r="B644" s="413"/>
      <c r="C644" s="413" t="s">
        <v>2495</v>
      </c>
    </row>
    <row r="645" spans="1:3" s="11" customFormat="1" x14ac:dyDescent="0.2">
      <c r="A645" s="418" t="s">
        <v>2434</v>
      </c>
      <c r="B645" s="413"/>
      <c r="C645" s="413" t="s">
        <v>2435</v>
      </c>
    </row>
    <row r="646" spans="1:3" s="11" customFormat="1" x14ac:dyDescent="0.2">
      <c r="A646" s="418" t="s">
        <v>2587</v>
      </c>
      <c r="B646" s="413"/>
      <c r="C646" s="413" t="s">
        <v>2588</v>
      </c>
    </row>
    <row r="647" spans="1:3" s="11" customFormat="1" x14ac:dyDescent="0.2">
      <c r="A647" s="418" t="s">
        <v>2519</v>
      </c>
      <c r="B647" s="413"/>
      <c r="C647" s="413" t="s">
        <v>2520</v>
      </c>
    </row>
    <row r="648" spans="1:3" s="11" customFormat="1" x14ac:dyDescent="0.2">
      <c r="A648" s="418" t="s">
        <v>2381</v>
      </c>
      <c r="B648" s="413"/>
      <c r="C648" s="413" t="s">
        <v>2383</v>
      </c>
    </row>
    <row r="649" spans="1:3" s="11" customFormat="1" x14ac:dyDescent="0.2">
      <c r="A649" s="418" t="s">
        <v>2587</v>
      </c>
      <c r="B649" s="413"/>
      <c r="C649" s="413" t="s">
        <v>2588</v>
      </c>
    </row>
    <row r="650" spans="1:3" s="11" customFormat="1" x14ac:dyDescent="0.2">
      <c r="A650" s="418" t="s">
        <v>2494</v>
      </c>
      <c r="B650" s="413"/>
      <c r="C650" s="413" t="s">
        <v>2495</v>
      </c>
    </row>
    <row r="651" spans="1:3" s="11" customFormat="1" x14ac:dyDescent="0.2">
      <c r="A651" s="418" t="s">
        <v>2434</v>
      </c>
      <c r="B651" s="413"/>
      <c r="C651" s="413" t="s">
        <v>2435</v>
      </c>
    </row>
    <row r="652" spans="1:3" s="11" customFormat="1" x14ac:dyDescent="0.2">
      <c r="A652" s="418" t="s">
        <v>2381</v>
      </c>
      <c r="B652" s="413"/>
      <c r="C652" s="413" t="s">
        <v>2383</v>
      </c>
    </row>
    <row r="653" spans="1:3" s="11" customFormat="1" x14ac:dyDescent="0.2">
      <c r="A653" s="418" t="s">
        <v>2519</v>
      </c>
      <c r="B653" s="413"/>
      <c r="C653" s="413" t="s">
        <v>2520</v>
      </c>
    </row>
    <row r="654" spans="1:3" s="11" customFormat="1" x14ac:dyDescent="0.2">
      <c r="A654" s="418" t="s">
        <v>2480</v>
      </c>
      <c r="B654" s="413"/>
      <c r="C654" s="413" t="s">
        <v>2482</v>
      </c>
    </row>
    <row r="655" spans="1:3" s="11" customFormat="1" x14ac:dyDescent="0.2">
      <c r="A655" s="418" t="s">
        <v>2419</v>
      </c>
      <c r="B655" s="413"/>
      <c r="C655" s="413" t="s">
        <v>2421</v>
      </c>
    </row>
    <row r="656" spans="1:3" s="11" customFormat="1" x14ac:dyDescent="0.2">
      <c r="A656" s="418" t="s">
        <v>2461</v>
      </c>
      <c r="B656" s="413"/>
      <c r="C656" s="413" t="s">
        <v>2462</v>
      </c>
    </row>
    <row r="657" spans="1:3" s="11" customFormat="1" x14ac:dyDescent="0.2">
      <c r="A657" s="418" t="s">
        <v>2587</v>
      </c>
      <c r="B657" s="413"/>
      <c r="C657" s="413" t="s">
        <v>2588</v>
      </c>
    </row>
    <row r="658" spans="1:3" s="11" customFormat="1" x14ac:dyDescent="0.2">
      <c r="A658" s="418" t="s">
        <v>2494</v>
      </c>
      <c r="B658" s="413"/>
      <c r="C658" s="413" t="s">
        <v>2495</v>
      </c>
    </row>
    <row r="659" spans="1:3" s="11" customFormat="1" x14ac:dyDescent="0.2">
      <c r="A659" s="418" t="s">
        <v>2399</v>
      </c>
      <c r="B659" s="413"/>
      <c r="C659" s="413" t="s">
        <v>2400</v>
      </c>
    </row>
    <row r="660" spans="1:3" s="11" customFormat="1" x14ac:dyDescent="0.2">
      <c r="A660" s="418" t="s">
        <v>2381</v>
      </c>
      <c r="B660" s="413"/>
      <c r="C660" s="413" t="s">
        <v>2383</v>
      </c>
    </row>
    <row r="661" spans="1:3" s="11" customFormat="1" x14ac:dyDescent="0.2">
      <c r="A661" s="418" t="s">
        <v>2519</v>
      </c>
      <c r="B661" s="413"/>
      <c r="C661" s="413" t="s">
        <v>2520</v>
      </c>
    </row>
    <row r="662" spans="1:3" s="11" customFormat="1" x14ac:dyDescent="0.2">
      <c r="A662" s="418" t="s">
        <v>2480</v>
      </c>
      <c r="B662" s="413"/>
      <c r="C662" s="413" t="s">
        <v>2482</v>
      </c>
    </row>
    <row r="663" spans="1:3" s="11" customFormat="1" x14ac:dyDescent="0.2">
      <c r="A663" s="418" t="s">
        <v>2419</v>
      </c>
      <c r="B663" s="413"/>
      <c r="C663" s="413" t="s">
        <v>2421</v>
      </c>
    </row>
    <row r="664" spans="1:3" s="11" customFormat="1" x14ac:dyDescent="0.2">
      <c r="A664" s="418" t="s">
        <v>2549</v>
      </c>
      <c r="B664" s="413"/>
      <c r="C664" s="413" t="s">
        <v>2550</v>
      </c>
    </row>
    <row r="665" spans="1:3" s="11" customFormat="1" x14ac:dyDescent="0.2">
      <c r="A665" s="418" t="s">
        <v>2569</v>
      </c>
      <c r="B665" s="413"/>
      <c r="C665" s="413" t="s">
        <v>2570</v>
      </c>
    </row>
    <row r="666" spans="1:3" s="11" customFormat="1" x14ac:dyDescent="0.2">
      <c r="A666" s="418" t="s">
        <v>2384</v>
      </c>
      <c r="B666" s="413"/>
      <c r="C666" s="413" t="s">
        <v>2386</v>
      </c>
    </row>
    <row r="667" spans="1:3" s="11" customFormat="1" x14ac:dyDescent="0.2">
      <c r="A667" s="418" t="s">
        <v>2424</v>
      </c>
      <c r="B667" s="413"/>
      <c r="C667" s="413" t="s">
        <v>2425</v>
      </c>
    </row>
    <row r="668" spans="1:3" s="11" customFormat="1" x14ac:dyDescent="0.2">
      <c r="A668" s="418" t="s">
        <v>2390</v>
      </c>
      <c r="B668" s="413"/>
      <c r="C668" s="413" t="s">
        <v>2392</v>
      </c>
    </row>
    <row r="669" spans="1:3" s="11" customFormat="1" x14ac:dyDescent="0.2">
      <c r="A669" s="418" t="s">
        <v>2639</v>
      </c>
      <c r="B669" s="413"/>
      <c r="C669" s="413" t="s">
        <v>2640</v>
      </c>
    </row>
    <row r="670" spans="1:3" s="11" customFormat="1" x14ac:dyDescent="0.2">
      <c r="A670" s="418" t="s">
        <v>2517</v>
      </c>
      <c r="B670" s="413"/>
      <c r="C670" s="413" t="s">
        <v>2518</v>
      </c>
    </row>
    <row r="671" spans="1:3" s="11" customFormat="1" x14ac:dyDescent="0.2">
      <c r="A671" s="418" t="s">
        <v>2450</v>
      </c>
      <c r="B671" s="413"/>
      <c r="C671" s="413" t="s">
        <v>2452</v>
      </c>
    </row>
    <row r="672" spans="1:3" s="11" customFormat="1" x14ac:dyDescent="0.2">
      <c r="A672" s="418" t="s">
        <v>2502</v>
      </c>
      <c r="B672" s="413"/>
      <c r="C672" s="413" t="s">
        <v>2503</v>
      </c>
    </row>
    <row r="673" spans="1:3" s="11" customFormat="1" x14ac:dyDescent="0.2">
      <c r="A673" s="418" t="s">
        <v>2611</v>
      </c>
      <c r="B673" s="413"/>
      <c r="C673" s="413" t="s">
        <v>2612</v>
      </c>
    </row>
    <row r="674" spans="1:3" s="11" customFormat="1" x14ac:dyDescent="0.2">
      <c r="A674" s="418" t="s">
        <v>2477</v>
      </c>
      <c r="B674" s="413"/>
      <c r="C674" s="413" t="s">
        <v>2479</v>
      </c>
    </row>
    <row r="675" spans="1:3" s="11" customFormat="1" x14ac:dyDescent="0.2">
      <c r="A675" s="418" t="s">
        <v>2653</v>
      </c>
      <c r="B675" s="413"/>
      <c r="C675" s="413" t="s">
        <v>2654</v>
      </c>
    </row>
    <row r="676" spans="1:3" s="11" customFormat="1" x14ac:dyDescent="0.2">
      <c r="A676" s="418" t="s">
        <v>2549</v>
      </c>
      <c r="B676" s="413"/>
      <c r="C676" s="413" t="s">
        <v>2550</v>
      </c>
    </row>
    <row r="677" spans="1:3" s="11" customFormat="1" x14ac:dyDescent="0.2">
      <c r="A677" s="418" t="s">
        <v>2687</v>
      </c>
      <c r="B677" s="413"/>
      <c r="C677" s="413" t="s">
        <v>2688</v>
      </c>
    </row>
    <row r="678" spans="1:3" s="11" customFormat="1" x14ac:dyDescent="0.2">
      <c r="A678" s="418" t="s">
        <v>2551</v>
      </c>
      <c r="B678" s="413"/>
      <c r="C678" s="413" t="s">
        <v>2552</v>
      </c>
    </row>
    <row r="679" spans="1:3" s="11" customFormat="1" x14ac:dyDescent="0.2">
      <c r="A679" s="418" t="s">
        <v>2639</v>
      </c>
      <c r="B679" s="413"/>
      <c r="C679" s="413" t="s">
        <v>2640</v>
      </c>
    </row>
    <row r="680" spans="1:3" s="11" customFormat="1" x14ac:dyDescent="0.2">
      <c r="A680" s="418" t="s">
        <v>2517</v>
      </c>
      <c r="B680" s="413"/>
      <c r="C680" s="413" t="s">
        <v>2518</v>
      </c>
    </row>
    <row r="681" spans="1:3" s="11" customFormat="1" x14ac:dyDescent="0.2">
      <c r="A681" s="418" t="s">
        <v>2450</v>
      </c>
      <c r="B681" s="413"/>
      <c r="C681" s="413" t="s">
        <v>2452</v>
      </c>
    </row>
    <row r="682" spans="1:3" s="11" customFormat="1" x14ac:dyDescent="0.2">
      <c r="A682" s="418" t="s">
        <v>2424</v>
      </c>
      <c r="B682" s="413"/>
      <c r="C682" s="413" t="s">
        <v>2425</v>
      </c>
    </row>
    <row r="683" spans="1:3" s="11" customFormat="1" x14ac:dyDescent="0.2">
      <c r="A683" s="418" t="s">
        <v>2390</v>
      </c>
      <c r="B683" s="413"/>
      <c r="C683" s="413" t="s">
        <v>2392</v>
      </c>
    </row>
    <row r="684" spans="1:3" s="11" customFormat="1" x14ac:dyDescent="0.2">
      <c r="A684" s="418" t="s">
        <v>2569</v>
      </c>
      <c r="B684" s="413"/>
      <c r="C684" s="413" t="s">
        <v>2570</v>
      </c>
    </row>
    <row r="685" spans="1:3" s="11" customFormat="1" x14ac:dyDescent="0.2">
      <c r="A685" s="418" t="s">
        <v>2565</v>
      </c>
      <c r="B685" s="413"/>
      <c r="C685" s="413" t="s">
        <v>2566</v>
      </c>
    </row>
    <row r="686" spans="1:3" s="11" customFormat="1" x14ac:dyDescent="0.2">
      <c r="A686" s="418" t="s">
        <v>2384</v>
      </c>
      <c r="B686" s="413"/>
      <c r="C686" s="413" t="s">
        <v>2386</v>
      </c>
    </row>
    <row r="687" spans="1:3" s="11" customFormat="1" x14ac:dyDescent="0.2">
      <c r="A687" s="418" t="s">
        <v>2502</v>
      </c>
      <c r="B687" s="413"/>
      <c r="C687" s="413" t="s">
        <v>2503</v>
      </c>
    </row>
    <row r="688" spans="1:3" s="11" customFormat="1" x14ac:dyDescent="0.2">
      <c r="A688" s="418" t="s">
        <v>2611</v>
      </c>
      <c r="B688" s="413"/>
      <c r="C688" s="413" t="s">
        <v>2612</v>
      </c>
    </row>
    <row r="689" spans="1:3" s="11" customFormat="1" x14ac:dyDescent="0.2">
      <c r="A689" s="418" t="s">
        <v>2477</v>
      </c>
      <c r="B689" s="413"/>
      <c r="C689" s="413" t="s">
        <v>2479</v>
      </c>
    </row>
    <row r="690" spans="1:3" s="11" customFormat="1" x14ac:dyDescent="0.2">
      <c r="A690" s="418" t="s">
        <v>2487</v>
      </c>
      <c r="B690" s="413"/>
      <c r="C690" s="413" t="s">
        <v>2488</v>
      </c>
    </row>
    <row r="691" spans="1:3" s="11" customFormat="1" x14ac:dyDescent="0.2">
      <c r="A691" s="418" t="s">
        <v>2567</v>
      </c>
      <c r="B691" s="413"/>
      <c r="C691" s="413" t="s">
        <v>2568</v>
      </c>
    </row>
    <row r="692" spans="1:3" s="11" customFormat="1" x14ac:dyDescent="0.2">
      <c r="A692" s="418" t="s">
        <v>2558</v>
      </c>
      <c r="B692" s="413"/>
      <c r="C692" s="413" t="s">
        <v>2559</v>
      </c>
    </row>
    <row r="693" spans="1:3" s="11" customFormat="1" x14ac:dyDescent="0.2">
      <c r="A693" s="418" t="s">
        <v>2499</v>
      </c>
      <c r="B693" s="413"/>
      <c r="C693" s="413" t="s">
        <v>2501</v>
      </c>
    </row>
    <row r="694" spans="1:3" s="11" customFormat="1" x14ac:dyDescent="0.2">
      <c r="A694" s="418" t="s">
        <v>2556</v>
      </c>
      <c r="B694" s="413"/>
      <c r="C694" s="413" t="s">
        <v>2557</v>
      </c>
    </row>
    <row r="695" spans="1:3" s="11" customFormat="1" x14ac:dyDescent="0.2">
      <c r="A695" s="418" t="s">
        <v>2635</v>
      </c>
      <c r="B695" s="413"/>
      <c r="C695" s="413" t="s">
        <v>2636</v>
      </c>
    </row>
    <row r="696" spans="1:3" s="11" customFormat="1" x14ac:dyDescent="0.2">
      <c r="A696" s="418" t="s">
        <v>2483</v>
      </c>
      <c r="B696" s="413"/>
      <c r="C696" s="413" t="s">
        <v>2484</v>
      </c>
    </row>
    <row r="697" spans="1:3" s="11" customFormat="1" x14ac:dyDescent="0.2">
      <c r="A697" s="418" t="s">
        <v>2631</v>
      </c>
      <c r="B697" s="413"/>
      <c r="C697" s="413" t="s">
        <v>2632</v>
      </c>
    </row>
    <row r="698" spans="1:3" s="11" customFormat="1" x14ac:dyDescent="0.2">
      <c r="A698" s="418" t="s">
        <v>2653</v>
      </c>
      <c r="B698" s="413"/>
      <c r="C698" s="413" t="s">
        <v>2654</v>
      </c>
    </row>
    <row r="699" spans="1:3" s="11" customFormat="1" x14ac:dyDescent="0.2">
      <c r="A699" s="418" t="s">
        <v>2637</v>
      </c>
      <c r="B699" s="413"/>
      <c r="C699" s="413" t="s">
        <v>2638</v>
      </c>
    </row>
    <row r="700" spans="1:3" s="11" customFormat="1" x14ac:dyDescent="0.2">
      <c r="A700" s="418" t="s">
        <v>2410</v>
      </c>
      <c r="B700" s="413"/>
      <c r="C700" s="413" t="s">
        <v>2412</v>
      </c>
    </row>
    <row r="701" spans="1:3" s="11" customFormat="1" x14ac:dyDescent="0.2">
      <c r="A701" s="418" t="s">
        <v>2549</v>
      </c>
      <c r="B701" s="413"/>
      <c r="C701" s="413" t="s">
        <v>2550</v>
      </c>
    </row>
    <row r="702" spans="1:3" s="11" customFormat="1" x14ac:dyDescent="0.2">
      <c r="A702" s="418" t="s">
        <v>2551</v>
      </c>
      <c r="B702" s="413"/>
      <c r="C702" s="413" t="s">
        <v>2552</v>
      </c>
    </row>
    <row r="703" spans="1:3" s="11" customFormat="1" x14ac:dyDescent="0.2">
      <c r="A703" s="418" t="s">
        <v>2639</v>
      </c>
      <c r="B703" s="413"/>
      <c r="C703" s="413" t="s">
        <v>2640</v>
      </c>
    </row>
    <row r="704" spans="1:3" s="11" customFormat="1" x14ac:dyDescent="0.2">
      <c r="A704" s="418" t="s">
        <v>2517</v>
      </c>
      <c r="B704" s="413"/>
      <c r="C704" s="413" t="s">
        <v>2518</v>
      </c>
    </row>
    <row r="705" spans="1:3" s="11" customFormat="1" x14ac:dyDescent="0.2">
      <c r="A705" s="418" t="s">
        <v>2485</v>
      </c>
      <c r="B705" s="413"/>
      <c r="C705" s="413" t="s">
        <v>2486</v>
      </c>
    </row>
    <row r="706" spans="1:3" s="11" customFormat="1" x14ac:dyDescent="0.2">
      <c r="A706" s="418" t="s">
        <v>2450</v>
      </c>
      <c r="B706" s="413"/>
      <c r="C706" s="413" t="s">
        <v>2452</v>
      </c>
    </row>
    <row r="707" spans="1:3" s="11" customFormat="1" x14ac:dyDescent="0.2">
      <c r="A707" s="418" t="s">
        <v>2424</v>
      </c>
      <c r="B707" s="413"/>
      <c r="C707" s="413" t="s">
        <v>2425</v>
      </c>
    </row>
    <row r="708" spans="1:3" s="11" customFormat="1" x14ac:dyDescent="0.2">
      <c r="A708" s="418" t="s">
        <v>2390</v>
      </c>
      <c r="B708" s="413"/>
      <c r="C708" s="413" t="s">
        <v>2392</v>
      </c>
    </row>
    <row r="709" spans="1:3" s="11" customFormat="1" x14ac:dyDescent="0.2">
      <c r="A709" s="418" t="s">
        <v>2471</v>
      </c>
      <c r="B709" s="413"/>
      <c r="C709" s="413" t="s">
        <v>2473</v>
      </c>
    </row>
    <row r="710" spans="1:3" s="11" customFormat="1" x14ac:dyDescent="0.2">
      <c r="A710" s="418" t="s">
        <v>2569</v>
      </c>
      <c r="B710" s="413"/>
      <c r="C710" s="413" t="s">
        <v>2570</v>
      </c>
    </row>
    <row r="711" spans="1:3" s="11" customFormat="1" x14ac:dyDescent="0.2">
      <c r="A711" s="418" t="s">
        <v>2565</v>
      </c>
      <c r="B711" s="413"/>
      <c r="C711" s="413" t="s">
        <v>2566</v>
      </c>
    </row>
    <row r="712" spans="1:3" s="11" customFormat="1" x14ac:dyDescent="0.2">
      <c r="A712" s="418" t="s">
        <v>2384</v>
      </c>
      <c r="B712" s="413"/>
      <c r="C712" s="413" t="s">
        <v>2386</v>
      </c>
    </row>
    <row r="713" spans="1:3" s="11" customFormat="1" x14ac:dyDescent="0.2">
      <c r="A713" s="418" t="s">
        <v>2502</v>
      </c>
      <c r="B713" s="413"/>
      <c r="C713" s="413" t="s">
        <v>2503</v>
      </c>
    </row>
    <row r="714" spans="1:3" s="11" customFormat="1" x14ac:dyDescent="0.2">
      <c r="A714" s="418" t="s">
        <v>2637</v>
      </c>
      <c r="B714" s="413"/>
      <c r="C714" s="413" t="s">
        <v>2638</v>
      </c>
    </row>
    <row r="715" spans="1:3" s="11" customFormat="1" x14ac:dyDescent="0.2">
      <c r="A715" s="418" t="s">
        <v>2611</v>
      </c>
      <c r="B715" s="413"/>
      <c r="C715" s="413" t="s">
        <v>2612</v>
      </c>
    </row>
    <row r="716" spans="1:3" s="11" customFormat="1" x14ac:dyDescent="0.2">
      <c r="A716" s="418" t="s">
        <v>2477</v>
      </c>
      <c r="B716" s="413"/>
      <c r="C716" s="413" t="s">
        <v>2479</v>
      </c>
    </row>
    <row r="717" spans="1:3" s="11" customFormat="1" x14ac:dyDescent="0.2">
      <c r="A717" s="418" t="s">
        <v>2487</v>
      </c>
      <c r="B717" s="413"/>
      <c r="C717" s="413" t="s">
        <v>2488</v>
      </c>
    </row>
    <row r="718" spans="1:3" s="11" customFormat="1" x14ac:dyDescent="0.2">
      <c r="A718" s="418" t="s">
        <v>2659</v>
      </c>
      <c r="B718" s="413"/>
      <c r="C718" s="413" t="s">
        <v>2660</v>
      </c>
    </row>
    <row r="719" spans="1:3" s="11" customFormat="1" x14ac:dyDescent="0.2">
      <c r="A719" s="418" t="s">
        <v>2393</v>
      </c>
      <c r="B719" s="413"/>
      <c r="C719" s="413" t="s">
        <v>2395</v>
      </c>
    </row>
    <row r="720" spans="1:3" s="11" customFormat="1" x14ac:dyDescent="0.2">
      <c r="A720" s="418" t="s">
        <v>2513</v>
      </c>
      <c r="B720" s="413"/>
      <c r="C720" s="413" t="s">
        <v>2514</v>
      </c>
    </row>
    <row r="721" spans="1:3" s="11" customFormat="1" x14ac:dyDescent="0.2">
      <c r="A721" s="418" t="s">
        <v>2545</v>
      </c>
      <c r="B721" s="413"/>
      <c r="C721" s="413" t="s">
        <v>2546</v>
      </c>
    </row>
    <row r="722" spans="1:3" s="11" customFormat="1" x14ac:dyDescent="0.2">
      <c r="A722" s="418" t="s">
        <v>2458</v>
      </c>
      <c r="B722" s="413"/>
      <c r="C722" s="413" t="s">
        <v>2460</v>
      </c>
    </row>
    <row r="723" spans="1:3" s="11" customFormat="1" x14ac:dyDescent="0.2">
      <c r="A723" s="418" t="s">
        <v>2535</v>
      </c>
      <c r="B723" s="413"/>
      <c r="C723" s="413" t="s">
        <v>2536</v>
      </c>
    </row>
    <row r="724" spans="1:3" s="11" customFormat="1" x14ac:dyDescent="0.2">
      <c r="A724" s="418" t="s">
        <v>2583</v>
      </c>
      <c r="B724" s="413"/>
      <c r="C724" s="413" t="s">
        <v>2584</v>
      </c>
    </row>
    <row r="725" spans="1:3" s="11" customFormat="1" x14ac:dyDescent="0.2">
      <c r="A725" s="418" t="s">
        <v>2429</v>
      </c>
      <c r="B725" s="413"/>
      <c r="C725" s="413" t="s">
        <v>2431</v>
      </c>
    </row>
    <row r="726" spans="1:3" s="11" customFormat="1" x14ac:dyDescent="0.2">
      <c r="A726" s="418" t="s">
        <v>2434</v>
      </c>
      <c r="B726" s="413"/>
      <c r="C726" s="413" t="s">
        <v>2435</v>
      </c>
    </row>
    <row r="727" spans="1:3" s="11" customFormat="1" x14ac:dyDescent="0.2">
      <c r="A727" s="418" t="s">
        <v>2381</v>
      </c>
      <c r="B727" s="413"/>
      <c r="C727" s="413" t="s">
        <v>2383</v>
      </c>
    </row>
    <row r="728" spans="1:3" s="11" customFormat="1" x14ac:dyDescent="0.2">
      <c r="A728" s="418" t="s">
        <v>2519</v>
      </c>
      <c r="B728" s="413"/>
      <c r="C728" s="413" t="s">
        <v>2520</v>
      </c>
    </row>
    <row r="729" spans="1:3" s="11" customFormat="1" x14ac:dyDescent="0.2">
      <c r="A729" s="418" t="s">
        <v>2375</v>
      </c>
      <c r="B729" s="413"/>
      <c r="C729" s="413" t="s">
        <v>2377</v>
      </c>
    </row>
    <row r="730" spans="1:3" s="11" customFormat="1" x14ac:dyDescent="0.2">
      <c r="A730" s="418" t="s">
        <v>2455</v>
      </c>
      <c r="B730" s="413"/>
      <c r="C730" s="413" t="s">
        <v>2457</v>
      </c>
    </row>
    <row r="731" spans="1:3" s="11" customFormat="1" x14ac:dyDescent="0.2">
      <c r="A731" s="418" t="s">
        <v>2511</v>
      </c>
      <c r="B731" s="413"/>
      <c r="C731" s="413" t="s">
        <v>2512</v>
      </c>
    </row>
    <row r="732" spans="1:3" s="11" customFormat="1" x14ac:dyDescent="0.2">
      <c r="A732" s="418" t="s">
        <v>2492</v>
      </c>
      <c r="B732" s="413"/>
      <c r="C732" s="413" t="s">
        <v>2493</v>
      </c>
    </row>
    <row r="733" spans="1:3" s="11" customFormat="1" x14ac:dyDescent="0.2">
      <c r="A733" s="418" t="s">
        <v>2436</v>
      </c>
      <c r="B733" s="413"/>
      <c r="C733" s="413" t="s">
        <v>2438</v>
      </c>
    </row>
    <row r="734" spans="1:3" s="11" customFormat="1" x14ac:dyDescent="0.2">
      <c r="A734" s="418" t="s">
        <v>2547</v>
      </c>
      <c r="B734" s="413"/>
      <c r="C734" s="413" t="s">
        <v>2548</v>
      </c>
    </row>
    <row r="735" spans="1:3" s="11" customFormat="1" x14ac:dyDescent="0.2">
      <c r="A735" s="418" t="s">
        <v>2453</v>
      </c>
      <c r="B735" s="413"/>
      <c r="C735" s="413" t="s">
        <v>2454</v>
      </c>
    </row>
    <row r="736" spans="1:3" s="11" customFormat="1" x14ac:dyDescent="0.2">
      <c r="A736" s="418" t="s">
        <v>2474</v>
      </c>
      <c r="B736" s="413"/>
      <c r="C736" s="413" t="s">
        <v>2475</v>
      </c>
    </row>
    <row r="737" spans="1:3" s="11" customFormat="1" x14ac:dyDescent="0.2">
      <c r="A737" s="418" t="s">
        <v>2567</v>
      </c>
      <c r="B737" s="413"/>
      <c r="C737" s="413" t="s">
        <v>2568</v>
      </c>
    </row>
    <row r="738" spans="1:3" s="11" customFormat="1" x14ac:dyDescent="0.2">
      <c r="A738" s="418" t="s">
        <v>2661</v>
      </c>
      <c r="B738" s="413"/>
      <c r="C738" s="413" t="s">
        <v>2662</v>
      </c>
    </row>
    <row r="739" spans="1:3" s="11" customFormat="1" x14ac:dyDescent="0.2">
      <c r="A739" s="418" t="s">
        <v>2531</v>
      </c>
      <c r="B739" s="413"/>
      <c r="C739" s="413" t="s">
        <v>2532</v>
      </c>
    </row>
    <row r="740" spans="1:3" s="11" customFormat="1" x14ac:dyDescent="0.2">
      <c r="A740" s="418" t="s">
        <v>2410</v>
      </c>
      <c r="B740" s="413"/>
      <c r="C740" s="413" t="s">
        <v>2412</v>
      </c>
    </row>
    <row r="741" spans="1:3" s="11" customFormat="1" x14ac:dyDescent="0.2">
      <c r="A741" s="418" t="s">
        <v>2445</v>
      </c>
      <c r="B741" s="413"/>
      <c r="C741" s="413" t="s">
        <v>2447</v>
      </c>
    </row>
    <row r="742" spans="1:3" s="11" customFormat="1" x14ac:dyDescent="0.2">
      <c r="A742" s="418" t="s">
        <v>2558</v>
      </c>
      <c r="B742" s="413"/>
      <c r="C742" s="413" t="s">
        <v>2559</v>
      </c>
    </row>
    <row r="743" spans="1:3" s="11" customFormat="1" x14ac:dyDescent="0.2">
      <c r="A743" s="418" t="s">
        <v>2477</v>
      </c>
      <c r="B743" s="413"/>
      <c r="C743" s="413" t="s">
        <v>2479</v>
      </c>
    </row>
    <row r="744" spans="1:3" s="11" customFormat="1" x14ac:dyDescent="0.2">
      <c r="A744" s="418" t="s">
        <v>2499</v>
      </c>
      <c r="B744" s="413"/>
      <c r="C744" s="413" t="s">
        <v>2501</v>
      </c>
    </row>
    <row r="745" spans="1:3" s="11" customFormat="1" x14ac:dyDescent="0.2">
      <c r="A745" s="418" t="s">
        <v>2471</v>
      </c>
      <c r="B745" s="413"/>
      <c r="C745" s="413" t="s">
        <v>2473</v>
      </c>
    </row>
    <row r="746" spans="1:3" s="11" customFormat="1" x14ac:dyDescent="0.2">
      <c r="A746" s="418" t="s">
        <v>2629</v>
      </c>
      <c r="B746" s="413"/>
      <c r="C746" s="413" t="s">
        <v>2630</v>
      </c>
    </row>
    <row r="747" spans="1:3" s="11" customFormat="1" x14ac:dyDescent="0.2">
      <c r="A747" s="418" t="s">
        <v>2529</v>
      </c>
      <c r="B747" s="413"/>
      <c r="C747" s="413" t="s">
        <v>2530</v>
      </c>
    </row>
    <row r="748" spans="1:3" s="11" customFormat="1" x14ac:dyDescent="0.2">
      <c r="A748" s="418" t="s">
        <v>2665</v>
      </c>
      <c r="B748" s="413"/>
      <c r="C748" s="413" t="s">
        <v>2666</v>
      </c>
    </row>
    <row r="749" spans="1:3" s="11" customFormat="1" x14ac:dyDescent="0.2">
      <c r="A749" s="418" t="s">
        <v>2556</v>
      </c>
      <c r="B749" s="413"/>
      <c r="C749" s="413" t="s">
        <v>2557</v>
      </c>
    </row>
    <row r="750" spans="1:3" s="11" customFormat="1" x14ac:dyDescent="0.2">
      <c r="A750" s="418" t="s">
        <v>2635</v>
      </c>
      <c r="B750" s="413"/>
      <c r="C750" s="413" t="s">
        <v>2636</v>
      </c>
    </row>
    <row r="751" spans="1:3" s="11" customFormat="1" x14ac:dyDescent="0.2">
      <c r="A751" s="418" t="s">
        <v>2483</v>
      </c>
      <c r="B751" s="413"/>
      <c r="C751" s="413" t="s">
        <v>2484</v>
      </c>
    </row>
    <row r="752" spans="1:3" s="11" customFormat="1" x14ac:dyDescent="0.2">
      <c r="A752" s="418" t="s">
        <v>2595</v>
      </c>
      <c r="B752" s="413"/>
      <c r="C752" s="413" t="s">
        <v>2596</v>
      </c>
    </row>
    <row r="753" spans="1:3" s="11" customFormat="1" x14ac:dyDescent="0.2">
      <c r="A753" s="418" t="s">
        <v>2623</v>
      </c>
      <c r="B753" s="413"/>
      <c r="C753" s="413" t="s">
        <v>2624</v>
      </c>
    </row>
    <row r="754" spans="1:3" s="11" customFormat="1" x14ac:dyDescent="0.2">
      <c r="A754" s="418" t="s">
        <v>2410</v>
      </c>
      <c r="B754" s="413"/>
      <c r="C754" s="413" t="s">
        <v>2412</v>
      </c>
    </row>
    <row r="755" spans="1:3" s="11" customFormat="1" x14ac:dyDescent="0.2">
      <c r="A755" s="418" t="s">
        <v>2485</v>
      </c>
      <c r="B755" s="413"/>
      <c r="C755" s="413" t="s">
        <v>2486</v>
      </c>
    </row>
    <row r="756" spans="1:3" s="11" customFormat="1" x14ac:dyDescent="0.2">
      <c r="A756" s="418" t="s">
        <v>2477</v>
      </c>
      <c r="B756" s="413"/>
      <c r="C756" s="413" t="s">
        <v>2479</v>
      </c>
    </row>
    <row r="757" spans="1:3" s="11" customFormat="1" x14ac:dyDescent="0.2">
      <c r="A757" s="418" t="s">
        <v>2529</v>
      </c>
      <c r="B757" s="413"/>
      <c r="C757" s="413" t="s">
        <v>2530</v>
      </c>
    </row>
    <row r="758" spans="1:3" s="11" customFormat="1" x14ac:dyDescent="0.2">
      <c r="A758" s="418" t="s">
        <v>2471</v>
      </c>
      <c r="B758" s="413"/>
      <c r="C758" s="413" t="s">
        <v>2473</v>
      </c>
    </row>
    <row r="759" spans="1:3" s="11" customFormat="1" x14ac:dyDescent="0.2">
      <c r="A759" s="418" t="s">
        <v>2629</v>
      </c>
      <c r="B759" s="413"/>
      <c r="C759" s="413" t="s">
        <v>2630</v>
      </c>
    </row>
    <row r="760" spans="1:3" s="11" customFormat="1" x14ac:dyDescent="0.2">
      <c r="A760" s="418" t="s">
        <v>2595</v>
      </c>
      <c r="B760" s="413"/>
      <c r="C760" s="413" t="s">
        <v>2596</v>
      </c>
    </row>
    <row r="761" spans="1:3" s="11" customFormat="1" x14ac:dyDescent="0.2">
      <c r="A761" s="418" t="s">
        <v>2623</v>
      </c>
      <c r="B761" s="413"/>
      <c r="C761" s="413" t="s">
        <v>2624</v>
      </c>
    </row>
    <row r="762" spans="1:3" s="11" customFormat="1" x14ac:dyDescent="0.2">
      <c r="A762" s="418" t="s">
        <v>2393</v>
      </c>
      <c r="B762" s="413"/>
      <c r="C762" s="413" t="s">
        <v>2395</v>
      </c>
    </row>
    <row r="763" spans="1:3" s="11" customFormat="1" x14ac:dyDescent="0.2">
      <c r="A763" s="418" t="s">
        <v>2458</v>
      </c>
      <c r="B763" s="413"/>
      <c r="C763" s="413" t="s">
        <v>2460</v>
      </c>
    </row>
    <row r="764" spans="1:3" s="11" customFormat="1" x14ac:dyDescent="0.2">
      <c r="A764" s="418" t="s">
        <v>2445</v>
      </c>
      <c r="B764" s="413"/>
      <c r="C764" s="413" t="s">
        <v>2447</v>
      </c>
    </row>
    <row r="765" spans="1:3" s="11" customFormat="1" x14ac:dyDescent="0.2">
      <c r="A765" s="418" t="s">
        <v>2545</v>
      </c>
      <c r="B765" s="413"/>
      <c r="C765" s="413" t="s">
        <v>2546</v>
      </c>
    </row>
    <row r="766" spans="1:3" s="11" customFormat="1" x14ac:dyDescent="0.2">
      <c r="A766" s="418" t="s">
        <v>2605</v>
      </c>
      <c r="B766" s="413"/>
      <c r="C766" s="413" t="s">
        <v>2606</v>
      </c>
    </row>
    <row r="767" spans="1:3" s="11" customFormat="1" x14ac:dyDescent="0.2">
      <c r="A767" s="418" t="s">
        <v>2442</v>
      </c>
      <c r="B767" s="413"/>
      <c r="C767" s="413" t="s">
        <v>2444</v>
      </c>
    </row>
    <row r="768" spans="1:3" s="11" customFormat="1" x14ac:dyDescent="0.2">
      <c r="A768" s="418" t="s">
        <v>2607</v>
      </c>
      <c r="B768" s="413"/>
      <c r="C768" s="413" t="s">
        <v>2608</v>
      </c>
    </row>
    <row r="769" spans="1:3" s="11" customFormat="1" x14ac:dyDescent="0.2">
      <c r="A769" s="418" t="s">
        <v>2413</v>
      </c>
      <c r="B769" s="413"/>
      <c r="C769" s="413" t="s">
        <v>2415</v>
      </c>
    </row>
    <row r="770" spans="1:3" s="11" customFormat="1" x14ac:dyDescent="0.2">
      <c r="A770" s="418" t="s">
        <v>2560</v>
      </c>
      <c r="B770" s="413"/>
      <c r="C770" s="413" t="s">
        <v>2561</v>
      </c>
    </row>
    <row r="771" spans="1:3" s="11" customFormat="1" x14ac:dyDescent="0.2">
      <c r="A771" s="418" t="s">
        <v>2573</v>
      </c>
      <c r="B771" s="413"/>
      <c r="C771" s="413" t="s">
        <v>2574</v>
      </c>
    </row>
    <row r="772" spans="1:3" s="11" customFormat="1" x14ac:dyDescent="0.2">
      <c r="A772" s="418" t="s">
        <v>2539</v>
      </c>
      <c r="B772" s="413"/>
      <c r="C772" s="413" t="s">
        <v>2540</v>
      </c>
    </row>
    <row r="773" spans="1:3" s="11" customFormat="1" x14ac:dyDescent="0.2">
      <c r="A773" s="418" t="s">
        <v>2643</v>
      </c>
      <c r="B773" s="413"/>
      <c r="C773" s="413" t="s">
        <v>2644</v>
      </c>
    </row>
    <row r="774" spans="1:3" s="11" customFormat="1" x14ac:dyDescent="0.2">
      <c r="A774" s="418" t="s">
        <v>2515</v>
      </c>
      <c r="B774" s="413"/>
      <c r="C774" s="413" t="s">
        <v>2516</v>
      </c>
    </row>
    <row r="775" spans="1:3" s="11" customFormat="1" x14ac:dyDescent="0.2">
      <c r="A775" s="418" t="s">
        <v>2448</v>
      </c>
      <c r="B775" s="413"/>
      <c r="C775" s="413" t="s">
        <v>2449</v>
      </c>
    </row>
    <row r="776" spans="1:3" s="11" customFormat="1" x14ac:dyDescent="0.2">
      <c r="A776" s="418" t="s">
        <v>2505</v>
      </c>
      <c r="B776" s="413"/>
      <c r="C776" s="413" t="s">
        <v>2506</v>
      </c>
    </row>
    <row r="777" spans="1:3" s="11" customFormat="1" x14ac:dyDescent="0.2">
      <c r="A777" s="418" t="s">
        <v>2375</v>
      </c>
      <c r="B777" s="413"/>
      <c r="C777" s="413" t="s">
        <v>2377</v>
      </c>
    </row>
    <row r="778" spans="1:3" s="11" customFormat="1" x14ac:dyDescent="0.2">
      <c r="A778" s="418" t="s">
        <v>2562</v>
      </c>
      <c r="B778" s="413"/>
      <c r="C778" s="413" t="s">
        <v>2564</v>
      </c>
    </row>
    <row r="779" spans="1:3" s="11" customFormat="1" x14ac:dyDescent="0.2">
      <c r="A779" s="418" t="s">
        <v>2579</v>
      </c>
      <c r="B779" s="413"/>
      <c r="C779" s="413" t="s">
        <v>2580</v>
      </c>
    </row>
    <row r="780" spans="1:3" s="11" customFormat="1" x14ac:dyDescent="0.2">
      <c r="A780" s="418" t="s">
        <v>2597</v>
      </c>
      <c r="B780" s="413"/>
      <c r="C780" s="413" t="s">
        <v>2598</v>
      </c>
    </row>
    <row r="781" spans="1:3" s="11" customFormat="1" x14ac:dyDescent="0.2">
      <c r="A781" s="418" t="s">
        <v>2663</v>
      </c>
      <c r="B781" s="413"/>
      <c r="C781" s="413" t="s">
        <v>2664</v>
      </c>
    </row>
    <row r="782" spans="1:3" s="11" customFormat="1" x14ac:dyDescent="0.2">
      <c r="A782" s="418" t="s">
        <v>2416</v>
      </c>
      <c r="B782" s="413"/>
      <c r="C782" s="413" t="s">
        <v>2418</v>
      </c>
    </row>
    <row r="783" spans="1:3" s="11" customFormat="1" x14ac:dyDescent="0.2">
      <c r="A783" s="418" t="s">
        <v>2541</v>
      </c>
      <c r="B783" s="413"/>
      <c r="C783" s="413" t="s">
        <v>2542</v>
      </c>
    </row>
    <row r="784" spans="1:3" s="11" customFormat="1" x14ac:dyDescent="0.2">
      <c r="A784" s="418" t="s">
        <v>2372</v>
      </c>
      <c r="B784" s="413"/>
      <c r="C784" s="413" t="s">
        <v>2374</v>
      </c>
    </row>
    <row r="785" spans="1:3" s="11" customFormat="1" x14ac:dyDescent="0.2">
      <c r="A785" s="418" t="s">
        <v>2553</v>
      </c>
      <c r="B785" s="413"/>
      <c r="C785" s="413" t="s">
        <v>2554</v>
      </c>
    </row>
    <row r="786" spans="1:3" s="11" customFormat="1" x14ac:dyDescent="0.2">
      <c r="A786" s="418" t="s">
        <v>280</v>
      </c>
      <c r="B786" s="413"/>
      <c r="C786" s="413" t="s">
        <v>281</v>
      </c>
    </row>
    <row r="787" spans="1:3" s="11" customFormat="1" x14ac:dyDescent="0.2">
      <c r="A787" s="418" t="s">
        <v>2496</v>
      </c>
      <c r="B787" s="413"/>
      <c r="C787" s="413" t="s">
        <v>2498</v>
      </c>
    </row>
    <row r="788" spans="1:3" s="11" customFormat="1" x14ac:dyDescent="0.2">
      <c r="A788" s="418" t="s">
        <v>2593</v>
      </c>
      <c r="B788" s="413"/>
      <c r="C788" s="413" t="s">
        <v>2594</v>
      </c>
    </row>
    <row r="789" spans="1:3" s="11" customFormat="1" x14ac:dyDescent="0.2">
      <c r="A789" s="418" t="s">
        <v>2513</v>
      </c>
      <c r="B789" s="413"/>
      <c r="C789" s="413" t="s">
        <v>2514</v>
      </c>
    </row>
    <row r="790" spans="1:3" s="11" customFormat="1" x14ac:dyDescent="0.2">
      <c r="A790" s="418" t="s">
        <v>2621</v>
      </c>
      <c r="B790" s="413"/>
      <c r="C790" s="413" t="s">
        <v>2622</v>
      </c>
    </row>
    <row r="791" spans="1:3" s="11" customFormat="1" x14ac:dyDescent="0.2">
      <c r="A791" s="418" t="s">
        <v>2525</v>
      </c>
      <c r="B791" s="413"/>
      <c r="C791" s="413" t="s">
        <v>2526</v>
      </c>
    </row>
    <row r="792" spans="1:3" s="11" customFormat="1" x14ac:dyDescent="0.2">
      <c r="A792" s="418" t="s">
        <v>2469</v>
      </c>
      <c r="B792" s="413"/>
      <c r="C792" s="413" t="s">
        <v>2470</v>
      </c>
    </row>
    <row r="793" spans="1:3" s="11" customFormat="1" x14ac:dyDescent="0.2">
      <c r="A793" s="418" t="s">
        <v>2445</v>
      </c>
      <c r="B793" s="413"/>
      <c r="C793" s="413" t="s">
        <v>2447</v>
      </c>
    </row>
    <row r="794" spans="1:3" s="11" customFormat="1" x14ac:dyDescent="0.2">
      <c r="A794" s="418" t="s">
        <v>2601</v>
      </c>
      <c r="B794" s="413"/>
      <c r="C794" s="413" t="s">
        <v>2602</v>
      </c>
    </row>
    <row r="795" spans="1:3" s="11" customFormat="1" x14ac:dyDescent="0.2">
      <c r="A795" s="418" t="s">
        <v>2505</v>
      </c>
      <c r="B795" s="413"/>
      <c r="C795" s="413" t="s">
        <v>2506</v>
      </c>
    </row>
    <row r="796" spans="1:3" s="11" customFormat="1" x14ac:dyDescent="0.2">
      <c r="A796" s="418" t="s">
        <v>2393</v>
      </c>
      <c r="B796" s="413"/>
      <c r="C796" s="413" t="s">
        <v>2395</v>
      </c>
    </row>
    <row r="797" spans="1:3" s="11" customFormat="1" x14ac:dyDescent="0.2">
      <c r="A797" s="418" t="s">
        <v>2432</v>
      </c>
      <c r="B797" s="413"/>
      <c r="C797" s="413" t="s">
        <v>2433</v>
      </c>
    </row>
    <row r="798" spans="1:3" s="11" customFormat="1" x14ac:dyDescent="0.2">
      <c r="A798" s="418" t="s">
        <v>2404</v>
      </c>
      <c r="B798" s="413"/>
      <c r="C798" s="413" t="s">
        <v>2406</v>
      </c>
    </row>
    <row r="799" spans="1:3" s="11" customFormat="1" x14ac:dyDescent="0.2">
      <c r="A799" s="418" t="s">
        <v>2463</v>
      </c>
      <c r="B799" s="413"/>
      <c r="C799" s="413" t="s">
        <v>2464</v>
      </c>
    </row>
    <row r="800" spans="1:3" s="11" customFormat="1" x14ac:dyDescent="0.2">
      <c r="A800" s="418" t="s">
        <v>2639</v>
      </c>
      <c r="B800" s="413"/>
      <c r="C800" s="413" t="s">
        <v>2640</v>
      </c>
    </row>
    <row r="801" spans="1:3" s="11" customFormat="1" x14ac:dyDescent="0.2">
      <c r="A801" s="418" t="s">
        <v>2450</v>
      </c>
      <c r="B801" s="413"/>
      <c r="C801" s="413" t="s">
        <v>2452</v>
      </c>
    </row>
    <row r="802" spans="1:3" s="11" customFormat="1" x14ac:dyDescent="0.2">
      <c r="A802" s="418" t="s">
        <v>2611</v>
      </c>
      <c r="B802" s="413"/>
      <c r="C802" s="413" t="s">
        <v>2612</v>
      </c>
    </row>
    <row r="803" spans="1:3" s="11" customFormat="1" x14ac:dyDescent="0.2">
      <c r="A803" s="418" t="s">
        <v>2659</v>
      </c>
      <c r="B803" s="413"/>
      <c r="C803" s="413" t="s">
        <v>2660</v>
      </c>
    </row>
    <row r="804" spans="1:3" s="11" customFormat="1" x14ac:dyDescent="0.2">
      <c r="A804" s="418" t="s">
        <v>2567</v>
      </c>
      <c r="B804" s="413"/>
      <c r="C804" s="413" t="s">
        <v>2568</v>
      </c>
    </row>
    <row r="805" spans="1:3" s="11" customFormat="1" x14ac:dyDescent="0.2">
      <c r="A805" s="418" t="s">
        <v>2661</v>
      </c>
      <c r="B805" s="413"/>
      <c r="C805" s="413" t="s">
        <v>2662</v>
      </c>
    </row>
    <row r="806" spans="1:3" s="11" customFormat="1" x14ac:dyDescent="0.2">
      <c r="A806" s="418" t="s">
        <v>2531</v>
      </c>
      <c r="B806" s="413"/>
      <c r="C806" s="413" t="s">
        <v>2532</v>
      </c>
    </row>
    <row r="807" spans="1:3" s="11" customFormat="1" x14ac:dyDescent="0.2">
      <c r="A807" s="418" t="s">
        <v>2410</v>
      </c>
      <c r="B807" s="413"/>
      <c r="C807" s="413" t="s">
        <v>2412</v>
      </c>
    </row>
    <row r="808" spans="1:3" s="11" customFormat="1" x14ac:dyDescent="0.2">
      <c r="A808" s="418" t="s">
        <v>2558</v>
      </c>
      <c r="B808" s="413"/>
      <c r="C808" s="413" t="s">
        <v>2559</v>
      </c>
    </row>
    <row r="809" spans="1:3" s="11" customFormat="1" x14ac:dyDescent="0.2">
      <c r="A809" s="418" t="s">
        <v>2477</v>
      </c>
      <c r="B809" s="413"/>
      <c r="C809" s="413" t="s">
        <v>2479</v>
      </c>
    </row>
    <row r="810" spans="1:3" s="11" customFormat="1" x14ac:dyDescent="0.2">
      <c r="A810" s="418" t="s">
        <v>2499</v>
      </c>
      <c r="B810" s="413"/>
      <c r="C810" s="413" t="s">
        <v>2501</v>
      </c>
    </row>
    <row r="811" spans="1:3" s="11" customFormat="1" x14ac:dyDescent="0.2">
      <c r="A811" s="418" t="s">
        <v>2471</v>
      </c>
      <c r="B811" s="413"/>
      <c r="C811" s="413" t="s">
        <v>2473</v>
      </c>
    </row>
    <row r="812" spans="1:3" s="11" customFormat="1" x14ac:dyDescent="0.2">
      <c r="A812" s="418" t="s">
        <v>2629</v>
      </c>
      <c r="B812" s="413"/>
      <c r="C812" s="413" t="s">
        <v>2630</v>
      </c>
    </row>
    <row r="813" spans="1:3" s="11" customFormat="1" x14ac:dyDescent="0.2">
      <c r="A813" s="418" t="s">
        <v>2529</v>
      </c>
      <c r="B813" s="413"/>
      <c r="C813" s="413" t="s">
        <v>2530</v>
      </c>
    </row>
    <row r="814" spans="1:3" s="11" customFormat="1" x14ac:dyDescent="0.2">
      <c r="A814" s="418" t="s">
        <v>2556</v>
      </c>
      <c r="B814" s="413"/>
      <c r="C814" s="413" t="s">
        <v>2557</v>
      </c>
    </row>
    <row r="815" spans="1:3" s="11" customFormat="1" x14ac:dyDescent="0.2">
      <c r="A815" s="418" t="s">
        <v>2635</v>
      </c>
      <c r="B815" s="413"/>
      <c r="C815" s="413" t="s">
        <v>2636</v>
      </c>
    </row>
    <row r="816" spans="1:3" s="11" customFormat="1" x14ac:dyDescent="0.2">
      <c r="A816" s="418" t="s">
        <v>2483</v>
      </c>
      <c r="B816" s="413"/>
      <c r="C816" s="413" t="s">
        <v>2484</v>
      </c>
    </row>
    <row r="817" spans="1:3" s="11" customFormat="1" x14ac:dyDescent="0.2">
      <c r="A817" s="418" t="s">
        <v>2595</v>
      </c>
      <c r="B817" s="413"/>
      <c r="C817" s="413" t="s">
        <v>2596</v>
      </c>
    </row>
    <row r="818" spans="1:3" s="11" customFormat="1" x14ac:dyDescent="0.2">
      <c r="A818" s="418" t="s">
        <v>2623</v>
      </c>
      <c r="B818" s="413"/>
      <c r="C818" s="413" t="s">
        <v>2624</v>
      </c>
    </row>
    <row r="819" spans="1:3" s="11" customFormat="1" x14ac:dyDescent="0.2">
      <c r="A819" s="418" t="s">
        <v>2567</v>
      </c>
      <c r="B819" s="413"/>
      <c r="C819" s="413" t="s">
        <v>2568</v>
      </c>
    </row>
    <row r="820" spans="1:3" s="11" customFormat="1" x14ac:dyDescent="0.2">
      <c r="A820" s="418" t="s">
        <v>2558</v>
      </c>
      <c r="B820" s="413"/>
      <c r="C820" s="413" t="s">
        <v>2559</v>
      </c>
    </row>
    <row r="821" spans="1:3" s="11" customFormat="1" x14ac:dyDescent="0.2">
      <c r="A821" s="418" t="s">
        <v>2499</v>
      </c>
      <c r="B821" s="413"/>
      <c r="C821" s="413" t="s">
        <v>2501</v>
      </c>
    </row>
    <row r="822" spans="1:3" s="11" customFormat="1" x14ac:dyDescent="0.2">
      <c r="A822" s="418" t="s">
        <v>2556</v>
      </c>
      <c r="B822" s="413"/>
      <c r="C822" s="413" t="s">
        <v>2557</v>
      </c>
    </row>
    <row r="823" spans="1:3" s="11" customFormat="1" x14ac:dyDescent="0.2">
      <c r="A823" s="418" t="s">
        <v>2635</v>
      </c>
      <c r="B823" s="413"/>
      <c r="C823" s="413" t="s">
        <v>2636</v>
      </c>
    </row>
    <row r="824" spans="1:3" s="11" customFormat="1" x14ac:dyDescent="0.2">
      <c r="A824" s="418" t="s">
        <v>2483</v>
      </c>
      <c r="B824" s="413"/>
      <c r="C824" s="413" t="s">
        <v>2484</v>
      </c>
    </row>
    <row r="825" spans="1:3" s="11" customFormat="1" x14ac:dyDescent="0.2">
      <c r="A825" s="418" t="s">
        <v>2434</v>
      </c>
      <c r="B825" s="413"/>
      <c r="C825" s="413" t="s">
        <v>2435</v>
      </c>
    </row>
    <row r="826" spans="1:3" s="11" customFormat="1" x14ac:dyDescent="0.2">
      <c r="A826" s="418" t="s">
        <v>2381</v>
      </c>
      <c r="B826" s="413"/>
      <c r="C826" s="413" t="s">
        <v>2383</v>
      </c>
    </row>
    <row r="827" spans="1:3" s="11" customFormat="1" x14ac:dyDescent="0.2">
      <c r="A827" s="418" t="s">
        <v>2519</v>
      </c>
      <c r="B827" s="413"/>
      <c r="C827" s="413" t="s">
        <v>2520</v>
      </c>
    </row>
    <row r="828" spans="1:3" s="11" customFormat="1" x14ac:dyDescent="0.2">
      <c r="A828" s="418" t="s">
        <v>2434</v>
      </c>
      <c r="B828" s="413"/>
      <c r="C828" s="413" t="s">
        <v>2435</v>
      </c>
    </row>
    <row r="829" spans="1:3" s="11" customFormat="1" x14ac:dyDescent="0.2">
      <c r="A829" s="418" t="s">
        <v>2381</v>
      </c>
      <c r="B829" s="413"/>
      <c r="C829" s="413" t="s">
        <v>2383</v>
      </c>
    </row>
    <row r="830" spans="1:3" s="11" customFormat="1" x14ac:dyDescent="0.2">
      <c r="A830" s="418" t="s">
        <v>2519</v>
      </c>
      <c r="B830" s="413"/>
      <c r="C830" s="413" t="s">
        <v>2520</v>
      </c>
    </row>
    <row r="831" spans="1:3" s="11" customFormat="1" x14ac:dyDescent="0.2">
      <c r="A831" s="418" t="s">
        <v>2410</v>
      </c>
      <c r="B831" s="413"/>
      <c r="C831" s="413" t="s">
        <v>2412</v>
      </c>
    </row>
    <row r="832" spans="1:3" s="11" customFormat="1" x14ac:dyDescent="0.2">
      <c r="A832" s="418" t="s">
        <v>2517</v>
      </c>
      <c r="B832" s="413"/>
      <c r="C832" s="413" t="s">
        <v>2518</v>
      </c>
    </row>
    <row r="833" spans="1:3" s="11" customFormat="1" x14ac:dyDescent="0.2">
      <c r="A833" s="418" t="s">
        <v>2477</v>
      </c>
      <c r="B833" s="413"/>
      <c r="C833" s="413" t="s">
        <v>2479</v>
      </c>
    </row>
    <row r="834" spans="1:3" s="11" customFormat="1" x14ac:dyDescent="0.2">
      <c r="A834" s="418" t="s">
        <v>2424</v>
      </c>
      <c r="B834" s="413"/>
      <c r="C834" s="413" t="s">
        <v>2425</v>
      </c>
    </row>
    <row r="835" spans="1:3" s="11" customFormat="1" x14ac:dyDescent="0.2">
      <c r="A835" s="418" t="s">
        <v>2390</v>
      </c>
      <c r="B835" s="413"/>
      <c r="C835" s="413" t="s">
        <v>2392</v>
      </c>
    </row>
    <row r="836" spans="1:3" s="11" customFormat="1" x14ac:dyDescent="0.2">
      <c r="A836" s="418" t="s">
        <v>2629</v>
      </c>
      <c r="B836" s="413"/>
      <c r="C836" s="413" t="s">
        <v>2630</v>
      </c>
    </row>
    <row r="837" spans="1:3" s="11" customFormat="1" x14ac:dyDescent="0.2">
      <c r="A837" s="418" t="s">
        <v>2569</v>
      </c>
      <c r="B837" s="413"/>
      <c r="C837" s="413" t="s">
        <v>2570</v>
      </c>
    </row>
    <row r="838" spans="1:3" s="11" customFormat="1" x14ac:dyDescent="0.2">
      <c r="A838" s="418" t="s">
        <v>2384</v>
      </c>
      <c r="B838" s="413"/>
      <c r="C838" s="413" t="s">
        <v>2386</v>
      </c>
    </row>
    <row r="839" spans="1:3" s="11" customFormat="1" x14ac:dyDescent="0.2">
      <c r="A839" s="418" t="s">
        <v>2502</v>
      </c>
      <c r="B839" s="413"/>
      <c r="C839" s="413" t="s">
        <v>2503</v>
      </c>
    </row>
    <row r="840" spans="1:3" s="11" customFormat="1" x14ac:dyDescent="0.2">
      <c r="A840" s="418" t="s">
        <v>2567</v>
      </c>
      <c r="B840" s="413"/>
      <c r="C840" s="413" t="s">
        <v>2568</v>
      </c>
    </row>
    <row r="841" spans="1:3" s="11" customFormat="1" x14ac:dyDescent="0.2">
      <c r="A841" s="418" t="s">
        <v>2477</v>
      </c>
      <c r="B841" s="413"/>
      <c r="C841" s="413" t="s">
        <v>2479</v>
      </c>
    </row>
    <row r="842" spans="1:3" s="11" customFormat="1" x14ac:dyDescent="0.2">
      <c r="A842" s="418" t="s">
        <v>2499</v>
      </c>
      <c r="B842" s="413"/>
      <c r="C842" s="413" t="s">
        <v>2501</v>
      </c>
    </row>
    <row r="843" spans="1:3" s="11" customFormat="1" x14ac:dyDescent="0.2">
      <c r="A843" s="418" t="s">
        <v>2471</v>
      </c>
      <c r="B843" s="413"/>
      <c r="C843" s="413" t="s">
        <v>2473</v>
      </c>
    </row>
    <row r="844" spans="1:3" s="11" customFormat="1" x14ac:dyDescent="0.2">
      <c r="A844" s="418" t="s">
        <v>2629</v>
      </c>
      <c r="B844" s="413"/>
      <c r="C844" s="413" t="s">
        <v>2630</v>
      </c>
    </row>
    <row r="845" spans="1:3" s="11" customFormat="1" x14ac:dyDescent="0.2">
      <c r="A845" s="418" t="s">
        <v>2529</v>
      </c>
      <c r="B845" s="413"/>
      <c r="C845" s="413" t="s">
        <v>2530</v>
      </c>
    </row>
    <row r="846" spans="1:3" s="11" customFormat="1" x14ac:dyDescent="0.2">
      <c r="A846" s="418" t="s">
        <v>2556</v>
      </c>
      <c r="B846" s="413"/>
      <c r="C846" s="413" t="s">
        <v>2557</v>
      </c>
    </row>
    <row r="847" spans="1:3" s="11" customFormat="1" x14ac:dyDescent="0.2">
      <c r="A847" s="418" t="s">
        <v>2635</v>
      </c>
      <c r="B847" s="413"/>
      <c r="C847" s="413" t="s">
        <v>2636</v>
      </c>
    </row>
    <row r="848" spans="1:3" s="11" customFormat="1" x14ac:dyDescent="0.2">
      <c r="A848" s="418" t="s">
        <v>2483</v>
      </c>
      <c r="B848" s="413"/>
      <c r="C848" s="413" t="s">
        <v>2484</v>
      </c>
    </row>
    <row r="849" spans="1:3" s="11" customFormat="1" x14ac:dyDescent="0.2">
      <c r="A849" s="418" t="s">
        <v>2595</v>
      </c>
      <c r="B849" s="413"/>
      <c r="C849" s="413" t="s">
        <v>2596</v>
      </c>
    </row>
    <row r="850" spans="1:3" s="11" customFormat="1" x14ac:dyDescent="0.2">
      <c r="A850" s="418" t="s">
        <v>2623</v>
      </c>
      <c r="B850" s="413"/>
      <c r="C850" s="413" t="s">
        <v>2624</v>
      </c>
    </row>
    <row r="851" spans="1:3" s="11" customFormat="1" x14ac:dyDescent="0.2">
      <c r="A851" s="418" t="s">
        <v>2401</v>
      </c>
      <c r="B851" s="413"/>
      <c r="C851" s="413" t="s">
        <v>2403</v>
      </c>
    </row>
    <row r="852" spans="1:3" s="11" customFormat="1" x14ac:dyDescent="0.2">
      <c r="A852" s="418" t="s">
        <v>2657</v>
      </c>
      <c r="B852" s="413"/>
      <c r="C852" s="413" t="s">
        <v>2658</v>
      </c>
    </row>
    <row r="853" spans="1:3" s="11" customFormat="1" x14ac:dyDescent="0.2">
      <c r="A853" s="418" t="s">
        <v>2465</v>
      </c>
      <c r="B853" s="413"/>
      <c r="C853" s="413" t="s">
        <v>2466</v>
      </c>
    </row>
    <row r="854" spans="1:3" s="11" customFormat="1" x14ac:dyDescent="0.2">
      <c r="A854" s="418" t="s">
        <v>2575</v>
      </c>
      <c r="B854" s="413"/>
      <c r="C854" s="413" t="s">
        <v>2576</v>
      </c>
    </row>
    <row r="855" spans="1:3" s="11" customFormat="1" x14ac:dyDescent="0.2">
      <c r="A855" s="418" t="s">
        <v>2617</v>
      </c>
      <c r="B855" s="413"/>
      <c r="C855" s="413" t="s">
        <v>2618</v>
      </c>
    </row>
    <row r="856" spans="1:3" s="11" customFormat="1" x14ac:dyDescent="0.2">
      <c r="A856" s="418" t="s">
        <v>2641</v>
      </c>
      <c r="B856" s="413"/>
      <c r="C856" s="413" t="s">
        <v>2642</v>
      </c>
    </row>
    <row r="857" spans="1:3" s="11" customFormat="1" x14ac:dyDescent="0.2">
      <c r="A857" s="418" t="s">
        <v>2673</v>
      </c>
      <c r="B857" s="413"/>
      <c r="C857" s="413" t="s">
        <v>2674</v>
      </c>
    </row>
    <row r="858" spans="1:3" s="11" customFormat="1" x14ac:dyDescent="0.2">
      <c r="A858" s="418" t="s">
        <v>2509</v>
      </c>
      <c r="B858" s="413"/>
      <c r="C858" s="413" t="s">
        <v>2510</v>
      </c>
    </row>
    <row r="859" spans="1:3" s="11" customFormat="1" x14ac:dyDescent="0.2">
      <c r="A859" s="418" t="s">
        <v>2609</v>
      </c>
      <c r="B859" s="413"/>
      <c r="C859" s="413" t="s">
        <v>2610</v>
      </c>
    </row>
    <row r="860" spans="1:3" s="11" customFormat="1" x14ac:dyDescent="0.2">
      <c r="A860" s="418" t="s">
        <v>2631</v>
      </c>
      <c r="B860" s="413"/>
      <c r="C860" s="413" t="s">
        <v>2632</v>
      </c>
    </row>
    <row r="861" spans="1:3" s="11" customFormat="1" x14ac:dyDescent="0.2">
      <c r="A861" s="418" t="s">
        <v>2401</v>
      </c>
      <c r="B861" s="413"/>
      <c r="C861" s="413" t="s">
        <v>2403</v>
      </c>
    </row>
    <row r="862" spans="1:3" s="11" customFormat="1" x14ac:dyDescent="0.2">
      <c r="A862" s="418" t="s">
        <v>2657</v>
      </c>
      <c r="B862" s="413"/>
      <c r="C862" s="413" t="s">
        <v>2658</v>
      </c>
    </row>
    <row r="863" spans="1:3" s="11" customFormat="1" x14ac:dyDescent="0.2">
      <c r="A863" s="418" t="s">
        <v>2465</v>
      </c>
      <c r="B863" s="413"/>
      <c r="C863" s="413" t="s">
        <v>2466</v>
      </c>
    </row>
    <row r="864" spans="1:3" s="11" customFormat="1" x14ac:dyDescent="0.2">
      <c r="A864" s="418" t="s">
        <v>2575</v>
      </c>
      <c r="B864" s="413"/>
      <c r="C864" s="413" t="s">
        <v>2576</v>
      </c>
    </row>
    <row r="865" spans="1:3" s="11" customFormat="1" x14ac:dyDescent="0.2">
      <c r="A865" s="418" t="s">
        <v>2617</v>
      </c>
      <c r="B865" s="413"/>
      <c r="C865" s="413" t="s">
        <v>2618</v>
      </c>
    </row>
    <row r="866" spans="1:3" s="11" customFormat="1" x14ac:dyDescent="0.2">
      <c r="A866" s="418" t="s">
        <v>2641</v>
      </c>
      <c r="B866" s="413"/>
      <c r="C866" s="413" t="s">
        <v>2642</v>
      </c>
    </row>
    <row r="867" spans="1:3" s="11" customFormat="1" x14ac:dyDescent="0.2">
      <c r="A867" s="418" t="s">
        <v>2673</v>
      </c>
      <c r="B867" s="413"/>
      <c r="C867" s="413" t="s">
        <v>2674</v>
      </c>
    </row>
    <row r="868" spans="1:3" s="11" customFormat="1" x14ac:dyDescent="0.2">
      <c r="A868" s="418" t="s">
        <v>2509</v>
      </c>
      <c r="B868" s="413"/>
      <c r="C868" s="413" t="s">
        <v>2510</v>
      </c>
    </row>
    <row r="869" spans="1:3" s="11" customFormat="1" x14ac:dyDescent="0.2">
      <c r="A869" s="418" t="s">
        <v>2609</v>
      </c>
      <c r="B869" s="413"/>
      <c r="C869" s="413" t="s">
        <v>2610</v>
      </c>
    </row>
    <row r="870" spans="1:3" s="11" customFormat="1" x14ac:dyDescent="0.2">
      <c r="A870" s="418" t="s">
        <v>2631</v>
      </c>
      <c r="B870" s="413"/>
      <c r="C870" s="413" t="s">
        <v>2632</v>
      </c>
    </row>
    <row r="871" spans="1:3" s="11" customFormat="1" x14ac:dyDescent="0.2">
      <c r="A871" s="418" t="s">
        <v>2401</v>
      </c>
      <c r="B871" s="413"/>
      <c r="C871" s="413" t="s">
        <v>2403</v>
      </c>
    </row>
    <row r="872" spans="1:3" s="11" customFormat="1" x14ac:dyDescent="0.2">
      <c r="A872" s="418" t="s">
        <v>2657</v>
      </c>
      <c r="B872" s="413"/>
      <c r="C872" s="413" t="s">
        <v>2658</v>
      </c>
    </row>
    <row r="873" spans="1:3" s="11" customFormat="1" x14ac:dyDescent="0.2">
      <c r="A873" s="418" t="s">
        <v>2465</v>
      </c>
      <c r="B873" s="413"/>
      <c r="C873" s="413" t="s">
        <v>2466</v>
      </c>
    </row>
    <row r="874" spans="1:3" s="11" customFormat="1" x14ac:dyDescent="0.2">
      <c r="A874" s="418" t="s">
        <v>2575</v>
      </c>
      <c r="B874" s="413"/>
      <c r="C874" s="413" t="s">
        <v>2576</v>
      </c>
    </row>
    <row r="875" spans="1:3" s="11" customFormat="1" x14ac:dyDescent="0.2">
      <c r="A875" s="418" t="s">
        <v>2617</v>
      </c>
      <c r="B875" s="413"/>
      <c r="C875" s="413" t="s">
        <v>2618</v>
      </c>
    </row>
    <row r="876" spans="1:3" s="11" customFormat="1" x14ac:dyDescent="0.2">
      <c r="A876" s="418" t="s">
        <v>2641</v>
      </c>
      <c r="B876" s="413"/>
      <c r="C876" s="413" t="s">
        <v>2642</v>
      </c>
    </row>
    <row r="877" spans="1:3" s="11" customFormat="1" x14ac:dyDescent="0.2">
      <c r="A877" s="418" t="s">
        <v>2673</v>
      </c>
      <c r="B877" s="413"/>
      <c r="C877" s="413" t="s">
        <v>2674</v>
      </c>
    </row>
    <row r="878" spans="1:3" s="11" customFormat="1" x14ac:dyDescent="0.2">
      <c r="A878" s="418" t="s">
        <v>2509</v>
      </c>
      <c r="B878" s="413"/>
      <c r="C878" s="413" t="s">
        <v>2510</v>
      </c>
    </row>
    <row r="879" spans="1:3" s="11" customFormat="1" x14ac:dyDescent="0.2">
      <c r="A879" s="418" t="s">
        <v>2609</v>
      </c>
      <c r="B879" s="413"/>
      <c r="C879" s="413" t="s">
        <v>2610</v>
      </c>
    </row>
    <row r="880" spans="1:3" s="11" customFormat="1" x14ac:dyDescent="0.2">
      <c r="A880" s="418" t="s">
        <v>2631</v>
      </c>
      <c r="B880" s="413"/>
      <c r="C880" s="413" t="s">
        <v>2632</v>
      </c>
    </row>
    <row r="881" spans="1:3" s="11" customFormat="1" x14ac:dyDescent="0.2">
      <c r="A881" s="418" t="s">
        <v>2401</v>
      </c>
      <c r="B881" s="413"/>
      <c r="C881" s="413" t="s">
        <v>2403</v>
      </c>
    </row>
    <row r="882" spans="1:3" s="11" customFormat="1" x14ac:dyDescent="0.2">
      <c r="A882" s="418" t="s">
        <v>2657</v>
      </c>
      <c r="B882" s="413"/>
      <c r="C882" s="413" t="s">
        <v>2658</v>
      </c>
    </row>
    <row r="883" spans="1:3" s="11" customFormat="1" x14ac:dyDescent="0.2">
      <c r="A883" s="418" t="s">
        <v>2465</v>
      </c>
      <c r="B883" s="413"/>
      <c r="C883" s="413" t="s">
        <v>2466</v>
      </c>
    </row>
    <row r="884" spans="1:3" s="11" customFormat="1" x14ac:dyDescent="0.2">
      <c r="A884" s="418" t="s">
        <v>2575</v>
      </c>
      <c r="B884" s="413"/>
      <c r="C884" s="413" t="s">
        <v>2576</v>
      </c>
    </row>
    <row r="885" spans="1:3" s="11" customFormat="1" x14ac:dyDescent="0.2">
      <c r="A885" s="418" t="s">
        <v>2617</v>
      </c>
      <c r="B885" s="413"/>
      <c r="C885" s="413" t="s">
        <v>2618</v>
      </c>
    </row>
    <row r="886" spans="1:3" s="11" customFormat="1" x14ac:dyDescent="0.2">
      <c r="A886" s="418" t="s">
        <v>2641</v>
      </c>
      <c r="B886" s="413"/>
      <c r="C886" s="413" t="s">
        <v>2642</v>
      </c>
    </row>
    <row r="887" spans="1:3" s="11" customFormat="1" x14ac:dyDescent="0.2">
      <c r="A887" s="418" t="s">
        <v>2673</v>
      </c>
      <c r="B887" s="413"/>
      <c r="C887" s="413" t="s">
        <v>2674</v>
      </c>
    </row>
    <row r="888" spans="1:3" s="11" customFormat="1" x14ac:dyDescent="0.2">
      <c r="A888" s="418" t="s">
        <v>2509</v>
      </c>
      <c r="B888" s="413"/>
      <c r="C888" s="413" t="s">
        <v>2510</v>
      </c>
    </row>
    <row r="889" spans="1:3" s="11" customFormat="1" x14ac:dyDescent="0.2">
      <c r="A889" s="418" t="s">
        <v>2609</v>
      </c>
      <c r="B889" s="413"/>
      <c r="C889" s="413" t="s">
        <v>2610</v>
      </c>
    </row>
    <row r="890" spans="1:3" s="11" customFormat="1" x14ac:dyDescent="0.2">
      <c r="A890" s="418" t="s">
        <v>2631</v>
      </c>
      <c r="B890" s="413"/>
      <c r="C890" s="413" t="s">
        <v>2632</v>
      </c>
    </row>
    <row r="891" spans="1:3" s="11" customFormat="1" x14ac:dyDescent="0.2">
      <c r="A891" s="418" t="s">
        <v>2579</v>
      </c>
      <c r="B891" s="413"/>
      <c r="C891" s="413" t="s">
        <v>2580</v>
      </c>
    </row>
    <row r="892" spans="1:3" s="11" customFormat="1" x14ac:dyDescent="0.2">
      <c r="A892" s="418" t="s">
        <v>2502</v>
      </c>
      <c r="B892" s="413"/>
      <c r="C892" s="413" t="s">
        <v>2503</v>
      </c>
    </row>
    <row r="893" spans="1:3" s="11" customFormat="1" x14ac:dyDescent="0.2">
      <c r="A893" s="418" t="s">
        <v>2384</v>
      </c>
      <c r="B893" s="413"/>
      <c r="C893" s="413" t="s">
        <v>2386</v>
      </c>
    </row>
    <row r="894" spans="1:3" s="11" customFormat="1" x14ac:dyDescent="0.2">
      <c r="A894" s="418" t="s">
        <v>2569</v>
      </c>
      <c r="B894" s="413"/>
      <c r="C894" s="413" t="s">
        <v>2570</v>
      </c>
    </row>
    <row r="895" spans="1:3" s="11" customFormat="1" x14ac:dyDescent="0.2">
      <c r="A895" s="418" t="s">
        <v>2424</v>
      </c>
      <c r="B895" s="413"/>
      <c r="C895" s="413" t="s">
        <v>2425</v>
      </c>
    </row>
    <row r="896" spans="1:3" s="11" customFormat="1" x14ac:dyDescent="0.2">
      <c r="A896" s="418" t="s">
        <v>2455</v>
      </c>
      <c r="B896" s="413"/>
      <c r="C896" s="413" t="s">
        <v>2457</v>
      </c>
    </row>
    <row r="897" spans="1:3" s="11" customFormat="1" x14ac:dyDescent="0.2">
      <c r="A897" s="418" t="s">
        <v>2492</v>
      </c>
      <c r="B897" s="413"/>
      <c r="C897" s="413" t="s">
        <v>2493</v>
      </c>
    </row>
    <row r="898" spans="1:3" s="11" customFormat="1" x14ac:dyDescent="0.2">
      <c r="A898" s="418" t="s">
        <v>2547</v>
      </c>
      <c r="B898" s="413"/>
      <c r="C898" s="413" t="s">
        <v>2548</v>
      </c>
    </row>
    <row r="899" spans="1:3" s="11" customFormat="1" x14ac:dyDescent="0.2">
      <c r="A899" s="418" t="s">
        <v>2511</v>
      </c>
      <c r="B899" s="413"/>
      <c r="C899" s="413" t="s">
        <v>2512</v>
      </c>
    </row>
    <row r="900" spans="1:3" s="11" customFormat="1" x14ac:dyDescent="0.2">
      <c r="A900" s="418" t="s">
        <v>2436</v>
      </c>
      <c r="B900" s="413"/>
      <c r="C900" s="413" t="s">
        <v>2438</v>
      </c>
    </row>
    <row r="901" spans="1:3" s="11" customFormat="1" x14ac:dyDescent="0.2">
      <c r="A901" s="418" t="s">
        <v>2453</v>
      </c>
      <c r="B901" s="413"/>
      <c r="C901" s="413" t="s">
        <v>2454</v>
      </c>
    </row>
    <row r="902" spans="1:3" s="11" customFormat="1" x14ac:dyDescent="0.2">
      <c r="A902" s="418" t="s">
        <v>2474</v>
      </c>
      <c r="B902" s="413"/>
      <c r="C902" s="413" t="s">
        <v>2475</v>
      </c>
    </row>
    <row r="903" spans="1:3" s="11" customFormat="1" x14ac:dyDescent="0.2">
      <c r="A903" s="418" t="s">
        <v>2461</v>
      </c>
      <c r="B903" s="413"/>
      <c r="C903" s="413" t="s">
        <v>2462</v>
      </c>
    </row>
    <row r="904" spans="1:3" s="11" customFormat="1" x14ac:dyDescent="0.2">
      <c r="A904" s="418" t="s">
        <v>2381</v>
      </c>
      <c r="B904" s="413"/>
      <c r="C904" s="413" t="s">
        <v>2383</v>
      </c>
    </row>
    <row r="905" spans="1:3" s="11" customFormat="1" x14ac:dyDescent="0.2">
      <c r="A905" s="418" t="s">
        <v>2494</v>
      </c>
      <c r="B905" s="413"/>
      <c r="C905" s="413" t="s">
        <v>2495</v>
      </c>
    </row>
    <row r="906" spans="1:3" s="11" customFormat="1" x14ac:dyDescent="0.2">
      <c r="A906" s="418" t="s">
        <v>2537</v>
      </c>
      <c r="B906" s="413"/>
      <c r="C906" s="413" t="s">
        <v>2538</v>
      </c>
    </row>
    <row r="907" spans="1:3" s="11" customFormat="1" x14ac:dyDescent="0.2">
      <c r="A907" s="418" t="s">
        <v>2587</v>
      </c>
      <c r="B907" s="413"/>
      <c r="C907" s="413" t="s">
        <v>2588</v>
      </c>
    </row>
    <row r="908" spans="1:3" s="11" customFormat="1" x14ac:dyDescent="0.2">
      <c r="A908" s="418" t="s">
        <v>2519</v>
      </c>
      <c r="B908" s="413"/>
      <c r="C908" s="413" t="s">
        <v>2520</v>
      </c>
    </row>
    <row r="909" spans="1:3" s="11" customFormat="1" x14ac:dyDescent="0.2">
      <c r="A909" s="418" t="s">
        <v>2480</v>
      </c>
      <c r="B909" s="413"/>
      <c r="C909" s="413" t="s">
        <v>2482</v>
      </c>
    </row>
    <row r="910" spans="1:3" s="11" customFormat="1" x14ac:dyDescent="0.2">
      <c r="A910" s="418" t="s">
        <v>2419</v>
      </c>
      <c r="B910" s="413"/>
      <c r="C910" s="413" t="s">
        <v>2421</v>
      </c>
    </row>
    <row r="911" spans="1:3" s="11" customFormat="1" x14ac:dyDescent="0.2">
      <c r="A911" s="418" t="s">
        <v>2633</v>
      </c>
      <c r="B911" s="413"/>
      <c r="C911" s="413" t="s">
        <v>2634</v>
      </c>
    </row>
    <row r="912" spans="1:3" s="11" customFormat="1" x14ac:dyDescent="0.2">
      <c r="A912" s="418" t="s">
        <v>2653</v>
      </c>
      <c r="B912" s="413"/>
      <c r="C912" s="413" t="s">
        <v>2654</v>
      </c>
    </row>
    <row r="913" spans="1:3" s="11" customFormat="1" x14ac:dyDescent="0.2">
      <c r="A913" s="418" t="s">
        <v>2549</v>
      </c>
      <c r="B913" s="413"/>
      <c r="C913" s="413" t="s">
        <v>2550</v>
      </c>
    </row>
    <row r="914" spans="1:3" s="11" customFormat="1" x14ac:dyDescent="0.2">
      <c r="A914" s="418" t="s">
        <v>2687</v>
      </c>
      <c r="B914" s="413"/>
      <c r="C914" s="413" t="s">
        <v>2688</v>
      </c>
    </row>
    <row r="915" spans="1:3" s="11" customFormat="1" x14ac:dyDescent="0.2">
      <c r="A915" s="418" t="s">
        <v>2639</v>
      </c>
      <c r="B915" s="413"/>
      <c r="C915" s="413" t="s">
        <v>2640</v>
      </c>
    </row>
    <row r="916" spans="1:3" s="11" customFormat="1" x14ac:dyDescent="0.2">
      <c r="A916" s="418" t="s">
        <v>2477</v>
      </c>
      <c r="B916" s="413"/>
      <c r="C916" s="413" t="s">
        <v>2479</v>
      </c>
    </row>
    <row r="917" spans="1:3" s="11" customFormat="1" x14ac:dyDescent="0.2">
      <c r="A917" s="418" t="s">
        <v>2450</v>
      </c>
      <c r="B917" s="413"/>
      <c r="C917" s="413" t="s">
        <v>2452</v>
      </c>
    </row>
    <row r="918" spans="1:3" s="11" customFormat="1" x14ac:dyDescent="0.2">
      <c r="A918" s="418" t="s">
        <v>2424</v>
      </c>
      <c r="B918" s="413"/>
      <c r="C918" s="413" t="s">
        <v>2425</v>
      </c>
    </row>
    <row r="919" spans="1:3" s="11" customFormat="1" x14ac:dyDescent="0.2">
      <c r="A919" s="418" t="s">
        <v>2390</v>
      </c>
      <c r="B919" s="413"/>
      <c r="C919" s="413" t="s">
        <v>2392</v>
      </c>
    </row>
    <row r="920" spans="1:3" s="11" customFormat="1" x14ac:dyDescent="0.2">
      <c r="A920" s="418" t="s">
        <v>2629</v>
      </c>
      <c r="B920" s="413"/>
      <c r="C920" s="413" t="s">
        <v>2630</v>
      </c>
    </row>
    <row r="921" spans="1:3" s="11" customFormat="1" x14ac:dyDescent="0.2">
      <c r="A921" s="418" t="s">
        <v>2569</v>
      </c>
      <c r="B921" s="413"/>
      <c r="C921" s="413" t="s">
        <v>2570</v>
      </c>
    </row>
    <row r="922" spans="1:3" s="11" customFormat="1" x14ac:dyDescent="0.2">
      <c r="A922" s="418" t="s">
        <v>2384</v>
      </c>
      <c r="B922" s="413"/>
      <c r="C922" s="413" t="s">
        <v>2386</v>
      </c>
    </row>
    <row r="923" spans="1:3" s="11" customFormat="1" x14ac:dyDescent="0.2">
      <c r="A923" s="418" t="s">
        <v>2502</v>
      </c>
      <c r="B923" s="413"/>
      <c r="C923" s="413" t="s">
        <v>2503</v>
      </c>
    </row>
    <row r="924" spans="1:3" s="11" customFormat="1" x14ac:dyDescent="0.2">
      <c r="A924" s="418" t="s">
        <v>2637</v>
      </c>
      <c r="B924" s="413"/>
      <c r="C924" s="413" t="s">
        <v>2638</v>
      </c>
    </row>
    <row r="925" spans="1:3" s="11" customFormat="1" x14ac:dyDescent="0.2">
      <c r="A925" s="418" t="s">
        <v>2611</v>
      </c>
      <c r="B925" s="413"/>
      <c r="C925" s="413" t="s">
        <v>2612</v>
      </c>
    </row>
    <row r="926" spans="1:3" s="11" customFormat="1" x14ac:dyDescent="0.2">
      <c r="A926" s="418" t="s">
        <v>2487</v>
      </c>
      <c r="B926" s="413"/>
      <c r="C926" s="413" t="s">
        <v>2488</v>
      </c>
    </row>
    <row r="927" spans="1:3" s="11" customFormat="1" x14ac:dyDescent="0.2">
      <c r="A927" s="418" t="s">
        <v>2511</v>
      </c>
      <c r="B927" s="413"/>
      <c r="C927" s="413" t="s">
        <v>2512</v>
      </c>
    </row>
    <row r="928" spans="1:3" s="11" customFormat="1" x14ac:dyDescent="0.2">
      <c r="A928" s="418" t="s">
        <v>2527</v>
      </c>
      <c r="B928" s="413"/>
      <c r="C928" s="413" t="s">
        <v>2528</v>
      </c>
    </row>
    <row r="929" spans="1:3" s="11" customFormat="1" x14ac:dyDescent="0.2">
      <c r="A929" s="418" t="s">
        <v>2372</v>
      </c>
      <c r="B929" s="413"/>
      <c r="C929" s="413" t="s">
        <v>2374</v>
      </c>
    </row>
    <row r="930" spans="1:3" s="11" customFormat="1" x14ac:dyDescent="0.2">
      <c r="A930" s="418" t="s">
        <v>2407</v>
      </c>
      <c r="B930" s="413"/>
      <c r="C930" s="413" t="s">
        <v>2409</v>
      </c>
    </row>
    <row r="931" spans="1:3" s="11" customFormat="1" x14ac:dyDescent="0.2">
      <c r="A931" s="418" t="s">
        <v>2577</v>
      </c>
      <c r="B931" s="413"/>
      <c r="C931" s="413" t="s">
        <v>2578</v>
      </c>
    </row>
    <row r="932" spans="1:3" s="11" customFormat="1" x14ac:dyDescent="0.2">
      <c r="A932" s="418" t="s">
        <v>2547</v>
      </c>
      <c r="B932" s="413"/>
      <c r="C932" s="413" t="s">
        <v>2548</v>
      </c>
    </row>
    <row r="933" spans="1:3" s="11" customFormat="1" x14ac:dyDescent="0.2">
      <c r="A933" s="418" t="s">
        <v>2453</v>
      </c>
      <c r="B933" s="413"/>
      <c r="C933" s="413" t="s">
        <v>2454</v>
      </c>
    </row>
    <row r="934" spans="1:3" s="11" customFormat="1" x14ac:dyDescent="0.2">
      <c r="A934" s="418" t="s">
        <v>280</v>
      </c>
      <c r="B934" s="413"/>
      <c r="C934" s="413" t="s">
        <v>281</v>
      </c>
    </row>
    <row r="935" spans="1:3" s="11" customFormat="1" x14ac:dyDescent="0.2">
      <c r="A935" s="418" t="s">
        <v>2474</v>
      </c>
      <c r="B935" s="413"/>
      <c r="C935" s="413" t="s">
        <v>2475</v>
      </c>
    </row>
    <row r="936" spans="1:3" s="11" customFormat="1" x14ac:dyDescent="0.2">
      <c r="A936" s="418" t="s">
        <v>2496</v>
      </c>
      <c r="B936" s="413"/>
      <c r="C936" s="413" t="s">
        <v>2498</v>
      </c>
    </row>
    <row r="937" spans="1:3" s="11" customFormat="1" x14ac:dyDescent="0.2">
      <c r="A937" s="418" t="s">
        <v>2599</v>
      </c>
      <c r="B937" s="413"/>
      <c r="C937" s="413" t="s">
        <v>2600</v>
      </c>
    </row>
    <row r="938" spans="1:3" s="11" customFormat="1" x14ac:dyDescent="0.2">
      <c r="A938" s="418" t="s">
        <v>2496</v>
      </c>
      <c r="B938" s="413"/>
      <c r="C938" s="413" t="s">
        <v>2498</v>
      </c>
    </row>
    <row r="939" spans="1:3" s="11" customFormat="1" x14ac:dyDescent="0.2">
      <c r="A939" s="418" t="s">
        <v>2527</v>
      </c>
      <c r="B939" s="413"/>
      <c r="C939" s="413" t="s">
        <v>2528</v>
      </c>
    </row>
    <row r="940" spans="1:3" s="11" customFormat="1" x14ac:dyDescent="0.2">
      <c r="A940" s="418" t="s">
        <v>2407</v>
      </c>
      <c r="B940" s="413"/>
      <c r="C940" s="413" t="s">
        <v>2409</v>
      </c>
    </row>
    <row r="941" spans="1:3" s="11" customFormat="1" x14ac:dyDescent="0.2">
      <c r="A941" s="418" t="s">
        <v>2599</v>
      </c>
      <c r="B941" s="413"/>
      <c r="C941" s="413" t="s">
        <v>2600</v>
      </c>
    </row>
    <row r="942" spans="1:3" s="11" customFormat="1" x14ac:dyDescent="0.2">
      <c r="A942" s="418" t="s">
        <v>2577</v>
      </c>
      <c r="B942" s="413"/>
      <c r="C942" s="413" t="s">
        <v>2578</v>
      </c>
    </row>
    <row r="943" spans="1:3" s="11" customFormat="1" x14ac:dyDescent="0.2">
      <c r="A943" s="418" t="s">
        <v>2593</v>
      </c>
      <c r="B943" s="413"/>
      <c r="C943" s="413" t="s">
        <v>2594</v>
      </c>
    </row>
    <row r="944" spans="1:3" s="11" customFormat="1" x14ac:dyDescent="0.2">
      <c r="A944" s="418" t="s">
        <v>2513</v>
      </c>
      <c r="B944" s="413"/>
      <c r="C944" s="413" t="s">
        <v>2514</v>
      </c>
    </row>
    <row r="945" spans="1:3" s="11" customFormat="1" x14ac:dyDescent="0.2">
      <c r="A945" s="418" t="s">
        <v>2525</v>
      </c>
      <c r="B945" s="413"/>
      <c r="C945" s="413" t="s">
        <v>2526</v>
      </c>
    </row>
    <row r="946" spans="1:3" s="11" customFormat="1" x14ac:dyDescent="0.2">
      <c r="A946" s="418" t="s">
        <v>2387</v>
      </c>
      <c r="B946" s="413"/>
      <c r="C946" s="413" t="s">
        <v>2389</v>
      </c>
    </row>
    <row r="947" spans="1:3" s="11" customFormat="1" x14ac:dyDescent="0.2">
      <c r="A947" s="418" t="s">
        <v>2404</v>
      </c>
      <c r="B947" s="413"/>
      <c r="C947" s="413" t="s">
        <v>2406</v>
      </c>
    </row>
    <row r="948" spans="1:3" s="11" customFormat="1" x14ac:dyDescent="0.2">
      <c r="A948" s="418" t="s">
        <v>2401</v>
      </c>
      <c r="B948" s="413"/>
      <c r="C948" s="413" t="s">
        <v>2403</v>
      </c>
    </row>
    <row r="949" spans="1:3" s="11" customFormat="1" x14ac:dyDescent="0.2">
      <c r="A949" s="418" t="s">
        <v>2657</v>
      </c>
      <c r="B949" s="413"/>
      <c r="C949" s="413" t="s">
        <v>2658</v>
      </c>
    </row>
    <row r="950" spans="1:3" s="11" customFormat="1" x14ac:dyDescent="0.2">
      <c r="A950" s="418" t="s">
        <v>2465</v>
      </c>
      <c r="B950" s="413"/>
      <c r="C950" s="413" t="s">
        <v>2466</v>
      </c>
    </row>
    <row r="951" spans="1:3" s="11" customFormat="1" x14ac:dyDescent="0.2">
      <c r="A951" s="418" t="s">
        <v>2575</v>
      </c>
      <c r="B951" s="413"/>
      <c r="C951" s="413" t="s">
        <v>2576</v>
      </c>
    </row>
    <row r="952" spans="1:3" s="11" customFormat="1" x14ac:dyDescent="0.2">
      <c r="A952" s="418" t="s">
        <v>2617</v>
      </c>
      <c r="B952" s="413"/>
      <c r="C952" s="413" t="s">
        <v>2618</v>
      </c>
    </row>
    <row r="953" spans="1:3" s="11" customFormat="1" x14ac:dyDescent="0.2">
      <c r="A953" s="418" t="s">
        <v>2641</v>
      </c>
      <c r="B953" s="413"/>
      <c r="C953" s="413" t="s">
        <v>2642</v>
      </c>
    </row>
    <row r="954" spans="1:3" s="11" customFormat="1" x14ac:dyDescent="0.2">
      <c r="A954" s="418" t="s">
        <v>2673</v>
      </c>
      <c r="B954" s="413"/>
      <c r="C954" s="413" t="s">
        <v>2674</v>
      </c>
    </row>
    <row r="955" spans="1:3" s="11" customFormat="1" x14ac:dyDescent="0.2">
      <c r="A955" s="418" t="s">
        <v>2509</v>
      </c>
      <c r="B955" s="413"/>
      <c r="C955" s="413" t="s">
        <v>2510</v>
      </c>
    </row>
    <row r="956" spans="1:3" s="11" customFormat="1" x14ac:dyDescent="0.2">
      <c r="A956" s="418" t="s">
        <v>2609</v>
      </c>
      <c r="B956" s="413"/>
      <c r="C956" s="413" t="s">
        <v>2610</v>
      </c>
    </row>
    <row r="957" spans="1:3" s="11" customFormat="1" x14ac:dyDescent="0.2">
      <c r="A957" s="418" t="s">
        <v>2631</v>
      </c>
      <c r="B957" s="413"/>
      <c r="C957" s="413" t="s">
        <v>2632</v>
      </c>
    </row>
    <row r="958" spans="1:3" s="11" customFormat="1" x14ac:dyDescent="0.2">
      <c r="A958" s="418" t="s">
        <v>2401</v>
      </c>
      <c r="B958" s="413"/>
      <c r="C958" s="413" t="s">
        <v>2403</v>
      </c>
    </row>
    <row r="959" spans="1:3" s="11" customFormat="1" x14ac:dyDescent="0.2">
      <c r="A959" s="418" t="s">
        <v>2657</v>
      </c>
      <c r="B959" s="413"/>
      <c r="C959" s="413" t="s">
        <v>2658</v>
      </c>
    </row>
    <row r="960" spans="1:3" s="11" customFormat="1" x14ac:dyDescent="0.2">
      <c r="A960" s="418" t="s">
        <v>2465</v>
      </c>
      <c r="B960" s="413"/>
      <c r="C960" s="413" t="s">
        <v>2466</v>
      </c>
    </row>
    <row r="961" spans="1:3" s="11" customFormat="1" x14ac:dyDescent="0.2">
      <c r="A961" s="418" t="s">
        <v>2575</v>
      </c>
      <c r="B961" s="413"/>
      <c r="C961" s="413" t="s">
        <v>2576</v>
      </c>
    </row>
    <row r="962" spans="1:3" s="11" customFormat="1" x14ac:dyDescent="0.2">
      <c r="A962" s="418" t="s">
        <v>2617</v>
      </c>
      <c r="B962" s="413"/>
      <c r="C962" s="413" t="s">
        <v>2618</v>
      </c>
    </row>
    <row r="963" spans="1:3" s="11" customFormat="1" x14ac:dyDescent="0.2">
      <c r="A963" s="418" t="s">
        <v>2641</v>
      </c>
      <c r="B963" s="413"/>
      <c r="C963" s="413" t="s">
        <v>2642</v>
      </c>
    </row>
    <row r="964" spans="1:3" s="11" customFormat="1" x14ac:dyDescent="0.2">
      <c r="A964" s="418" t="s">
        <v>2673</v>
      </c>
      <c r="B964" s="413"/>
      <c r="C964" s="413" t="s">
        <v>2674</v>
      </c>
    </row>
    <row r="965" spans="1:3" s="11" customFormat="1" x14ac:dyDescent="0.2">
      <c r="A965" s="418" t="s">
        <v>2509</v>
      </c>
      <c r="B965" s="413"/>
      <c r="C965" s="413" t="s">
        <v>2510</v>
      </c>
    </row>
    <row r="966" spans="1:3" s="11" customFormat="1" x14ac:dyDescent="0.2">
      <c r="A966" s="418" t="s">
        <v>2609</v>
      </c>
      <c r="B966" s="413"/>
      <c r="C966" s="413" t="s">
        <v>2610</v>
      </c>
    </row>
    <row r="967" spans="1:3" s="11" customFormat="1" x14ac:dyDescent="0.2">
      <c r="A967" s="418" t="s">
        <v>2631</v>
      </c>
      <c r="B967" s="413"/>
      <c r="C967" s="413" t="s">
        <v>2632</v>
      </c>
    </row>
    <row r="968" spans="1:3" s="11" customFormat="1" x14ac:dyDescent="0.2">
      <c r="A968" s="418" t="s">
        <v>2401</v>
      </c>
      <c r="B968" s="413"/>
      <c r="C968" s="413" t="s">
        <v>2403</v>
      </c>
    </row>
    <row r="969" spans="1:3" s="11" customFormat="1" x14ac:dyDescent="0.2">
      <c r="A969" s="418" t="s">
        <v>2657</v>
      </c>
      <c r="B969" s="413"/>
      <c r="C969" s="413" t="s">
        <v>2658</v>
      </c>
    </row>
    <row r="970" spans="1:3" s="11" customFormat="1" x14ac:dyDescent="0.2">
      <c r="A970" s="418" t="s">
        <v>2465</v>
      </c>
      <c r="B970" s="413"/>
      <c r="C970" s="413" t="s">
        <v>2466</v>
      </c>
    </row>
    <row r="971" spans="1:3" s="11" customFormat="1" x14ac:dyDescent="0.2">
      <c r="A971" s="418" t="s">
        <v>2575</v>
      </c>
      <c r="B971" s="413"/>
      <c r="C971" s="413" t="s">
        <v>2576</v>
      </c>
    </row>
    <row r="972" spans="1:3" s="11" customFormat="1" x14ac:dyDescent="0.2">
      <c r="A972" s="418" t="s">
        <v>2617</v>
      </c>
      <c r="B972" s="413"/>
      <c r="C972" s="413" t="s">
        <v>2618</v>
      </c>
    </row>
    <row r="973" spans="1:3" s="11" customFormat="1" x14ac:dyDescent="0.2">
      <c r="A973" s="418" t="s">
        <v>2641</v>
      </c>
      <c r="B973" s="413"/>
      <c r="C973" s="413" t="s">
        <v>2642</v>
      </c>
    </row>
    <row r="974" spans="1:3" s="11" customFormat="1" x14ac:dyDescent="0.2">
      <c r="A974" s="418" t="s">
        <v>2673</v>
      </c>
      <c r="B974" s="413"/>
      <c r="C974" s="413" t="s">
        <v>2674</v>
      </c>
    </row>
    <row r="975" spans="1:3" s="11" customFormat="1" x14ac:dyDescent="0.2">
      <c r="A975" s="418" t="s">
        <v>2509</v>
      </c>
      <c r="B975" s="413"/>
      <c r="C975" s="413" t="s">
        <v>2510</v>
      </c>
    </row>
    <row r="976" spans="1:3" s="11" customFormat="1" x14ac:dyDescent="0.2">
      <c r="A976" s="418" t="s">
        <v>2609</v>
      </c>
      <c r="B976" s="413"/>
      <c r="C976" s="413" t="s">
        <v>2610</v>
      </c>
    </row>
    <row r="977" spans="1:3" s="11" customFormat="1" x14ac:dyDescent="0.2">
      <c r="A977" s="418" t="s">
        <v>2631</v>
      </c>
      <c r="B977" s="413"/>
      <c r="C977" s="413" t="s">
        <v>2632</v>
      </c>
    </row>
    <row r="978" spans="1:3" s="11" customFormat="1" x14ac:dyDescent="0.2">
      <c r="A978" s="418" t="s">
        <v>2567</v>
      </c>
      <c r="B978" s="413"/>
      <c r="C978" s="413" t="s">
        <v>2568</v>
      </c>
    </row>
    <row r="979" spans="1:3" s="11" customFormat="1" x14ac:dyDescent="0.2">
      <c r="A979" s="418" t="s">
        <v>2661</v>
      </c>
      <c r="B979" s="413"/>
      <c r="C979" s="413" t="s">
        <v>2662</v>
      </c>
    </row>
    <row r="980" spans="1:3" s="11" customFormat="1" x14ac:dyDescent="0.2">
      <c r="A980" s="418" t="s">
        <v>2531</v>
      </c>
      <c r="B980" s="413"/>
      <c r="C980" s="413" t="s">
        <v>2532</v>
      </c>
    </row>
    <row r="981" spans="1:3" s="11" customFormat="1" x14ac:dyDescent="0.2">
      <c r="A981" s="418" t="s">
        <v>2410</v>
      </c>
      <c r="B981" s="413"/>
      <c r="C981" s="413" t="s">
        <v>2412</v>
      </c>
    </row>
    <row r="982" spans="1:3" s="11" customFormat="1" x14ac:dyDescent="0.2">
      <c r="A982" s="418" t="s">
        <v>2558</v>
      </c>
      <c r="B982" s="413"/>
      <c r="C982" s="413" t="s">
        <v>2559</v>
      </c>
    </row>
    <row r="983" spans="1:3" s="11" customFormat="1" x14ac:dyDescent="0.2">
      <c r="A983" s="418" t="s">
        <v>2477</v>
      </c>
      <c r="B983" s="413"/>
      <c r="C983" s="413" t="s">
        <v>2479</v>
      </c>
    </row>
    <row r="984" spans="1:3" s="11" customFormat="1" x14ac:dyDescent="0.2">
      <c r="A984" s="418" t="s">
        <v>2499</v>
      </c>
      <c r="B984" s="413"/>
      <c r="C984" s="413" t="s">
        <v>2501</v>
      </c>
    </row>
    <row r="985" spans="1:3" s="11" customFormat="1" x14ac:dyDescent="0.2">
      <c r="A985" s="418" t="s">
        <v>2471</v>
      </c>
      <c r="B985" s="413"/>
      <c r="C985" s="413" t="s">
        <v>2473</v>
      </c>
    </row>
    <row r="986" spans="1:3" s="11" customFormat="1" x14ac:dyDescent="0.2">
      <c r="A986" s="418" t="s">
        <v>2629</v>
      </c>
      <c r="B986" s="413"/>
      <c r="C986" s="413" t="s">
        <v>2630</v>
      </c>
    </row>
    <row r="987" spans="1:3" s="11" customFormat="1" x14ac:dyDescent="0.2">
      <c r="A987" s="418" t="s">
        <v>2529</v>
      </c>
      <c r="B987" s="413"/>
      <c r="C987" s="413" t="s">
        <v>2530</v>
      </c>
    </row>
    <row r="988" spans="1:3" s="11" customFormat="1" x14ac:dyDescent="0.2">
      <c r="A988" s="418" t="s">
        <v>2556</v>
      </c>
      <c r="B988" s="413"/>
      <c r="C988" s="413" t="s">
        <v>2557</v>
      </c>
    </row>
    <row r="989" spans="1:3" s="11" customFormat="1" x14ac:dyDescent="0.2">
      <c r="A989" s="418" t="s">
        <v>2635</v>
      </c>
      <c r="B989" s="413"/>
      <c r="C989" s="413" t="s">
        <v>2636</v>
      </c>
    </row>
    <row r="990" spans="1:3" s="11" customFormat="1" x14ac:dyDescent="0.2">
      <c r="A990" s="418" t="s">
        <v>2483</v>
      </c>
      <c r="B990" s="413"/>
      <c r="C990" s="413" t="s">
        <v>2484</v>
      </c>
    </row>
    <row r="991" spans="1:3" s="11" customFormat="1" x14ac:dyDescent="0.2">
      <c r="A991" s="418" t="s">
        <v>2595</v>
      </c>
      <c r="B991" s="413"/>
      <c r="C991" s="413" t="s">
        <v>2596</v>
      </c>
    </row>
    <row r="992" spans="1:3" s="11" customFormat="1" x14ac:dyDescent="0.2">
      <c r="A992" s="418" t="s">
        <v>2623</v>
      </c>
      <c r="B992" s="413"/>
      <c r="C992" s="413" t="s">
        <v>2624</v>
      </c>
    </row>
    <row r="993" spans="1:3" s="11" customFormat="1" x14ac:dyDescent="0.2">
      <c r="A993" s="418" t="s">
        <v>2372</v>
      </c>
      <c r="B993" s="413"/>
      <c r="C993" s="413" t="s">
        <v>2374</v>
      </c>
    </row>
    <row r="994" spans="1:3" s="11" customFormat="1" x14ac:dyDescent="0.2">
      <c r="A994" s="418" t="s">
        <v>2553</v>
      </c>
      <c r="B994" s="413"/>
      <c r="C994" s="413" t="s">
        <v>2554</v>
      </c>
    </row>
    <row r="995" spans="1:3" s="11" customFormat="1" x14ac:dyDescent="0.2">
      <c r="A995" s="418" t="s">
        <v>280</v>
      </c>
      <c r="B995" s="413"/>
      <c r="C995" s="413" t="s">
        <v>281</v>
      </c>
    </row>
    <row r="996" spans="1:3" s="11" customFormat="1" x14ac:dyDescent="0.2">
      <c r="A996" s="418" t="s">
        <v>2625</v>
      </c>
      <c r="B996" s="413"/>
      <c r="C996" s="413" t="s">
        <v>2626</v>
      </c>
    </row>
    <row r="997" spans="1:3" s="11" customFormat="1" x14ac:dyDescent="0.2">
      <c r="A997" s="418" t="s">
        <v>2511</v>
      </c>
      <c r="B997" s="413"/>
      <c r="C997" s="413" t="s">
        <v>2512</v>
      </c>
    </row>
    <row r="998" spans="1:3" s="11" customFormat="1" x14ac:dyDescent="0.2">
      <c r="A998" s="418" t="s">
        <v>2689</v>
      </c>
      <c r="B998" s="413"/>
      <c r="C998" s="413" t="s">
        <v>2690</v>
      </c>
    </row>
    <row r="999" spans="1:3" s="11" customFormat="1" x14ac:dyDescent="0.2">
      <c r="A999" s="418" t="s">
        <v>2372</v>
      </c>
      <c r="B999" s="413"/>
      <c r="C999" s="413" t="s">
        <v>2374</v>
      </c>
    </row>
  </sheetData>
  <sheetProtection algorithmName="SHA-512" hashValue="Kw2tBeJMJfmAv7wkB+GlhPWAVcsRIALXPBASkUAQmr9ITJCC4auhX7fYWRmPnu03U65AmAUO7oAZ3OwzgRpwMQ==" saltValue="YNoIfsjK37XZEm1YQpUGEw==" spinCount="100000" sheet="1" objects="1" scenarios="1" selectLockedCells="1" selectUnlockedCells="1"/>
  <dataValidations count="1">
    <dataValidation type="custom" allowBlank="1" showInputMessage="1" showErrorMessage="1" errorTitle="X-Author for Excel" error="Id and Lookup fields are not editable." promptTitle="X-Author for Excel" sqref="G4:G12 C152:C153 G16:G24 G68:H80 G28:G64 E84:E147 C157:C999">
      <formula1>""</formula1>
    </dataValidation>
  </dataValidations>
  <pageMargins left="0.75" right="0.75" top="1" bottom="1" header="0.5" footer="0.5"/>
  <pageSetup orientation="portrait"/>
  <headerFooter alignWithMargins="0"/>
  <tableParts count="3">
    <tablePart r:id="rId1"/>
    <tablePart r:id="rId2"/>
    <tablePart r:id="rId3"/>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80"/>
  <sheetViews>
    <sheetView workbookViewId="0">
      <selection activeCell="D24" sqref="D24"/>
    </sheetView>
  </sheetViews>
  <sheetFormatPr defaultColWidth="8.875" defaultRowHeight="12.75" x14ac:dyDescent="0.2"/>
  <cols>
    <col min="1" max="1" width="18.875" style="1" customWidth="1"/>
    <col min="2" max="2" width="43.125" style="1" customWidth="1"/>
    <col min="3" max="3" width="8.875" style="1"/>
    <col min="4" max="4" width="40.375" style="1" customWidth="1"/>
    <col min="5" max="5" width="14.125" style="1" customWidth="1"/>
    <col min="6" max="6" width="14.375" style="1" customWidth="1"/>
    <col min="7" max="16384" width="8.875" style="1"/>
  </cols>
  <sheetData>
    <row r="1" spans="1:6" x14ac:dyDescent="0.2">
      <c r="A1" s="2" t="s">
        <v>108</v>
      </c>
    </row>
    <row r="2" spans="1:6" x14ac:dyDescent="0.2">
      <c r="A2" s="413" t="s">
        <v>110</v>
      </c>
      <c r="B2" s="413" t="s">
        <v>61</v>
      </c>
      <c r="C2" s="413">
        <v>0</v>
      </c>
      <c r="D2" s="413" t="s">
        <v>118</v>
      </c>
      <c r="E2" s="413" t="s">
        <v>44</v>
      </c>
      <c r="F2" s="413" t="s">
        <v>32</v>
      </c>
    </row>
    <row r="3" spans="1:6" hidden="1" x14ac:dyDescent="0.2">
      <c r="A3" s="413" t="s">
        <v>109</v>
      </c>
      <c r="B3" s="414" t="s">
        <v>96</v>
      </c>
      <c r="C3" s="413">
        <f>IF(B3=B2,C2+1,0)</f>
        <v>0</v>
      </c>
      <c r="D3" s="413" t="str">
        <f>B3&amp;"-"&amp;C3</f>
        <v>[Name]-0</v>
      </c>
      <c r="E3" s="414" t="s">
        <v>112</v>
      </c>
      <c r="F3" s="414" t="s">
        <v>111</v>
      </c>
    </row>
    <row r="4" spans="1:6" s="11" customFormat="1" x14ac:dyDescent="0.2">
      <c r="A4" s="413" t="s">
        <v>1827</v>
      </c>
      <c r="B4" s="414" t="s">
        <v>1828</v>
      </c>
      <c r="C4" s="413">
        <f t="shared" ref="C4:C53" si="0">IF(B4=B3,C3+1,0)</f>
        <v>0</v>
      </c>
      <c r="D4" s="413" t="str">
        <f t="shared" ref="D4:D53" si="1">B4&amp;"-"&amp;C4</f>
        <v>HIV I-9a(M): Percentage of men who have sex with men who are living with HIV-0</v>
      </c>
      <c r="E4" s="414" t="s">
        <v>1829</v>
      </c>
      <c r="F4" s="414" t="s">
        <v>1830</v>
      </c>
    </row>
    <row r="5" spans="1:6" s="11" customFormat="1" x14ac:dyDescent="0.2">
      <c r="A5" s="413" t="s">
        <v>1827</v>
      </c>
      <c r="B5" s="414" t="s">
        <v>1828</v>
      </c>
      <c r="C5" s="413">
        <f t="shared" si="0"/>
        <v>1</v>
      </c>
      <c r="D5" s="413" t="str">
        <f t="shared" si="1"/>
        <v>HIV I-9a(M): Percentage of men who have sex with men who are living with HIV-1</v>
      </c>
      <c r="E5" s="414" t="s">
        <v>1829</v>
      </c>
      <c r="F5" s="414" t="s">
        <v>1831</v>
      </c>
    </row>
    <row r="6" spans="1:6" s="11" customFormat="1" x14ac:dyDescent="0.2">
      <c r="A6" s="413" t="s">
        <v>1832</v>
      </c>
      <c r="B6" s="414" t="s">
        <v>1833</v>
      </c>
      <c r="C6" s="413">
        <f t="shared" si="0"/>
        <v>0</v>
      </c>
      <c r="D6" s="413" t="str">
        <f t="shared" si="1"/>
        <v>HIV I-9b(M): Percentage of transgender people who are living with HIV-0</v>
      </c>
      <c r="E6" s="414" t="s">
        <v>1829</v>
      </c>
      <c r="F6" s="414" t="s">
        <v>1830</v>
      </c>
    </row>
    <row r="7" spans="1:6" s="11" customFormat="1" x14ac:dyDescent="0.2">
      <c r="A7" s="413" t="s">
        <v>1832</v>
      </c>
      <c r="B7" s="414" t="s">
        <v>1833</v>
      </c>
      <c r="C7" s="413">
        <f t="shared" si="0"/>
        <v>1</v>
      </c>
      <c r="D7" s="413" t="str">
        <f t="shared" si="1"/>
        <v>HIV I-9b(M): Percentage of transgender people who are living with HIV-1</v>
      </c>
      <c r="E7" s="414" t="s">
        <v>1829</v>
      </c>
      <c r="F7" s="414" t="s">
        <v>1831</v>
      </c>
    </row>
    <row r="8" spans="1:6" s="11" customFormat="1" x14ac:dyDescent="0.2">
      <c r="A8" s="413" t="s">
        <v>1834</v>
      </c>
      <c r="B8" s="414" t="s">
        <v>1835</v>
      </c>
      <c r="C8" s="413">
        <f t="shared" si="0"/>
        <v>0</v>
      </c>
      <c r="D8" s="413" t="str">
        <f t="shared" si="1"/>
        <v>HIV I-10(M): Percentage of sex workers who are living with HIV-0</v>
      </c>
      <c r="E8" s="414" t="s">
        <v>1829</v>
      </c>
      <c r="F8" s="414" t="s">
        <v>1830</v>
      </c>
    </row>
    <row r="9" spans="1:6" s="11" customFormat="1" x14ac:dyDescent="0.2">
      <c r="A9" s="413" t="s">
        <v>1834</v>
      </c>
      <c r="B9" s="414" t="s">
        <v>1835</v>
      </c>
      <c r="C9" s="413">
        <f t="shared" si="0"/>
        <v>1</v>
      </c>
      <c r="D9" s="413" t="str">
        <f t="shared" si="1"/>
        <v>HIV I-10(M): Percentage of sex workers who are living with HIV-1</v>
      </c>
      <c r="E9" s="414" t="s">
        <v>1829</v>
      </c>
      <c r="F9" s="414" t="s">
        <v>1831</v>
      </c>
    </row>
    <row r="10" spans="1:6" s="11" customFormat="1" x14ac:dyDescent="0.2">
      <c r="A10" s="413" t="s">
        <v>1836</v>
      </c>
      <c r="B10" s="414" t="s">
        <v>1837</v>
      </c>
      <c r="C10" s="413">
        <f t="shared" si="0"/>
        <v>0</v>
      </c>
      <c r="D10" s="413" t="str">
        <f t="shared" si="1"/>
        <v>Malaria I-4: Malaria test positivity rate-0</v>
      </c>
      <c r="E10" s="414" t="s">
        <v>1838</v>
      </c>
      <c r="F10" s="414" t="s">
        <v>1839</v>
      </c>
    </row>
    <row r="11" spans="1:6" s="11" customFormat="1" x14ac:dyDescent="0.2">
      <c r="A11" s="413" t="s">
        <v>1836</v>
      </c>
      <c r="B11" s="414" t="s">
        <v>1837</v>
      </c>
      <c r="C11" s="413">
        <f t="shared" si="0"/>
        <v>1</v>
      </c>
      <c r="D11" s="413" t="str">
        <f t="shared" si="1"/>
        <v>Malaria I-4: Malaria test positivity rate-1</v>
      </c>
      <c r="E11" s="414" t="s">
        <v>1840</v>
      </c>
      <c r="F11" s="414" t="s">
        <v>1841</v>
      </c>
    </row>
    <row r="12" spans="1:6" s="11" customFormat="1" x14ac:dyDescent="0.2">
      <c r="A12" s="413" t="s">
        <v>1836</v>
      </c>
      <c r="B12" s="414" t="s">
        <v>1837</v>
      </c>
      <c r="C12" s="413">
        <f t="shared" si="0"/>
        <v>2</v>
      </c>
      <c r="D12" s="413" t="str">
        <f t="shared" si="1"/>
        <v>Malaria I-4: Malaria test positivity rate-2</v>
      </c>
      <c r="E12" s="414" t="s">
        <v>1840</v>
      </c>
      <c r="F12" s="414" t="s">
        <v>1842</v>
      </c>
    </row>
    <row r="13" spans="1:6" s="11" customFormat="1" x14ac:dyDescent="0.2">
      <c r="A13" s="413" t="s">
        <v>1843</v>
      </c>
      <c r="B13" s="414" t="s">
        <v>1844</v>
      </c>
      <c r="C13" s="413">
        <f t="shared" si="0"/>
        <v>0</v>
      </c>
      <c r="D13" s="413" t="str">
        <f t="shared" si="1"/>
        <v>Malaria I-5: Malaria parasite prevalence: Proportion of children aged 6-59 months with malaria infection-0</v>
      </c>
      <c r="E13" s="414" t="s">
        <v>1845</v>
      </c>
      <c r="F13" s="414" t="s">
        <v>1846</v>
      </c>
    </row>
    <row r="14" spans="1:6" s="11" customFormat="1" x14ac:dyDescent="0.2">
      <c r="A14" s="413" t="s">
        <v>1843</v>
      </c>
      <c r="B14" s="414" t="s">
        <v>1844</v>
      </c>
      <c r="C14" s="413">
        <f t="shared" si="0"/>
        <v>1</v>
      </c>
      <c r="D14" s="413" t="str">
        <f t="shared" si="1"/>
        <v>Malaria I-5: Malaria parasite prevalence: Proportion of children aged 6-59 months with malaria infection-1</v>
      </c>
      <c r="E14" s="414" t="s">
        <v>1845</v>
      </c>
      <c r="F14" s="414" t="s">
        <v>1847</v>
      </c>
    </row>
    <row r="15" spans="1:6" s="11" customFormat="1" x14ac:dyDescent="0.2">
      <c r="A15" s="413" t="s">
        <v>1848</v>
      </c>
      <c r="B15" s="414" t="s">
        <v>1849</v>
      </c>
      <c r="C15" s="413">
        <f t="shared" si="0"/>
        <v>0</v>
      </c>
      <c r="D15" s="413" t="str">
        <f t="shared" si="1"/>
        <v>HIV I-4: Number of AIDS-related deaths per 100,000 population-0</v>
      </c>
      <c r="E15" s="414" t="s">
        <v>1829</v>
      </c>
      <c r="F15" s="414" t="s">
        <v>1850</v>
      </c>
    </row>
    <row r="16" spans="1:6" s="11" customFormat="1" x14ac:dyDescent="0.2">
      <c r="A16" s="413" t="s">
        <v>1848</v>
      </c>
      <c r="B16" s="414" t="s">
        <v>1849</v>
      </c>
      <c r="C16" s="413">
        <f t="shared" si="0"/>
        <v>1</v>
      </c>
      <c r="D16" s="413" t="str">
        <f t="shared" si="1"/>
        <v>HIV I-4: Number of AIDS-related deaths per 100,000 population-1</v>
      </c>
      <c r="E16" s="414" t="s">
        <v>1829</v>
      </c>
      <c r="F16" s="414" t="s">
        <v>1851</v>
      </c>
    </row>
    <row r="17" spans="1:6" s="11" customFormat="1" x14ac:dyDescent="0.2">
      <c r="A17" s="413" t="s">
        <v>1848</v>
      </c>
      <c r="B17" s="414" t="s">
        <v>1849</v>
      </c>
      <c r="C17" s="413">
        <f t="shared" si="0"/>
        <v>2</v>
      </c>
      <c r="D17" s="413" t="str">
        <f t="shared" si="1"/>
        <v>HIV I-4: Number of AIDS-related deaths per 100,000 population-2</v>
      </c>
      <c r="E17" s="414" t="s">
        <v>1852</v>
      </c>
      <c r="F17" s="414" t="s">
        <v>1853</v>
      </c>
    </row>
    <row r="18" spans="1:6" s="11" customFormat="1" x14ac:dyDescent="0.2">
      <c r="A18" s="413" t="s">
        <v>1848</v>
      </c>
      <c r="B18" s="414" t="s">
        <v>1849</v>
      </c>
      <c r="C18" s="413">
        <f t="shared" si="0"/>
        <v>3</v>
      </c>
      <c r="D18" s="413" t="str">
        <f t="shared" si="1"/>
        <v>HIV I-4: Number of AIDS-related deaths per 100,000 population-3</v>
      </c>
      <c r="E18" s="414" t="s">
        <v>1852</v>
      </c>
      <c r="F18" s="414" t="s">
        <v>1854</v>
      </c>
    </row>
    <row r="19" spans="1:6" s="11" customFormat="1" x14ac:dyDescent="0.2">
      <c r="A19" s="413" t="s">
        <v>1848</v>
      </c>
      <c r="B19" s="414" t="s">
        <v>1849</v>
      </c>
      <c r="C19" s="413">
        <f t="shared" si="0"/>
        <v>4</v>
      </c>
      <c r="D19" s="413" t="str">
        <f t="shared" si="1"/>
        <v>HIV I-4: Number of AIDS-related deaths per 100,000 population-4</v>
      </c>
      <c r="E19" s="414" t="s">
        <v>1852</v>
      </c>
      <c r="F19" s="414" t="s">
        <v>1855</v>
      </c>
    </row>
    <row r="20" spans="1:6" s="11" customFormat="1" x14ac:dyDescent="0.2">
      <c r="A20" s="413" t="s">
        <v>1848</v>
      </c>
      <c r="B20" s="414" t="s">
        <v>1849</v>
      </c>
      <c r="C20" s="413">
        <f t="shared" si="0"/>
        <v>5</v>
      </c>
      <c r="D20" s="413" t="str">
        <f t="shared" si="1"/>
        <v>HIV I-4: Number of AIDS-related deaths per 100,000 population-5</v>
      </c>
      <c r="E20" s="414" t="s">
        <v>1852</v>
      </c>
      <c r="F20" s="414" t="s">
        <v>1856</v>
      </c>
    </row>
    <row r="21" spans="1:6" s="11" customFormat="1" x14ac:dyDescent="0.2">
      <c r="A21" s="413" t="s">
        <v>1848</v>
      </c>
      <c r="B21" s="414" t="s">
        <v>1849</v>
      </c>
      <c r="C21" s="413">
        <f t="shared" si="0"/>
        <v>6</v>
      </c>
      <c r="D21" s="413" t="str">
        <f t="shared" si="1"/>
        <v>HIV I-4: Number of AIDS-related deaths per 100,000 population-6</v>
      </c>
      <c r="E21" s="414" t="s">
        <v>1845</v>
      </c>
      <c r="F21" s="414" t="s">
        <v>1846</v>
      </c>
    </row>
    <row r="22" spans="1:6" s="11" customFormat="1" x14ac:dyDescent="0.2">
      <c r="A22" s="413" t="s">
        <v>1848</v>
      </c>
      <c r="B22" s="414" t="s">
        <v>1849</v>
      </c>
      <c r="C22" s="413">
        <f t="shared" si="0"/>
        <v>7</v>
      </c>
      <c r="D22" s="413" t="str">
        <f t="shared" si="1"/>
        <v>HIV I-4: Number of AIDS-related deaths per 100,000 population-7</v>
      </c>
      <c r="E22" s="414" t="s">
        <v>1845</v>
      </c>
      <c r="F22" s="414" t="s">
        <v>1847</v>
      </c>
    </row>
    <row r="23" spans="1:6" s="11" customFormat="1" x14ac:dyDescent="0.2">
      <c r="A23" s="413" t="s">
        <v>1857</v>
      </c>
      <c r="B23" s="414" t="s">
        <v>1858</v>
      </c>
      <c r="C23" s="413">
        <f t="shared" si="0"/>
        <v>0</v>
      </c>
      <c r="D23" s="413" t="str">
        <f t="shared" si="1"/>
        <v>Malaria I-1(M): Reported malaria cases (presumed and confirmed)-0</v>
      </c>
      <c r="E23" s="414" t="s">
        <v>1829</v>
      </c>
      <c r="F23" s="414" t="s">
        <v>1859</v>
      </c>
    </row>
    <row r="24" spans="1:6" s="11" customFormat="1" x14ac:dyDescent="0.2">
      <c r="A24" s="413" t="s">
        <v>1857</v>
      </c>
      <c r="B24" s="414" t="s">
        <v>1858</v>
      </c>
      <c r="C24" s="413">
        <f t="shared" si="0"/>
        <v>1</v>
      </c>
      <c r="D24" s="413" t="str">
        <f t="shared" si="1"/>
        <v>Malaria I-1(M): Reported malaria cases (presumed and confirmed)-1</v>
      </c>
      <c r="E24" s="414" t="s">
        <v>1829</v>
      </c>
      <c r="F24" s="414" t="s">
        <v>1860</v>
      </c>
    </row>
    <row r="25" spans="1:6" s="11" customFormat="1" x14ac:dyDescent="0.2">
      <c r="A25" s="413" t="s">
        <v>1857</v>
      </c>
      <c r="B25" s="414" t="s">
        <v>1858</v>
      </c>
      <c r="C25" s="413">
        <f t="shared" si="0"/>
        <v>2</v>
      </c>
      <c r="D25" s="413" t="str">
        <f t="shared" si="1"/>
        <v>Malaria I-1(M): Reported malaria cases (presumed and confirmed)-2</v>
      </c>
      <c r="E25" s="414" t="s">
        <v>1861</v>
      </c>
      <c r="F25" s="414" t="s">
        <v>1862</v>
      </c>
    </row>
    <row r="26" spans="1:6" s="11" customFormat="1" x14ac:dyDescent="0.2">
      <c r="A26" s="413" t="s">
        <v>1857</v>
      </c>
      <c r="B26" s="414" t="s">
        <v>1858</v>
      </c>
      <c r="C26" s="413">
        <f t="shared" si="0"/>
        <v>3</v>
      </c>
      <c r="D26" s="413" t="str">
        <f t="shared" si="1"/>
        <v>Malaria I-1(M): Reported malaria cases (presumed and confirmed)-3</v>
      </c>
      <c r="E26" s="414" t="s">
        <v>1861</v>
      </c>
      <c r="F26" s="414" t="s">
        <v>1863</v>
      </c>
    </row>
    <row r="27" spans="1:6" s="11" customFormat="1" x14ac:dyDescent="0.2">
      <c r="A27" s="413" t="s">
        <v>1857</v>
      </c>
      <c r="B27" s="414" t="s">
        <v>1858</v>
      </c>
      <c r="C27" s="413">
        <f t="shared" si="0"/>
        <v>4</v>
      </c>
      <c r="D27" s="413" t="str">
        <f t="shared" si="1"/>
        <v>Malaria I-1(M): Reported malaria cases (presumed and confirmed)-4</v>
      </c>
      <c r="E27" s="414" t="s">
        <v>1838</v>
      </c>
      <c r="F27" s="414" t="s">
        <v>1864</v>
      </c>
    </row>
    <row r="28" spans="1:6" s="11" customFormat="1" x14ac:dyDescent="0.2">
      <c r="A28" s="413" t="s">
        <v>1857</v>
      </c>
      <c r="B28" s="414" t="s">
        <v>1858</v>
      </c>
      <c r="C28" s="413">
        <f t="shared" si="0"/>
        <v>5</v>
      </c>
      <c r="D28" s="413" t="str">
        <f t="shared" si="1"/>
        <v>Malaria I-1(M): Reported malaria cases (presumed and confirmed)-5</v>
      </c>
      <c r="E28" s="414" t="s">
        <v>1838</v>
      </c>
      <c r="F28" s="414" t="s">
        <v>1839</v>
      </c>
    </row>
    <row r="29" spans="1:6" s="11" customFormat="1" x14ac:dyDescent="0.2">
      <c r="A29" s="413" t="s">
        <v>1857</v>
      </c>
      <c r="B29" s="414" t="s">
        <v>1858</v>
      </c>
      <c r="C29" s="413">
        <f t="shared" si="0"/>
        <v>6</v>
      </c>
      <c r="D29" s="413" t="str">
        <f t="shared" si="1"/>
        <v>Malaria I-1(M): Reported malaria cases (presumed and confirmed)-6</v>
      </c>
      <c r="E29" s="414" t="s">
        <v>1838</v>
      </c>
      <c r="F29" s="414" t="s">
        <v>1865</v>
      </c>
    </row>
    <row r="30" spans="1:6" s="11" customFormat="1" x14ac:dyDescent="0.2">
      <c r="A30" s="413" t="s">
        <v>1866</v>
      </c>
      <c r="B30" s="414" t="s">
        <v>1867</v>
      </c>
      <c r="C30" s="413">
        <f t="shared" si="0"/>
        <v>0</v>
      </c>
      <c r="D30" s="413" t="str">
        <f t="shared" si="1"/>
        <v>Malaria I-3.1(M): Inpatient malaria deaths per year: rate per 100,000 persons per year-0</v>
      </c>
      <c r="E30" s="414" t="s">
        <v>1829</v>
      </c>
      <c r="F30" s="414" t="s">
        <v>1859</v>
      </c>
    </row>
    <row r="31" spans="1:6" s="11" customFormat="1" x14ac:dyDescent="0.2">
      <c r="A31" s="413" t="s">
        <v>1866</v>
      </c>
      <c r="B31" s="414" t="s">
        <v>1867</v>
      </c>
      <c r="C31" s="413">
        <f t="shared" si="0"/>
        <v>1</v>
      </c>
      <c r="D31" s="413" t="str">
        <f t="shared" si="1"/>
        <v>Malaria I-3.1(M): Inpatient malaria deaths per year: rate per 100,000 persons per year-1</v>
      </c>
      <c r="E31" s="414" t="s">
        <v>1829</v>
      </c>
      <c r="F31" s="414" t="s">
        <v>1860</v>
      </c>
    </row>
    <row r="32" spans="1:6" s="11" customFormat="1" x14ac:dyDescent="0.2">
      <c r="A32" s="413" t="s">
        <v>1868</v>
      </c>
      <c r="B32" s="414" t="s">
        <v>1869</v>
      </c>
      <c r="C32" s="413">
        <f t="shared" si="0"/>
        <v>0</v>
      </c>
      <c r="D32" s="413" t="str">
        <f t="shared" si="1"/>
        <v>Malaria I-6: All-cause under-5 mortality rate per 1000 live births-0</v>
      </c>
      <c r="E32" s="414" t="s">
        <v>1845</v>
      </c>
      <c r="F32" s="414" t="s">
        <v>1846</v>
      </c>
    </row>
    <row r="33" spans="1:6" s="11" customFormat="1" x14ac:dyDescent="0.2">
      <c r="A33" s="413" t="s">
        <v>1868</v>
      </c>
      <c r="B33" s="414" t="s">
        <v>1869</v>
      </c>
      <c r="C33" s="413">
        <f t="shared" si="0"/>
        <v>1</v>
      </c>
      <c r="D33" s="413" t="str">
        <f t="shared" si="1"/>
        <v>Malaria I-6: All-cause under-5 mortality rate per 1000 live births-1</v>
      </c>
      <c r="E33" s="414" t="s">
        <v>1845</v>
      </c>
      <c r="F33" s="414" t="s">
        <v>1847</v>
      </c>
    </row>
    <row r="34" spans="1:6" s="11" customFormat="1" x14ac:dyDescent="0.2">
      <c r="A34" s="413" t="s">
        <v>1870</v>
      </c>
      <c r="B34" s="414" t="s">
        <v>1871</v>
      </c>
      <c r="C34" s="413">
        <f t="shared" si="0"/>
        <v>0</v>
      </c>
      <c r="D34" s="413" t="str">
        <f t="shared" si="1"/>
        <v>HIV I-14: Number of new HIV infections per 1000 uninfected population-0</v>
      </c>
      <c r="E34" s="414" t="s">
        <v>1829</v>
      </c>
      <c r="F34" s="414" t="s">
        <v>1850</v>
      </c>
    </row>
    <row r="35" spans="1:6" s="11" customFormat="1" x14ac:dyDescent="0.2">
      <c r="A35" s="413" t="s">
        <v>1870</v>
      </c>
      <c r="B35" s="414" t="s">
        <v>1871</v>
      </c>
      <c r="C35" s="413">
        <f t="shared" si="0"/>
        <v>1</v>
      </c>
      <c r="D35" s="413" t="str">
        <f t="shared" si="1"/>
        <v>HIV I-14: Number of new HIV infections per 1000 uninfected population-1</v>
      </c>
      <c r="E35" s="414" t="s">
        <v>1829</v>
      </c>
      <c r="F35" s="414" t="s">
        <v>1851</v>
      </c>
    </row>
    <row r="36" spans="1:6" s="11" customFormat="1" x14ac:dyDescent="0.2">
      <c r="A36" s="413" t="s">
        <v>1870</v>
      </c>
      <c r="B36" s="414" t="s">
        <v>1871</v>
      </c>
      <c r="C36" s="413">
        <f t="shared" si="0"/>
        <v>2</v>
      </c>
      <c r="D36" s="413" t="str">
        <f t="shared" si="1"/>
        <v>HIV I-14: Number of new HIV infections per 1000 uninfected population-2</v>
      </c>
      <c r="E36" s="414" t="s">
        <v>1852</v>
      </c>
      <c r="F36" s="414" t="s">
        <v>1853</v>
      </c>
    </row>
    <row r="37" spans="1:6" s="11" customFormat="1" x14ac:dyDescent="0.2">
      <c r="A37" s="413" t="s">
        <v>1870</v>
      </c>
      <c r="B37" s="414" t="s">
        <v>1871</v>
      </c>
      <c r="C37" s="413">
        <f t="shared" si="0"/>
        <v>3</v>
      </c>
      <c r="D37" s="413" t="str">
        <f t="shared" si="1"/>
        <v>HIV I-14: Number of new HIV infections per 1000 uninfected population-3</v>
      </c>
      <c r="E37" s="414" t="s">
        <v>1852</v>
      </c>
      <c r="F37" s="414" t="s">
        <v>1854</v>
      </c>
    </row>
    <row r="38" spans="1:6" s="11" customFormat="1" x14ac:dyDescent="0.2">
      <c r="A38" s="413" t="s">
        <v>1870</v>
      </c>
      <c r="B38" s="414" t="s">
        <v>1871</v>
      </c>
      <c r="C38" s="413">
        <f t="shared" si="0"/>
        <v>4</v>
      </c>
      <c r="D38" s="413" t="str">
        <f t="shared" si="1"/>
        <v>HIV I-14: Number of new HIV infections per 1000 uninfected population-4</v>
      </c>
      <c r="E38" s="414" t="s">
        <v>1852</v>
      </c>
      <c r="F38" s="414" t="s">
        <v>1855</v>
      </c>
    </row>
    <row r="39" spans="1:6" s="11" customFormat="1" x14ac:dyDescent="0.2">
      <c r="A39" s="413" t="s">
        <v>1870</v>
      </c>
      <c r="B39" s="414" t="s">
        <v>1871</v>
      </c>
      <c r="C39" s="413">
        <f t="shared" si="0"/>
        <v>5</v>
      </c>
      <c r="D39" s="413" t="str">
        <f t="shared" si="1"/>
        <v>HIV I-14: Number of new HIV infections per 1000 uninfected population-5</v>
      </c>
      <c r="E39" s="414" t="s">
        <v>1852</v>
      </c>
      <c r="F39" s="414" t="s">
        <v>1856</v>
      </c>
    </row>
    <row r="40" spans="1:6" s="11" customFormat="1" x14ac:dyDescent="0.2">
      <c r="A40" s="413" t="s">
        <v>1870</v>
      </c>
      <c r="B40" s="414" t="s">
        <v>1871</v>
      </c>
      <c r="C40" s="413">
        <f t="shared" si="0"/>
        <v>6</v>
      </c>
      <c r="D40" s="413" t="str">
        <f t="shared" si="1"/>
        <v>HIV I-14: Number of new HIV infections per 1000 uninfected population-6</v>
      </c>
      <c r="E40" s="414" t="s">
        <v>1845</v>
      </c>
      <c r="F40" s="414" t="s">
        <v>1846</v>
      </c>
    </row>
    <row r="41" spans="1:6" s="11" customFormat="1" x14ac:dyDescent="0.2">
      <c r="A41" s="413" t="s">
        <v>1870</v>
      </c>
      <c r="B41" s="414" t="s">
        <v>1871</v>
      </c>
      <c r="C41" s="413">
        <f t="shared" si="0"/>
        <v>7</v>
      </c>
      <c r="D41" s="413" t="str">
        <f t="shared" si="1"/>
        <v>HIV I-14: Number of new HIV infections per 1000 uninfected population-7</v>
      </c>
      <c r="E41" s="414" t="s">
        <v>1845</v>
      </c>
      <c r="F41" s="414" t="s">
        <v>1847</v>
      </c>
    </row>
    <row r="42" spans="1:6" s="11" customFormat="1" x14ac:dyDescent="0.2">
      <c r="A42" s="413" t="s">
        <v>1872</v>
      </c>
      <c r="B42" s="414" t="s">
        <v>1873</v>
      </c>
      <c r="C42" s="413">
        <f t="shared" si="0"/>
        <v>0</v>
      </c>
      <c r="D42" s="413" t="str">
        <f t="shared" si="1"/>
        <v>Malaria I-10(M): Annual parasite incidence: Confirmed malaria cases (microscopy or RDT): rate per 1000 persons per year (Elimination settings)-0</v>
      </c>
      <c r="E42" s="414" t="s">
        <v>1874</v>
      </c>
      <c r="F42" s="414" t="s">
        <v>1875</v>
      </c>
    </row>
    <row r="43" spans="1:6" s="11" customFormat="1" x14ac:dyDescent="0.2">
      <c r="A43" s="413" t="s">
        <v>1872</v>
      </c>
      <c r="B43" s="414" t="s">
        <v>1873</v>
      </c>
      <c r="C43" s="413">
        <f t="shared" si="0"/>
        <v>1</v>
      </c>
      <c r="D43" s="413" t="str">
        <f t="shared" si="1"/>
        <v>Malaria I-10(M): Annual parasite incidence: Confirmed malaria cases (microscopy or RDT): rate per 1000 persons per year (Elimination settings)-1</v>
      </c>
      <c r="E43" s="414" t="s">
        <v>1874</v>
      </c>
      <c r="F43" s="414" t="s">
        <v>1876</v>
      </c>
    </row>
    <row r="44" spans="1:6" s="11" customFormat="1" x14ac:dyDescent="0.2">
      <c r="A44" s="413" t="s">
        <v>1872</v>
      </c>
      <c r="B44" s="414" t="s">
        <v>1873</v>
      </c>
      <c r="C44" s="413">
        <f t="shared" si="0"/>
        <v>2</v>
      </c>
      <c r="D44" s="413" t="str">
        <f t="shared" si="1"/>
        <v>Malaria I-10(M): Annual parasite incidence: Confirmed malaria cases (microscopy or RDT): rate per 1000 persons per year (Elimination settings)-2</v>
      </c>
      <c r="E44" s="414" t="s">
        <v>1874</v>
      </c>
      <c r="F44" s="414" t="s">
        <v>1877</v>
      </c>
    </row>
    <row r="45" spans="1:6" s="11" customFormat="1" x14ac:dyDescent="0.2">
      <c r="A45" s="413" t="s">
        <v>1872</v>
      </c>
      <c r="B45" s="414" t="s">
        <v>1873</v>
      </c>
      <c r="C45" s="413">
        <f t="shared" si="0"/>
        <v>3</v>
      </c>
      <c r="D45" s="413" t="str">
        <f t="shared" si="1"/>
        <v>Malaria I-10(M): Annual parasite incidence: Confirmed malaria cases (microscopy or RDT): rate per 1000 persons per year (Elimination settings)-3</v>
      </c>
      <c r="E45" s="414" t="s">
        <v>1874</v>
      </c>
      <c r="F45" s="414" t="s">
        <v>1878</v>
      </c>
    </row>
    <row r="46" spans="1:6" s="11" customFormat="1" x14ac:dyDescent="0.2">
      <c r="A46" s="413" t="s">
        <v>1879</v>
      </c>
      <c r="B46" s="414" t="s">
        <v>1880</v>
      </c>
      <c r="C46" s="413">
        <f t="shared" si="0"/>
        <v>0</v>
      </c>
      <c r="D46" s="413" t="str">
        <f t="shared" si="1"/>
        <v>HIV I-13: Number and % of people living with HIV-0</v>
      </c>
      <c r="E46" s="414" t="s">
        <v>1829</v>
      </c>
      <c r="F46" s="414" t="s">
        <v>1850</v>
      </c>
    </row>
    <row r="47" spans="1:6" s="11" customFormat="1" x14ac:dyDescent="0.2">
      <c r="A47" s="413" t="s">
        <v>1879</v>
      </c>
      <c r="B47" s="414" t="s">
        <v>1880</v>
      </c>
      <c r="C47" s="413">
        <f t="shared" si="0"/>
        <v>1</v>
      </c>
      <c r="D47" s="413" t="str">
        <f t="shared" si="1"/>
        <v>HIV I-13: Number and % of people living with HIV-1</v>
      </c>
      <c r="E47" s="414" t="s">
        <v>1829</v>
      </c>
      <c r="F47" s="414" t="s">
        <v>1851</v>
      </c>
    </row>
    <row r="48" spans="1:6" s="11" customFormat="1" x14ac:dyDescent="0.2">
      <c r="A48" s="413" t="s">
        <v>1879</v>
      </c>
      <c r="B48" s="414" t="s">
        <v>1880</v>
      </c>
      <c r="C48" s="413">
        <f t="shared" si="0"/>
        <v>2</v>
      </c>
      <c r="D48" s="413" t="str">
        <f t="shared" si="1"/>
        <v>HIV I-13: Number and % of people living with HIV-2</v>
      </c>
      <c r="E48" s="414" t="s">
        <v>1852</v>
      </c>
      <c r="F48" s="414" t="s">
        <v>1853</v>
      </c>
    </row>
    <row r="49" spans="1:6" s="11" customFormat="1" x14ac:dyDescent="0.2">
      <c r="A49" s="413" t="s">
        <v>1879</v>
      </c>
      <c r="B49" s="414" t="s">
        <v>1880</v>
      </c>
      <c r="C49" s="413">
        <f t="shared" si="0"/>
        <v>3</v>
      </c>
      <c r="D49" s="413" t="str">
        <f t="shared" si="1"/>
        <v>HIV I-13: Number and % of people living with HIV-3</v>
      </c>
      <c r="E49" s="414" t="s">
        <v>1852</v>
      </c>
      <c r="F49" s="414" t="s">
        <v>1854</v>
      </c>
    </row>
    <row r="50" spans="1:6" s="11" customFormat="1" x14ac:dyDescent="0.2">
      <c r="A50" s="413" t="s">
        <v>1879</v>
      </c>
      <c r="B50" s="414" t="s">
        <v>1880</v>
      </c>
      <c r="C50" s="413">
        <f t="shared" si="0"/>
        <v>4</v>
      </c>
      <c r="D50" s="413" t="str">
        <f t="shared" si="1"/>
        <v>HIV I-13: Number and % of people living with HIV-4</v>
      </c>
      <c r="E50" s="414" t="s">
        <v>1852</v>
      </c>
      <c r="F50" s="414" t="s">
        <v>1855</v>
      </c>
    </row>
    <row r="51" spans="1:6" s="11" customFormat="1" x14ac:dyDescent="0.2">
      <c r="A51" s="413" t="s">
        <v>1879</v>
      </c>
      <c r="B51" s="414" t="s">
        <v>1880</v>
      </c>
      <c r="C51" s="413">
        <f t="shared" si="0"/>
        <v>5</v>
      </c>
      <c r="D51" s="413" t="str">
        <f t="shared" si="1"/>
        <v>HIV I-13: Number and % of people living with HIV-5</v>
      </c>
      <c r="E51" s="414" t="s">
        <v>1852</v>
      </c>
      <c r="F51" s="414" t="s">
        <v>1856</v>
      </c>
    </row>
    <row r="52" spans="1:6" s="11" customFormat="1" x14ac:dyDescent="0.2">
      <c r="A52" s="413" t="s">
        <v>1879</v>
      </c>
      <c r="B52" s="414" t="s">
        <v>1880</v>
      </c>
      <c r="C52" s="413">
        <f t="shared" si="0"/>
        <v>6</v>
      </c>
      <c r="D52" s="413" t="str">
        <f t="shared" si="1"/>
        <v>HIV I-13: Number and % of people living with HIV-6</v>
      </c>
      <c r="E52" s="414" t="s">
        <v>1845</v>
      </c>
      <c r="F52" s="414" t="s">
        <v>1846</v>
      </c>
    </row>
    <row r="53" spans="1:6" s="11" customFormat="1" x14ac:dyDescent="0.2">
      <c r="A53" s="413" t="s">
        <v>1879</v>
      </c>
      <c r="B53" s="414" t="s">
        <v>1880</v>
      </c>
      <c r="C53" s="413">
        <f t="shared" si="0"/>
        <v>7</v>
      </c>
      <c r="D53" s="413" t="str">
        <f t="shared" si="1"/>
        <v>HIV I-13: Number and % of people living with HIV-7</v>
      </c>
      <c r="E53" s="414" t="s">
        <v>1845</v>
      </c>
      <c r="F53" s="414" t="s">
        <v>1847</v>
      </c>
    </row>
    <row r="55" spans="1:6" x14ac:dyDescent="0.2">
      <c r="A55" s="2" t="s">
        <v>120</v>
      </c>
    </row>
    <row r="56" spans="1:6" x14ac:dyDescent="0.2">
      <c r="A56" s="413" t="s">
        <v>110</v>
      </c>
      <c r="B56" s="413" t="s">
        <v>61</v>
      </c>
      <c r="C56" s="413">
        <v>0</v>
      </c>
      <c r="D56" s="413" t="s">
        <v>118</v>
      </c>
      <c r="E56" s="413" t="s">
        <v>44</v>
      </c>
      <c r="F56" s="413" t="s">
        <v>32</v>
      </c>
    </row>
    <row r="57" spans="1:6" hidden="1" x14ac:dyDescent="0.2">
      <c r="A57" s="413" t="s">
        <v>109</v>
      </c>
      <c r="B57" s="414" t="s">
        <v>96</v>
      </c>
      <c r="C57" s="413">
        <f>IF(B57=B56,C56+1,0)</f>
        <v>0</v>
      </c>
      <c r="D57" s="413" t="str">
        <f>B57&amp;"-"&amp;C57</f>
        <v>[Name]-0</v>
      </c>
      <c r="E57" s="414" t="s">
        <v>112</v>
      </c>
      <c r="F57" s="414" t="s">
        <v>111</v>
      </c>
    </row>
    <row r="58" spans="1:6" s="11" customFormat="1" x14ac:dyDescent="0.2">
      <c r="A58" s="413" t="s">
        <v>1881</v>
      </c>
      <c r="B58" s="414" t="s">
        <v>1882</v>
      </c>
      <c r="C58" s="413">
        <f t="shared" ref="C58:C89" si="2">IF(B58=B57,C57+1,0)</f>
        <v>0</v>
      </c>
      <c r="D58" s="413" t="str">
        <f t="shared" ref="D58:D89" si="3">B58&amp;"-"&amp;C58</f>
        <v>HIV O-1(M): Percentage of adults and children with HIV, known to be on treatment 12 months after initiation of antiretroviral therapy-0</v>
      </c>
      <c r="E58" s="414" t="s">
        <v>1829</v>
      </c>
      <c r="F58" s="414" t="s">
        <v>1850</v>
      </c>
    </row>
    <row r="59" spans="1:6" s="11" customFormat="1" x14ac:dyDescent="0.2">
      <c r="A59" s="413" t="s">
        <v>1881</v>
      </c>
      <c r="B59" s="414" t="s">
        <v>1882</v>
      </c>
      <c r="C59" s="413">
        <f t="shared" si="2"/>
        <v>1</v>
      </c>
      <c r="D59" s="413" t="str">
        <f t="shared" si="3"/>
        <v>HIV O-1(M): Percentage of adults and children with HIV, known to be on treatment 12 months after initiation of antiretroviral therapy-1</v>
      </c>
      <c r="E59" s="414" t="s">
        <v>1829</v>
      </c>
      <c r="F59" s="414" t="s">
        <v>1851</v>
      </c>
    </row>
    <row r="60" spans="1:6" s="11" customFormat="1" x14ac:dyDescent="0.2">
      <c r="A60" s="413" t="s">
        <v>1881</v>
      </c>
      <c r="B60" s="414" t="s">
        <v>1882</v>
      </c>
      <c r="C60" s="413">
        <f t="shared" si="2"/>
        <v>2</v>
      </c>
      <c r="D60" s="413" t="str">
        <f t="shared" si="3"/>
        <v>HIV O-1(M): Percentage of adults and children with HIV, known to be on treatment 12 months after initiation of antiretroviral therapy-2</v>
      </c>
      <c r="E60" s="414" t="s">
        <v>1883</v>
      </c>
      <c r="F60" s="414" t="s">
        <v>1884</v>
      </c>
    </row>
    <row r="61" spans="1:6" s="11" customFormat="1" x14ac:dyDescent="0.2">
      <c r="A61" s="413" t="s">
        <v>1881</v>
      </c>
      <c r="B61" s="414" t="s">
        <v>1882</v>
      </c>
      <c r="C61" s="413">
        <f t="shared" si="2"/>
        <v>3</v>
      </c>
      <c r="D61" s="413" t="str">
        <f t="shared" si="3"/>
        <v>HIV O-1(M): Percentage of adults and children with HIV, known to be on treatment 12 months after initiation of antiretroviral therapy-3</v>
      </c>
      <c r="E61" s="414" t="s">
        <v>1883</v>
      </c>
      <c r="F61" s="414" t="s">
        <v>1885</v>
      </c>
    </row>
    <row r="62" spans="1:6" s="11" customFormat="1" x14ac:dyDescent="0.2">
      <c r="A62" s="413" t="s">
        <v>1881</v>
      </c>
      <c r="B62" s="414" t="s">
        <v>1882</v>
      </c>
      <c r="C62" s="413">
        <f t="shared" si="2"/>
        <v>4</v>
      </c>
      <c r="D62" s="413" t="str">
        <f t="shared" si="3"/>
        <v>HIV O-1(M): Percentage of adults and children with HIV, known to be on treatment 12 months after initiation of antiretroviral therapy-4</v>
      </c>
      <c r="E62" s="414" t="s">
        <v>1883</v>
      </c>
      <c r="F62" s="414" t="s">
        <v>1886</v>
      </c>
    </row>
    <row r="63" spans="1:6" s="11" customFormat="1" x14ac:dyDescent="0.2">
      <c r="A63" s="413" t="s">
        <v>1881</v>
      </c>
      <c r="B63" s="414" t="s">
        <v>1882</v>
      </c>
      <c r="C63" s="413">
        <f t="shared" si="2"/>
        <v>5</v>
      </c>
      <c r="D63" s="413" t="str">
        <f t="shared" si="3"/>
        <v>HIV O-1(M): Percentage of adults and children with HIV, known to be on treatment 12 months after initiation of antiretroviral therapy-5</v>
      </c>
      <c r="E63" s="414" t="s">
        <v>1845</v>
      </c>
      <c r="F63" s="414" t="s">
        <v>1846</v>
      </c>
    </row>
    <row r="64" spans="1:6" s="11" customFormat="1" x14ac:dyDescent="0.2">
      <c r="A64" s="413" t="s">
        <v>1881</v>
      </c>
      <c r="B64" s="414" t="s">
        <v>1882</v>
      </c>
      <c r="C64" s="413">
        <f t="shared" si="2"/>
        <v>6</v>
      </c>
      <c r="D64" s="413" t="str">
        <f t="shared" si="3"/>
        <v>HIV O-1(M): Percentage of adults and children with HIV, known to be on treatment 12 months after initiation of antiretroviral therapy-6</v>
      </c>
      <c r="E64" s="414" t="s">
        <v>1845</v>
      </c>
      <c r="F64" s="414" t="s">
        <v>1847</v>
      </c>
    </row>
    <row r="65" spans="1:6" s="11" customFormat="1" x14ac:dyDescent="0.2">
      <c r="A65" s="413" t="s">
        <v>1887</v>
      </c>
      <c r="B65" s="414" t="s">
        <v>1888</v>
      </c>
      <c r="C65" s="413">
        <f t="shared" si="2"/>
        <v>0</v>
      </c>
      <c r="D65" s="413" t="str">
        <f t="shared" si="3"/>
        <v>HIV O-4a(M): Percentage of men reporting the use of a condom the last time they had anal sex with a male partner-0</v>
      </c>
      <c r="E65" s="414" t="s">
        <v>1829</v>
      </c>
      <c r="F65" s="414" t="s">
        <v>1830</v>
      </c>
    </row>
    <row r="66" spans="1:6" s="11" customFormat="1" x14ac:dyDescent="0.2">
      <c r="A66" s="413" t="s">
        <v>1887</v>
      </c>
      <c r="B66" s="414" t="s">
        <v>1888</v>
      </c>
      <c r="C66" s="413">
        <f t="shared" si="2"/>
        <v>1</v>
      </c>
      <c r="D66" s="413" t="str">
        <f t="shared" si="3"/>
        <v>HIV O-4a(M): Percentage of men reporting the use of a condom the last time they had anal sex with a male partner-1</v>
      </c>
      <c r="E66" s="414" t="s">
        <v>1829</v>
      </c>
      <c r="F66" s="414" t="s">
        <v>1831</v>
      </c>
    </row>
    <row r="67" spans="1:6" s="11" customFormat="1" x14ac:dyDescent="0.2">
      <c r="A67" s="413" t="s">
        <v>1889</v>
      </c>
      <c r="B67" s="414" t="s">
        <v>1890</v>
      </c>
      <c r="C67" s="413">
        <f t="shared" si="2"/>
        <v>0</v>
      </c>
      <c r="D67" s="413" t="str">
        <f t="shared" si="3"/>
        <v>HIV O-5(M): Percentage of sex workers reporting the use of a condom with their most recent client-0</v>
      </c>
      <c r="E67" s="414" t="s">
        <v>1829</v>
      </c>
      <c r="F67" s="414" t="s">
        <v>1830</v>
      </c>
    </row>
    <row r="68" spans="1:6" s="11" customFormat="1" x14ac:dyDescent="0.2">
      <c r="A68" s="413" t="s">
        <v>1889</v>
      </c>
      <c r="B68" s="414" t="s">
        <v>1890</v>
      </c>
      <c r="C68" s="413">
        <f t="shared" si="2"/>
        <v>1</v>
      </c>
      <c r="D68" s="413" t="str">
        <f t="shared" si="3"/>
        <v>HIV O-5(M): Percentage of sex workers reporting the use of a condom with their most recent client-1</v>
      </c>
      <c r="E68" s="414" t="s">
        <v>1829</v>
      </c>
      <c r="F68" s="414" t="s">
        <v>1831</v>
      </c>
    </row>
    <row r="69" spans="1:6" s="11" customFormat="1" x14ac:dyDescent="0.2">
      <c r="A69" s="413" t="s">
        <v>1889</v>
      </c>
      <c r="B69" s="414" t="s">
        <v>1890</v>
      </c>
      <c r="C69" s="413">
        <f t="shared" si="2"/>
        <v>2</v>
      </c>
      <c r="D69" s="413" t="str">
        <f t="shared" si="3"/>
        <v>HIV O-5(M): Percentage of sex workers reporting the use of a condom with their most recent client-2</v>
      </c>
      <c r="E69" s="414" t="s">
        <v>1845</v>
      </c>
      <c r="F69" s="414" t="s">
        <v>1846</v>
      </c>
    </row>
    <row r="70" spans="1:6" s="11" customFormat="1" x14ac:dyDescent="0.2">
      <c r="A70" s="413" t="s">
        <v>1889</v>
      </c>
      <c r="B70" s="414" t="s">
        <v>1890</v>
      </c>
      <c r="C70" s="413">
        <f t="shared" si="2"/>
        <v>3</v>
      </c>
      <c r="D70" s="413" t="str">
        <f t="shared" si="3"/>
        <v>HIV O-5(M): Percentage of sex workers reporting the use of a condom with their most recent client-3</v>
      </c>
      <c r="E70" s="414" t="s">
        <v>1845</v>
      </c>
      <c r="F70" s="414" t="s">
        <v>1847</v>
      </c>
    </row>
    <row r="71" spans="1:6" s="11" customFormat="1" x14ac:dyDescent="0.2">
      <c r="A71" s="413" t="s">
        <v>1891</v>
      </c>
      <c r="B71" s="414" t="s">
        <v>1892</v>
      </c>
      <c r="C71" s="413">
        <f t="shared" si="2"/>
        <v>0</v>
      </c>
      <c r="D71" s="413" t="str">
        <f t="shared" si="3"/>
        <v>HIV O-6(M): Percentage of people who inject drugs reporting the use of sterile injecting equipment the last time they injected-0</v>
      </c>
      <c r="E71" s="414" t="s">
        <v>1829</v>
      </c>
      <c r="F71" s="414" t="s">
        <v>1831</v>
      </c>
    </row>
    <row r="72" spans="1:6" s="11" customFormat="1" x14ac:dyDescent="0.2">
      <c r="A72" s="413" t="s">
        <v>1891</v>
      </c>
      <c r="B72" s="414" t="s">
        <v>1892</v>
      </c>
      <c r="C72" s="413">
        <f t="shared" si="2"/>
        <v>1</v>
      </c>
      <c r="D72" s="413" t="str">
        <f t="shared" si="3"/>
        <v>HIV O-6(M): Percentage of people who inject drugs reporting the use of sterile injecting equipment the last time they injected-1</v>
      </c>
      <c r="E72" s="414" t="s">
        <v>1829</v>
      </c>
      <c r="F72" s="414" t="s">
        <v>1830</v>
      </c>
    </row>
    <row r="73" spans="1:6" s="11" customFormat="1" x14ac:dyDescent="0.2">
      <c r="A73" s="413" t="s">
        <v>1891</v>
      </c>
      <c r="B73" s="414" t="s">
        <v>1892</v>
      </c>
      <c r="C73" s="413">
        <f t="shared" si="2"/>
        <v>2</v>
      </c>
      <c r="D73" s="413" t="str">
        <f t="shared" si="3"/>
        <v>HIV O-6(M): Percentage of people who inject drugs reporting the use of sterile injecting equipment the last time they injected-2</v>
      </c>
      <c r="E73" s="414" t="s">
        <v>1845</v>
      </c>
      <c r="F73" s="414" t="s">
        <v>1846</v>
      </c>
    </row>
    <row r="74" spans="1:6" s="11" customFormat="1" x14ac:dyDescent="0.2">
      <c r="A74" s="413" t="s">
        <v>1891</v>
      </c>
      <c r="B74" s="414" t="s">
        <v>1892</v>
      </c>
      <c r="C74" s="413">
        <f t="shared" si="2"/>
        <v>3</v>
      </c>
      <c r="D74" s="413" t="str">
        <f t="shared" si="3"/>
        <v>HIV O-6(M): Percentage of people who inject drugs reporting the use of sterile injecting equipment the last time they injected-3</v>
      </c>
      <c r="E74" s="414" t="s">
        <v>1845</v>
      </c>
      <c r="F74" s="414" t="s">
        <v>1847</v>
      </c>
    </row>
    <row r="75" spans="1:6" s="11" customFormat="1" x14ac:dyDescent="0.2">
      <c r="A75" s="413" t="s">
        <v>1893</v>
      </c>
      <c r="B75" s="414" t="s">
        <v>1894</v>
      </c>
      <c r="C75" s="413">
        <f t="shared" si="2"/>
        <v>0</v>
      </c>
      <c r="D75" s="413" t="str">
        <f t="shared" si="3"/>
        <v>TB O-4(M): Treatment success rate of RR TB and/or MDR-TB: Percentage of cases with RR and/or MDR-TB successfully treated-0</v>
      </c>
      <c r="E75" s="414" t="s">
        <v>1895</v>
      </c>
      <c r="F75" s="414" t="s">
        <v>1896</v>
      </c>
    </row>
    <row r="76" spans="1:6" s="11" customFormat="1" x14ac:dyDescent="0.2">
      <c r="A76" s="413" t="s">
        <v>1897</v>
      </c>
      <c r="B76" s="414" t="s">
        <v>1898</v>
      </c>
      <c r="C76" s="413">
        <f t="shared" si="2"/>
        <v>0</v>
      </c>
      <c r="D76" s="413" t="str">
        <f t="shared" si="3"/>
        <v>Malaria O-1a: Proportion of population that slept under an insecticide-treated net the previous night-0</v>
      </c>
      <c r="E76" s="414" t="s">
        <v>1845</v>
      </c>
      <c r="F76" s="414" t="s">
        <v>1846</v>
      </c>
    </row>
    <row r="77" spans="1:6" s="11" customFormat="1" x14ac:dyDescent="0.2">
      <c r="A77" s="413" t="s">
        <v>1897</v>
      </c>
      <c r="B77" s="414" t="s">
        <v>1898</v>
      </c>
      <c r="C77" s="413">
        <f t="shared" si="2"/>
        <v>1</v>
      </c>
      <c r="D77" s="413" t="str">
        <f t="shared" si="3"/>
        <v>Malaria O-1a: Proportion of population that slept under an insecticide-treated net the previous night-1</v>
      </c>
      <c r="E77" s="414" t="s">
        <v>1845</v>
      </c>
      <c r="F77" s="414" t="s">
        <v>1847</v>
      </c>
    </row>
    <row r="78" spans="1:6" s="11" customFormat="1" x14ac:dyDescent="0.2">
      <c r="A78" s="413" t="s">
        <v>1899</v>
      </c>
      <c r="B78" s="414" t="s">
        <v>1900</v>
      </c>
      <c r="C78" s="413">
        <f t="shared" si="2"/>
        <v>0</v>
      </c>
      <c r="D78" s="413" t="str">
        <f t="shared" si="3"/>
        <v>Malaria O-3: Proportion of population using an insecticide-treated net among those with access to an insecticide-treated net-0</v>
      </c>
      <c r="E78" s="414" t="s">
        <v>1845</v>
      </c>
      <c r="F78" s="414" t="s">
        <v>1846</v>
      </c>
    </row>
    <row r="79" spans="1:6" s="11" customFormat="1" x14ac:dyDescent="0.2">
      <c r="A79" s="413" t="s">
        <v>1899</v>
      </c>
      <c r="B79" s="414" t="s">
        <v>1900</v>
      </c>
      <c r="C79" s="413">
        <f t="shared" si="2"/>
        <v>1</v>
      </c>
      <c r="D79" s="413" t="str">
        <f t="shared" si="3"/>
        <v>Malaria O-3: Proportion of population using an insecticide-treated net among those with access to an insecticide-treated net-1</v>
      </c>
      <c r="E79" s="414" t="s">
        <v>1845</v>
      </c>
      <c r="F79" s="414" t="s">
        <v>1847</v>
      </c>
    </row>
    <row r="80" spans="1:6" s="11" customFormat="1" x14ac:dyDescent="0.2">
      <c r="A80" s="413" t="s">
        <v>1901</v>
      </c>
      <c r="B80" s="414" t="s">
        <v>1902</v>
      </c>
      <c r="C80" s="413">
        <f t="shared" si="2"/>
        <v>0</v>
      </c>
      <c r="D80" s="413" t="str">
        <f t="shared" si="3"/>
        <v>HIV O-4.1b(M): Percentage of transgender people reporting the use of a condom the last time they had sex with a partner-0</v>
      </c>
      <c r="E80" s="414" t="s">
        <v>1829</v>
      </c>
      <c r="F80" s="414" t="s">
        <v>1830</v>
      </c>
    </row>
    <row r="81" spans="1:6" s="11" customFormat="1" x14ac:dyDescent="0.2">
      <c r="A81" s="413" t="s">
        <v>1901</v>
      </c>
      <c r="B81" s="414" t="s">
        <v>1902</v>
      </c>
      <c r="C81" s="413">
        <f t="shared" si="2"/>
        <v>1</v>
      </c>
      <c r="D81" s="413" t="str">
        <f t="shared" si="3"/>
        <v>HIV O-4.1b(M): Percentage of transgender people reporting the use of a condom the last time they had sex with a partner-1</v>
      </c>
      <c r="E81" s="414" t="s">
        <v>1829</v>
      </c>
      <c r="F81" s="414" t="s">
        <v>1831</v>
      </c>
    </row>
    <row r="82" spans="1:6" s="11" customFormat="1" x14ac:dyDescent="0.2">
      <c r="A82" s="413" t="s">
        <v>1903</v>
      </c>
      <c r="B82" s="414" t="s">
        <v>1904</v>
      </c>
      <c r="C82" s="413">
        <f t="shared" si="2"/>
        <v>0</v>
      </c>
      <c r="D82" s="413" t="str">
        <f t="shared" si="3"/>
        <v>HIV O-9: Percentage of people who inject drugs reporting condom use at the last sexual intercourse-0</v>
      </c>
      <c r="E82" s="414" t="s">
        <v>1829</v>
      </c>
      <c r="F82" s="414" t="s">
        <v>1830</v>
      </c>
    </row>
    <row r="83" spans="1:6" s="11" customFormat="1" x14ac:dyDescent="0.2">
      <c r="A83" s="413" t="s">
        <v>1903</v>
      </c>
      <c r="B83" s="414" t="s">
        <v>1904</v>
      </c>
      <c r="C83" s="413">
        <f t="shared" si="2"/>
        <v>1</v>
      </c>
      <c r="D83" s="413" t="str">
        <f t="shared" si="3"/>
        <v>HIV O-9: Percentage of people who inject drugs reporting condom use at the last sexual intercourse-1</v>
      </c>
      <c r="E83" s="414" t="s">
        <v>1829</v>
      </c>
      <c r="F83" s="414" t="s">
        <v>1831</v>
      </c>
    </row>
    <row r="84" spans="1:6" s="11" customFormat="1" x14ac:dyDescent="0.2">
      <c r="A84" s="413" t="s">
        <v>1903</v>
      </c>
      <c r="B84" s="414" t="s">
        <v>1904</v>
      </c>
      <c r="C84" s="413">
        <f t="shared" si="2"/>
        <v>2</v>
      </c>
      <c r="D84" s="413" t="str">
        <f t="shared" si="3"/>
        <v>HIV O-9: Percentage of people who inject drugs reporting condom use at the last sexual intercourse-2</v>
      </c>
      <c r="E84" s="414" t="s">
        <v>1845</v>
      </c>
      <c r="F84" s="414" t="s">
        <v>1846</v>
      </c>
    </row>
    <row r="85" spans="1:6" s="11" customFormat="1" x14ac:dyDescent="0.2">
      <c r="A85" s="413" t="s">
        <v>1903</v>
      </c>
      <c r="B85" s="414" t="s">
        <v>1904</v>
      </c>
      <c r="C85" s="413">
        <f t="shared" si="2"/>
        <v>3</v>
      </c>
      <c r="D85" s="413" t="str">
        <f t="shared" si="3"/>
        <v>HIV O-9: Percentage of people who inject drugs reporting condom use at the last sexual intercourse-3</v>
      </c>
      <c r="E85" s="414" t="s">
        <v>1845</v>
      </c>
      <c r="F85" s="414" t="s">
        <v>1847</v>
      </c>
    </row>
    <row r="86" spans="1:6" s="11" customFormat="1" x14ac:dyDescent="0.2">
      <c r="A86" s="413" t="s">
        <v>1905</v>
      </c>
      <c r="B86" s="414" t="s">
        <v>1906</v>
      </c>
      <c r="C86" s="413">
        <f t="shared" si="2"/>
        <v>0</v>
      </c>
      <c r="D86" s="413" t="str">
        <f t="shared" si="3"/>
        <v>HIV O-11: Percentage of (estimated) people living with HIV who have been tested HIV-positive-0</v>
      </c>
      <c r="E86" s="414" t="s">
        <v>1845</v>
      </c>
      <c r="F86" s="414" t="s">
        <v>1846</v>
      </c>
    </row>
    <row r="87" spans="1:6" s="11" customFormat="1" x14ac:dyDescent="0.2">
      <c r="A87" s="413" t="s">
        <v>1905</v>
      </c>
      <c r="B87" s="414" t="s">
        <v>1906</v>
      </c>
      <c r="C87" s="413">
        <f t="shared" si="2"/>
        <v>1</v>
      </c>
      <c r="D87" s="413" t="str">
        <f t="shared" si="3"/>
        <v>HIV O-11: Percentage of (estimated) people living with HIV who have been tested HIV-positive-1</v>
      </c>
      <c r="E87" s="414" t="s">
        <v>1845</v>
      </c>
      <c r="F87" s="414" t="s">
        <v>1847</v>
      </c>
    </row>
    <row r="88" spans="1:6" s="11" customFormat="1" x14ac:dyDescent="0.2">
      <c r="A88" s="413" t="s">
        <v>1907</v>
      </c>
      <c r="B88" s="414" t="s">
        <v>1908</v>
      </c>
      <c r="C88" s="413">
        <f t="shared" si="2"/>
        <v>0</v>
      </c>
      <c r="D88" s="413" t="str">
        <f t="shared" si="3"/>
        <v>Malaria O-9(M): Annual blood examination rate: per 100 population per year (Elimination settings)-0</v>
      </c>
      <c r="E88" s="414" t="s">
        <v>1909</v>
      </c>
      <c r="F88" s="414" t="s">
        <v>1910</v>
      </c>
    </row>
    <row r="89" spans="1:6" s="11" customFormat="1" x14ac:dyDescent="0.2">
      <c r="A89" s="413" t="s">
        <v>1907</v>
      </c>
      <c r="B89" s="414" t="s">
        <v>1908</v>
      </c>
      <c r="C89" s="413">
        <f t="shared" si="2"/>
        <v>1</v>
      </c>
      <c r="D89" s="413" t="str">
        <f t="shared" si="3"/>
        <v>Malaria O-9(M): Annual blood examination rate: per 100 population per year (Elimination settings)-1</v>
      </c>
      <c r="E89" s="414" t="s">
        <v>1909</v>
      </c>
      <c r="F89" s="414" t="s">
        <v>1911</v>
      </c>
    </row>
    <row r="91" spans="1:6" x14ac:dyDescent="0.2">
      <c r="A91" s="2" t="s">
        <v>121</v>
      </c>
    </row>
    <row r="92" spans="1:6" x14ac:dyDescent="0.2">
      <c r="A92" s="415" t="s">
        <v>123</v>
      </c>
      <c r="B92" s="413" t="s">
        <v>61</v>
      </c>
      <c r="C92" s="413">
        <v>0</v>
      </c>
      <c r="D92" s="413" t="s">
        <v>118</v>
      </c>
      <c r="E92" s="413" t="s">
        <v>44</v>
      </c>
      <c r="F92" s="413" t="s">
        <v>32</v>
      </c>
    </row>
    <row r="93" spans="1:6" hidden="1" x14ac:dyDescent="0.2">
      <c r="A93" s="413" t="s">
        <v>122</v>
      </c>
      <c r="B93" s="414" t="s">
        <v>96</v>
      </c>
      <c r="C93" s="413">
        <f>IF(B93=B92,C92+1,0)</f>
        <v>0</v>
      </c>
      <c r="D93" s="413" t="str">
        <f>B93&amp;"-"&amp;C93</f>
        <v>[Name]-0</v>
      </c>
      <c r="E93" s="414" t="s">
        <v>112</v>
      </c>
      <c r="F93" s="414" t="s">
        <v>111</v>
      </c>
    </row>
    <row r="94" spans="1:6" s="11" customFormat="1" x14ac:dyDescent="0.2">
      <c r="A94" s="413" t="s">
        <v>1912</v>
      </c>
      <c r="B94" s="414" t="s">
        <v>1913</v>
      </c>
      <c r="C94" s="413">
        <f t="shared" ref="C94:C157" si="4">IF(B94=B93,C93+1,0)</f>
        <v>0</v>
      </c>
      <c r="D94" s="413" t="str">
        <f t="shared" ref="D94:D157" si="5">B94&amp;"-"&amp;C94</f>
        <v>MDR TB-2(M): Number of TB cases with RR-TB and/or MDR-TB notified-0</v>
      </c>
      <c r="E94" s="414" t="s">
        <v>1829</v>
      </c>
      <c r="F94" s="414" t="s">
        <v>1850</v>
      </c>
    </row>
    <row r="95" spans="1:6" s="11" customFormat="1" x14ac:dyDescent="0.2">
      <c r="A95" s="413" t="s">
        <v>1912</v>
      </c>
      <c r="B95" s="414" t="s">
        <v>1913</v>
      </c>
      <c r="C95" s="413">
        <f t="shared" si="4"/>
        <v>1</v>
      </c>
      <c r="D95" s="413" t="str">
        <f t="shared" si="5"/>
        <v>MDR TB-2(M): Number of TB cases with RR-TB and/or MDR-TB notified-1</v>
      </c>
      <c r="E95" s="414" t="s">
        <v>1829</v>
      </c>
      <c r="F95" s="414" t="s">
        <v>1851</v>
      </c>
    </row>
    <row r="96" spans="1:6" s="11" customFormat="1" x14ac:dyDescent="0.2">
      <c r="A96" s="413" t="s">
        <v>1912</v>
      </c>
      <c r="B96" s="414" t="s">
        <v>1913</v>
      </c>
      <c r="C96" s="413">
        <f t="shared" si="4"/>
        <v>2</v>
      </c>
      <c r="D96" s="413" t="str">
        <f t="shared" si="5"/>
        <v>MDR TB-2(M): Number of TB cases with RR-TB and/or MDR-TB notified-2</v>
      </c>
      <c r="E96" s="414" t="s">
        <v>1845</v>
      </c>
      <c r="F96" s="414" t="s">
        <v>1846</v>
      </c>
    </row>
    <row r="97" spans="1:6" s="11" customFormat="1" x14ac:dyDescent="0.2">
      <c r="A97" s="413" t="s">
        <v>1912</v>
      </c>
      <c r="B97" s="414" t="s">
        <v>1913</v>
      </c>
      <c r="C97" s="413">
        <f t="shared" si="4"/>
        <v>3</v>
      </c>
      <c r="D97" s="413" t="str">
        <f t="shared" si="5"/>
        <v>MDR TB-2(M): Number of TB cases with RR-TB and/or MDR-TB notified-3</v>
      </c>
      <c r="E97" s="414" t="s">
        <v>1845</v>
      </c>
      <c r="F97" s="414" t="s">
        <v>1847</v>
      </c>
    </row>
    <row r="98" spans="1:6" s="11" customFormat="1" x14ac:dyDescent="0.2">
      <c r="A98" s="413" t="s">
        <v>1914</v>
      </c>
      <c r="B98" s="414" t="s">
        <v>1915</v>
      </c>
      <c r="C98" s="413">
        <f t="shared" si="4"/>
        <v>0</v>
      </c>
      <c r="D98" s="413" t="str">
        <f t="shared" si="5"/>
        <v>MDR TB-3(M): Number of cases with RR-TB and/or MDR-TB that began second-line treatment-0</v>
      </c>
      <c r="E98" s="414" t="s">
        <v>1829</v>
      </c>
      <c r="F98" s="414" t="s">
        <v>1850</v>
      </c>
    </row>
    <row r="99" spans="1:6" s="11" customFormat="1" x14ac:dyDescent="0.2">
      <c r="A99" s="413" t="s">
        <v>1914</v>
      </c>
      <c r="B99" s="414" t="s">
        <v>1915</v>
      </c>
      <c r="C99" s="413">
        <f t="shared" si="4"/>
        <v>1</v>
      </c>
      <c r="D99" s="413" t="str">
        <f t="shared" si="5"/>
        <v>MDR TB-3(M): Number of cases with RR-TB and/or MDR-TB that began second-line treatment-1</v>
      </c>
      <c r="E99" s="414" t="s">
        <v>1829</v>
      </c>
      <c r="F99" s="414" t="s">
        <v>1851</v>
      </c>
    </row>
    <row r="100" spans="1:6" s="11" customFormat="1" x14ac:dyDescent="0.2">
      <c r="A100" s="413" t="s">
        <v>1914</v>
      </c>
      <c r="B100" s="414" t="s">
        <v>1915</v>
      </c>
      <c r="C100" s="413">
        <f t="shared" si="4"/>
        <v>2</v>
      </c>
      <c r="D100" s="413" t="str">
        <f t="shared" si="5"/>
        <v>MDR TB-3(M): Number of cases with RR-TB and/or MDR-TB that began second-line treatment-2</v>
      </c>
      <c r="E100" s="414" t="s">
        <v>1845</v>
      </c>
      <c r="F100" s="414" t="s">
        <v>1846</v>
      </c>
    </row>
    <row r="101" spans="1:6" s="11" customFormat="1" x14ac:dyDescent="0.2">
      <c r="A101" s="413" t="s">
        <v>1914</v>
      </c>
      <c r="B101" s="414" t="s">
        <v>1915</v>
      </c>
      <c r="C101" s="413">
        <f t="shared" si="4"/>
        <v>3</v>
      </c>
      <c r="D101" s="413" t="str">
        <f t="shared" si="5"/>
        <v>MDR TB-3(M): Number of cases with RR-TB and/or MDR-TB that began second-line treatment-3</v>
      </c>
      <c r="E101" s="414" t="s">
        <v>1845</v>
      </c>
      <c r="F101" s="414" t="s">
        <v>1847</v>
      </c>
    </row>
    <row r="102" spans="1:6" s="11" customFormat="1" x14ac:dyDescent="0.2">
      <c r="A102" s="413" t="s">
        <v>1914</v>
      </c>
      <c r="B102" s="414" t="s">
        <v>1915</v>
      </c>
      <c r="C102" s="413">
        <f t="shared" si="4"/>
        <v>4</v>
      </c>
      <c r="D102" s="413" t="str">
        <f t="shared" si="5"/>
        <v>MDR TB-3(M): Number of cases with RR-TB and/or MDR-TB that began second-line treatment-4</v>
      </c>
      <c r="E102" s="414" t="s">
        <v>1916</v>
      </c>
      <c r="F102" s="414" t="s">
        <v>1917</v>
      </c>
    </row>
    <row r="103" spans="1:6" s="11" customFormat="1" x14ac:dyDescent="0.2">
      <c r="A103" s="413" t="s">
        <v>1914</v>
      </c>
      <c r="B103" s="414" t="s">
        <v>1915</v>
      </c>
      <c r="C103" s="413">
        <f t="shared" si="4"/>
        <v>5</v>
      </c>
      <c r="D103" s="413" t="str">
        <f t="shared" si="5"/>
        <v>MDR TB-3(M): Number of cases with RR-TB and/or MDR-TB that began second-line treatment-5</v>
      </c>
      <c r="E103" s="414" t="s">
        <v>1916</v>
      </c>
      <c r="F103" s="414" t="s">
        <v>1918</v>
      </c>
    </row>
    <row r="104" spans="1:6" s="11" customFormat="1" x14ac:dyDescent="0.2">
      <c r="A104" s="413" t="s">
        <v>1919</v>
      </c>
      <c r="B104" s="414" t="s">
        <v>1920</v>
      </c>
      <c r="C104" s="413">
        <f t="shared" si="4"/>
        <v>0</v>
      </c>
      <c r="D104" s="413" t="str">
        <f t="shared" si="5"/>
        <v>VC-3(M): Number of long-lasting insecticidal nets distributed to targeted risk groups through continuous distribution-0</v>
      </c>
      <c r="E104" s="414" t="s">
        <v>1829</v>
      </c>
      <c r="F104" s="414" t="s">
        <v>1859</v>
      </c>
    </row>
    <row r="105" spans="1:6" s="11" customFormat="1" x14ac:dyDescent="0.2">
      <c r="A105" s="413" t="s">
        <v>1919</v>
      </c>
      <c r="B105" s="414" t="s">
        <v>1920</v>
      </c>
      <c r="C105" s="413">
        <f t="shared" si="4"/>
        <v>1</v>
      </c>
      <c r="D105" s="413" t="str">
        <f t="shared" si="5"/>
        <v>VC-3(M): Number of long-lasting insecticidal nets distributed to targeted risk groups through continuous distribution-1</v>
      </c>
      <c r="E105" s="414" t="s">
        <v>1921</v>
      </c>
      <c r="F105" s="414" t="s">
        <v>1922</v>
      </c>
    </row>
    <row r="106" spans="1:6" s="11" customFormat="1" x14ac:dyDescent="0.2">
      <c r="A106" s="413" t="s">
        <v>1919</v>
      </c>
      <c r="B106" s="414" t="s">
        <v>1920</v>
      </c>
      <c r="C106" s="413">
        <f t="shared" si="4"/>
        <v>2</v>
      </c>
      <c r="D106" s="413" t="str">
        <f t="shared" si="5"/>
        <v>VC-3(M): Number of long-lasting insecticidal nets distributed to targeted risk groups through continuous distribution-2</v>
      </c>
      <c r="E106" s="414" t="s">
        <v>1921</v>
      </c>
      <c r="F106" s="414" t="s">
        <v>1923</v>
      </c>
    </row>
    <row r="107" spans="1:6" s="11" customFormat="1" x14ac:dyDescent="0.2">
      <c r="A107" s="413" t="s">
        <v>1919</v>
      </c>
      <c r="B107" s="414" t="s">
        <v>1920</v>
      </c>
      <c r="C107" s="413">
        <f t="shared" si="4"/>
        <v>3</v>
      </c>
      <c r="D107" s="413" t="str">
        <f t="shared" si="5"/>
        <v>VC-3(M): Number of long-lasting insecticidal nets distributed to targeted risk groups through continuous distribution-3</v>
      </c>
      <c r="E107" s="414" t="s">
        <v>1921</v>
      </c>
      <c r="F107" s="414" t="s">
        <v>1924</v>
      </c>
    </row>
    <row r="108" spans="1:6" s="11" customFormat="1" x14ac:dyDescent="0.2">
      <c r="A108" s="413" t="s">
        <v>1919</v>
      </c>
      <c r="B108" s="414" t="s">
        <v>1920</v>
      </c>
      <c r="C108" s="413">
        <f t="shared" si="4"/>
        <v>4</v>
      </c>
      <c r="D108" s="413" t="str">
        <f t="shared" si="5"/>
        <v>VC-3(M): Number of long-lasting insecticidal nets distributed to targeted risk groups through continuous distribution-4</v>
      </c>
      <c r="E108" s="414" t="s">
        <v>1921</v>
      </c>
      <c r="F108" s="414" t="s">
        <v>1925</v>
      </c>
    </row>
    <row r="109" spans="1:6" s="11" customFormat="1" x14ac:dyDescent="0.2">
      <c r="A109" s="413" t="s">
        <v>1926</v>
      </c>
      <c r="B109" s="414" t="s">
        <v>1927</v>
      </c>
      <c r="C109" s="413">
        <f t="shared" si="4"/>
        <v>0</v>
      </c>
      <c r="D109" s="413" t="str">
        <f t="shared" si="5"/>
        <v>CM-1a(M): Proportion of suspected malaria cases that receive a parasitological test at public sector health facilities-0</v>
      </c>
      <c r="E109" s="414" t="s">
        <v>1829</v>
      </c>
      <c r="F109" s="414" t="s">
        <v>1859</v>
      </c>
    </row>
    <row r="110" spans="1:6" s="11" customFormat="1" x14ac:dyDescent="0.2">
      <c r="A110" s="413" t="s">
        <v>1926</v>
      </c>
      <c r="B110" s="414" t="s">
        <v>1927</v>
      </c>
      <c r="C110" s="413">
        <f t="shared" si="4"/>
        <v>1</v>
      </c>
      <c r="D110" s="413" t="str">
        <f t="shared" si="5"/>
        <v>CM-1a(M): Proportion of suspected malaria cases that receive a parasitological test at public sector health facilities-1</v>
      </c>
      <c r="E110" s="414" t="s">
        <v>1829</v>
      </c>
      <c r="F110" s="414" t="s">
        <v>1860</v>
      </c>
    </row>
    <row r="111" spans="1:6" s="11" customFormat="1" x14ac:dyDescent="0.2">
      <c r="A111" s="413" t="s">
        <v>1926</v>
      </c>
      <c r="B111" s="414" t="s">
        <v>1927</v>
      </c>
      <c r="C111" s="413">
        <f t="shared" si="4"/>
        <v>2</v>
      </c>
      <c r="D111" s="413" t="str">
        <f t="shared" si="5"/>
        <v>CM-1a(M): Proportion of suspected malaria cases that receive a parasitological test at public sector health facilities-2</v>
      </c>
      <c r="E111" s="414" t="s">
        <v>1840</v>
      </c>
      <c r="F111" s="414" t="s">
        <v>1841</v>
      </c>
    </row>
    <row r="112" spans="1:6" s="11" customFormat="1" x14ac:dyDescent="0.2">
      <c r="A112" s="413" t="s">
        <v>1926</v>
      </c>
      <c r="B112" s="414" t="s">
        <v>1927</v>
      </c>
      <c r="C112" s="413">
        <f t="shared" si="4"/>
        <v>3</v>
      </c>
      <c r="D112" s="413" t="str">
        <f t="shared" si="5"/>
        <v>CM-1a(M): Proportion of suspected malaria cases that receive a parasitological test at public sector health facilities-3</v>
      </c>
      <c r="E112" s="414" t="s">
        <v>1840</v>
      </c>
      <c r="F112" s="414" t="s">
        <v>1842</v>
      </c>
    </row>
    <row r="113" spans="1:6" s="11" customFormat="1" x14ac:dyDescent="0.2">
      <c r="A113" s="413" t="s">
        <v>1928</v>
      </c>
      <c r="B113" s="414" t="s">
        <v>1929</v>
      </c>
      <c r="C113" s="413">
        <f t="shared" si="4"/>
        <v>0</v>
      </c>
      <c r="D113" s="413" t="str">
        <f t="shared" si="5"/>
        <v>CM-1b(M): Proportion of suspected malaria cases that receive a parasitological test in the community-0</v>
      </c>
      <c r="E113" s="414" t="s">
        <v>1829</v>
      </c>
      <c r="F113" s="414" t="s">
        <v>1859</v>
      </c>
    </row>
    <row r="114" spans="1:6" s="11" customFormat="1" x14ac:dyDescent="0.2">
      <c r="A114" s="413" t="s">
        <v>1928</v>
      </c>
      <c r="B114" s="414" t="s">
        <v>1929</v>
      </c>
      <c r="C114" s="413">
        <f t="shared" si="4"/>
        <v>1</v>
      </c>
      <c r="D114" s="413" t="str">
        <f t="shared" si="5"/>
        <v>CM-1b(M): Proportion of suspected malaria cases that receive a parasitological test in the community-1</v>
      </c>
      <c r="E114" s="414" t="s">
        <v>1829</v>
      </c>
      <c r="F114" s="414" t="s">
        <v>1860</v>
      </c>
    </row>
    <row r="115" spans="1:6" s="11" customFormat="1" x14ac:dyDescent="0.2">
      <c r="A115" s="413" t="s">
        <v>1928</v>
      </c>
      <c r="B115" s="414" t="s">
        <v>1929</v>
      </c>
      <c r="C115" s="413">
        <f t="shared" si="4"/>
        <v>2</v>
      </c>
      <c r="D115" s="413" t="str">
        <f t="shared" si="5"/>
        <v>CM-1b(M): Proportion of suspected malaria cases that receive a parasitological test in the community-2</v>
      </c>
      <c r="E115" s="414" t="s">
        <v>1840</v>
      </c>
      <c r="F115" s="414" t="s">
        <v>1841</v>
      </c>
    </row>
    <row r="116" spans="1:6" s="11" customFormat="1" x14ac:dyDescent="0.2">
      <c r="A116" s="413" t="s">
        <v>1928</v>
      </c>
      <c r="B116" s="414" t="s">
        <v>1929</v>
      </c>
      <c r="C116" s="413">
        <f t="shared" si="4"/>
        <v>3</v>
      </c>
      <c r="D116" s="413" t="str">
        <f t="shared" si="5"/>
        <v>CM-1b(M): Proportion of suspected malaria cases that receive a parasitological test in the community-3</v>
      </c>
      <c r="E116" s="414" t="s">
        <v>1840</v>
      </c>
      <c r="F116" s="414" t="s">
        <v>1842</v>
      </c>
    </row>
    <row r="117" spans="1:6" s="11" customFormat="1" x14ac:dyDescent="0.2">
      <c r="A117" s="413" t="s">
        <v>1930</v>
      </c>
      <c r="B117" s="414" t="s">
        <v>1931</v>
      </c>
      <c r="C117" s="413">
        <f t="shared" si="4"/>
        <v>0</v>
      </c>
      <c r="D117" s="413" t="str">
        <f t="shared" si="5"/>
        <v>CM-1c(M): Proportion of suspected malaria cases that receive a parasitological test at private sector sites-0</v>
      </c>
      <c r="E117" s="414" t="s">
        <v>1829</v>
      </c>
      <c r="F117" s="414" t="s">
        <v>1859</v>
      </c>
    </row>
    <row r="118" spans="1:6" s="11" customFormat="1" x14ac:dyDescent="0.2">
      <c r="A118" s="413" t="s">
        <v>1930</v>
      </c>
      <c r="B118" s="414" t="s">
        <v>1931</v>
      </c>
      <c r="C118" s="413">
        <f t="shared" si="4"/>
        <v>1</v>
      </c>
      <c r="D118" s="413" t="str">
        <f t="shared" si="5"/>
        <v>CM-1c(M): Proportion of suspected malaria cases that receive a parasitological test at private sector sites-1</v>
      </c>
      <c r="E118" s="414" t="s">
        <v>1829</v>
      </c>
      <c r="F118" s="414" t="s">
        <v>1860</v>
      </c>
    </row>
    <row r="119" spans="1:6" s="11" customFormat="1" x14ac:dyDescent="0.2">
      <c r="A119" s="413" t="s">
        <v>1930</v>
      </c>
      <c r="B119" s="414" t="s">
        <v>1931</v>
      </c>
      <c r="C119" s="413">
        <f t="shared" si="4"/>
        <v>2</v>
      </c>
      <c r="D119" s="413" t="str">
        <f t="shared" si="5"/>
        <v>CM-1c(M): Proportion of suspected malaria cases that receive a parasitological test at private sector sites-2</v>
      </c>
      <c r="E119" s="414" t="s">
        <v>1840</v>
      </c>
      <c r="F119" s="414" t="s">
        <v>1841</v>
      </c>
    </row>
    <row r="120" spans="1:6" s="11" customFormat="1" x14ac:dyDescent="0.2">
      <c r="A120" s="413" t="s">
        <v>1930</v>
      </c>
      <c r="B120" s="414" t="s">
        <v>1931</v>
      </c>
      <c r="C120" s="413">
        <f t="shared" si="4"/>
        <v>3</v>
      </c>
      <c r="D120" s="413" t="str">
        <f t="shared" si="5"/>
        <v>CM-1c(M): Proportion of suspected malaria cases that receive a parasitological test at private sector sites-3</v>
      </c>
      <c r="E120" s="414" t="s">
        <v>1840</v>
      </c>
      <c r="F120" s="414" t="s">
        <v>1842</v>
      </c>
    </row>
    <row r="121" spans="1:6" s="11" customFormat="1" x14ac:dyDescent="0.2">
      <c r="A121" s="413" t="s">
        <v>1932</v>
      </c>
      <c r="B121" s="414" t="s">
        <v>1933</v>
      </c>
      <c r="C121" s="413">
        <f t="shared" si="4"/>
        <v>0</v>
      </c>
      <c r="D121" s="413" t="str">
        <f t="shared" si="5"/>
        <v>CM-2a(M): Proportion of confirmed malaria cases that received first-line antimalarial treatment at public sector health facilities-0</v>
      </c>
      <c r="E121" s="414" t="s">
        <v>1829</v>
      </c>
      <c r="F121" s="414" t="s">
        <v>1859</v>
      </c>
    </row>
    <row r="122" spans="1:6" s="11" customFormat="1" x14ac:dyDescent="0.2">
      <c r="A122" s="413" t="s">
        <v>1932</v>
      </c>
      <c r="B122" s="414" t="s">
        <v>1933</v>
      </c>
      <c r="C122" s="413">
        <f t="shared" si="4"/>
        <v>1</v>
      </c>
      <c r="D122" s="413" t="str">
        <f t="shared" si="5"/>
        <v>CM-2a(M): Proportion of confirmed malaria cases that received first-line antimalarial treatment at public sector health facilities-1</v>
      </c>
      <c r="E122" s="414" t="s">
        <v>1829</v>
      </c>
      <c r="F122" s="414" t="s">
        <v>1860</v>
      </c>
    </row>
    <row r="123" spans="1:6" s="11" customFormat="1" x14ac:dyDescent="0.2">
      <c r="A123" s="413" t="s">
        <v>1934</v>
      </c>
      <c r="B123" s="414" t="s">
        <v>1935</v>
      </c>
      <c r="C123" s="413">
        <f t="shared" si="4"/>
        <v>0</v>
      </c>
      <c r="D123" s="413" t="str">
        <f t="shared" si="5"/>
        <v>CM-2b(M): Proportion of confirmed malaria cases that received first-line antimalarial treatment in the community-0</v>
      </c>
      <c r="E123" s="414" t="s">
        <v>1829</v>
      </c>
      <c r="F123" s="414" t="s">
        <v>1859</v>
      </c>
    </row>
    <row r="124" spans="1:6" s="11" customFormat="1" x14ac:dyDescent="0.2">
      <c r="A124" s="413" t="s">
        <v>1934</v>
      </c>
      <c r="B124" s="414" t="s">
        <v>1935</v>
      </c>
      <c r="C124" s="413">
        <f t="shared" si="4"/>
        <v>1</v>
      </c>
      <c r="D124" s="413" t="str">
        <f t="shared" si="5"/>
        <v>CM-2b(M): Proportion of confirmed malaria cases that received first-line antimalarial treatment in the community-1</v>
      </c>
      <c r="E124" s="414" t="s">
        <v>1829</v>
      </c>
      <c r="F124" s="414" t="s">
        <v>1860</v>
      </c>
    </row>
    <row r="125" spans="1:6" s="11" customFormat="1" x14ac:dyDescent="0.2">
      <c r="A125" s="413" t="s">
        <v>1936</v>
      </c>
      <c r="B125" s="414" t="s">
        <v>1937</v>
      </c>
      <c r="C125" s="413">
        <f t="shared" si="4"/>
        <v>0</v>
      </c>
      <c r="D125" s="413" t="str">
        <f t="shared" si="5"/>
        <v>CM-2c(M): Proportion of confirmed malaria cases that received first-line antimalarial treatment at private sector sites-0</v>
      </c>
      <c r="E125" s="414" t="s">
        <v>1829</v>
      </c>
      <c r="F125" s="414" t="s">
        <v>1859</v>
      </c>
    </row>
    <row r="126" spans="1:6" s="11" customFormat="1" x14ac:dyDescent="0.2">
      <c r="A126" s="413" t="s">
        <v>1936</v>
      </c>
      <c r="B126" s="414" t="s">
        <v>1937</v>
      </c>
      <c r="C126" s="413">
        <f t="shared" si="4"/>
        <v>1</v>
      </c>
      <c r="D126" s="413" t="str">
        <f t="shared" si="5"/>
        <v>CM-2c(M): Proportion of confirmed malaria cases that received first-line antimalarial treatment at private sector sites-1</v>
      </c>
      <c r="E126" s="414" t="s">
        <v>1829</v>
      </c>
      <c r="F126" s="414" t="s">
        <v>1860</v>
      </c>
    </row>
    <row r="127" spans="1:6" s="11" customFormat="1" x14ac:dyDescent="0.2">
      <c r="A127" s="413" t="s">
        <v>1938</v>
      </c>
      <c r="B127" s="414" t="s">
        <v>1939</v>
      </c>
      <c r="C127" s="413">
        <f t="shared" si="4"/>
        <v>0</v>
      </c>
      <c r="D127" s="413" t="str">
        <f t="shared" si="5"/>
        <v>CM-3a: Proportion of malaria cases (presumed and confirmed) that received first line antimalarial treatment at public sector health facilities-0</v>
      </c>
      <c r="E127" s="414" t="s">
        <v>1829</v>
      </c>
      <c r="F127" s="414" t="s">
        <v>1859</v>
      </c>
    </row>
    <row r="128" spans="1:6" s="11" customFormat="1" x14ac:dyDescent="0.2">
      <c r="A128" s="413" t="s">
        <v>1938</v>
      </c>
      <c r="B128" s="414" t="s">
        <v>1939</v>
      </c>
      <c r="C128" s="413">
        <f t="shared" si="4"/>
        <v>1</v>
      </c>
      <c r="D128" s="413" t="str">
        <f t="shared" si="5"/>
        <v>CM-3a: Proportion of malaria cases (presumed and confirmed) that received first line antimalarial treatment at public sector health facilities-1</v>
      </c>
      <c r="E128" s="414" t="s">
        <v>1829</v>
      </c>
      <c r="F128" s="414" t="s">
        <v>1860</v>
      </c>
    </row>
    <row r="129" spans="1:6" s="11" customFormat="1" x14ac:dyDescent="0.2">
      <c r="A129" s="413" t="s">
        <v>1940</v>
      </c>
      <c r="B129" s="414" t="s">
        <v>1941</v>
      </c>
      <c r="C129" s="413">
        <f t="shared" si="4"/>
        <v>0</v>
      </c>
      <c r="D129" s="413" t="str">
        <f t="shared" si="5"/>
        <v>CM-3b: Proportion of malaria cases (presumed and confirmed) that received first line antimalarial treatment in the community-0</v>
      </c>
      <c r="E129" s="414" t="s">
        <v>1829</v>
      </c>
      <c r="F129" s="414" t="s">
        <v>1859</v>
      </c>
    </row>
    <row r="130" spans="1:6" s="11" customFormat="1" x14ac:dyDescent="0.2">
      <c r="A130" s="413" t="s">
        <v>1940</v>
      </c>
      <c r="B130" s="414" t="s">
        <v>1941</v>
      </c>
      <c r="C130" s="413">
        <f t="shared" si="4"/>
        <v>1</v>
      </c>
      <c r="D130" s="413" t="str">
        <f t="shared" si="5"/>
        <v>CM-3b: Proportion of malaria cases (presumed and confirmed) that received first line antimalarial treatment in the community-1</v>
      </c>
      <c r="E130" s="414" t="s">
        <v>1829</v>
      </c>
      <c r="F130" s="414" t="s">
        <v>1860</v>
      </c>
    </row>
    <row r="131" spans="1:6" s="11" customFormat="1" x14ac:dyDescent="0.2">
      <c r="A131" s="413" t="s">
        <v>1942</v>
      </c>
      <c r="B131" s="414" t="s">
        <v>1943</v>
      </c>
      <c r="C131" s="413">
        <f t="shared" si="4"/>
        <v>0</v>
      </c>
      <c r="D131" s="413" t="str">
        <f t="shared" si="5"/>
        <v>CM-3c: Proportion of malaria cases (presumed and confirmed) that received first line antimalarial treatment at private sector sites-0</v>
      </c>
      <c r="E131" s="414" t="s">
        <v>1829</v>
      </c>
      <c r="F131" s="414" t="s">
        <v>1859</v>
      </c>
    </row>
    <row r="132" spans="1:6" s="11" customFormat="1" x14ac:dyDescent="0.2">
      <c r="A132" s="413" t="s">
        <v>1942</v>
      </c>
      <c r="B132" s="414" t="s">
        <v>1943</v>
      </c>
      <c r="C132" s="413">
        <f t="shared" si="4"/>
        <v>1</v>
      </c>
      <c r="D132" s="413" t="str">
        <f t="shared" si="5"/>
        <v>CM-3c: Proportion of malaria cases (presumed and confirmed) that received first line antimalarial treatment at private sector sites-1</v>
      </c>
      <c r="E132" s="414" t="s">
        <v>1829</v>
      </c>
      <c r="F132" s="414" t="s">
        <v>1860</v>
      </c>
    </row>
    <row r="133" spans="1:6" s="11" customFormat="1" x14ac:dyDescent="0.2">
      <c r="A133" s="413" t="s">
        <v>1944</v>
      </c>
      <c r="B133" s="414" t="s">
        <v>1945</v>
      </c>
      <c r="C133" s="413">
        <f t="shared" si="4"/>
        <v>0</v>
      </c>
      <c r="D133" s="413" t="str">
        <f t="shared" si="5"/>
        <v>TCS-1(M): Percentage of people living with HIV currently receiving antiretroviral therapy-0</v>
      </c>
      <c r="E133" s="414" t="s">
        <v>1829</v>
      </c>
      <c r="F133" s="414" t="s">
        <v>1850</v>
      </c>
    </row>
    <row r="134" spans="1:6" s="11" customFormat="1" x14ac:dyDescent="0.2">
      <c r="A134" s="413" t="s">
        <v>1944</v>
      </c>
      <c r="B134" s="414" t="s">
        <v>1945</v>
      </c>
      <c r="C134" s="413">
        <f t="shared" si="4"/>
        <v>1</v>
      </c>
      <c r="D134" s="413" t="str">
        <f t="shared" si="5"/>
        <v>TCS-1(M): Percentage of people living with HIV currently receiving antiretroviral therapy-1</v>
      </c>
      <c r="E134" s="414" t="s">
        <v>1829</v>
      </c>
      <c r="F134" s="414" t="s">
        <v>1851</v>
      </c>
    </row>
    <row r="135" spans="1:6" s="11" customFormat="1" x14ac:dyDescent="0.2">
      <c r="A135" s="413" t="s">
        <v>1944</v>
      </c>
      <c r="B135" s="414" t="s">
        <v>1945</v>
      </c>
      <c r="C135" s="413">
        <f t="shared" si="4"/>
        <v>2</v>
      </c>
      <c r="D135" s="413" t="str">
        <f t="shared" si="5"/>
        <v>TCS-1(M): Percentage of people living with HIV currently receiving antiretroviral therapy-2</v>
      </c>
      <c r="E135" s="414" t="s">
        <v>1852</v>
      </c>
      <c r="F135" s="414" t="s">
        <v>1946</v>
      </c>
    </row>
    <row r="136" spans="1:6" s="11" customFormat="1" x14ac:dyDescent="0.2">
      <c r="A136" s="413" t="s">
        <v>1944</v>
      </c>
      <c r="B136" s="414" t="s">
        <v>1945</v>
      </c>
      <c r="C136" s="413">
        <f t="shared" si="4"/>
        <v>3</v>
      </c>
      <c r="D136" s="413" t="str">
        <f t="shared" si="5"/>
        <v>TCS-1(M): Percentage of people living with HIV currently receiving antiretroviral therapy-3</v>
      </c>
      <c r="E136" s="414" t="s">
        <v>1852</v>
      </c>
      <c r="F136" s="414" t="s">
        <v>1853</v>
      </c>
    </row>
    <row r="137" spans="1:6" s="11" customFormat="1" x14ac:dyDescent="0.2">
      <c r="A137" s="413" t="s">
        <v>1944</v>
      </c>
      <c r="B137" s="414" t="s">
        <v>1945</v>
      </c>
      <c r="C137" s="413">
        <f t="shared" si="4"/>
        <v>4</v>
      </c>
      <c r="D137" s="413" t="str">
        <f t="shared" si="5"/>
        <v>TCS-1(M): Percentage of people living with HIV currently receiving antiretroviral therapy-4</v>
      </c>
      <c r="E137" s="414" t="s">
        <v>1852</v>
      </c>
      <c r="F137" s="414" t="s">
        <v>1854</v>
      </c>
    </row>
    <row r="138" spans="1:6" s="11" customFormat="1" x14ac:dyDescent="0.2">
      <c r="A138" s="413" t="s">
        <v>1944</v>
      </c>
      <c r="B138" s="414" t="s">
        <v>1945</v>
      </c>
      <c r="C138" s="413">
        <f t="shared" si="4"/>
        <v>5</v>
      </c>
      <c r="D138" s="413" t="str">
        <f t="shared" si="5"/>
        <v>TCS-1(M): Percentage of people living with HIV currently receiving antiretroviral therapy-5</v>
      </c>
      <c r="E138" s="414" t="s">
        <v>1852</v>
      </c>
      <c r="F138" s="414" t="s">
        <v>1947</v>
      </c>
    </row>
    <row r="139" spans="1:6" s="11" customFormat="1" x14ac:dyDescent="0.2">
      <c r="A139" s="413" t="s">
        <v>1944</v>
      </c>
      <c r="B139" s="414" t="s">
        <v>1945</v>
      </c>
      <c r="C139" s="413">
        <f t="shared" si="4"/>
        <v>6</v>
      </c>
      <c r="D139" s="413" t="str">
        <f t="shared" si="5"/>
        <v>TCS-1(M): Percentage of people living with HIV currently receiving antiretroviral therapy-6</v>
      </c>
      <c r="E139" s="414" t="s">
        <v>1852</v>
      </c>
      <c r="F139" s="414" t="s">
        <v>1855</v>
      </c>
    </row>
    <row r="140" spans="1:6" s="11" customFormat="1" x14ac:dyDescent="0.2">
      <c r="A140" s="413" t="s">
        <v>1944</v>
      </c>
      <c r="B140" s="414" t="s">
        <v>1945</v>
      </c>
      <c r="C140" s="413">
        <f t="shared" si="4"/>
        <v>7</v>
      </c>
      <c r="D140" s="413" t="str">
        <f t="shared" si="5"/>
        <v>TCS-1(M): Percentage of people living with HIV currently receiving antiretroviral therapy-7</v>
      </c>
      <c r="E140" s="414" t="s">
        <v>1852</v>
      </c>
      <c r="F140" s="414" t="s">
        <v>1856</v>
      </c>
    </row>
    <row r="141" spans="1:6" s="11" customFormat="1" x14ac:dyDescent="0.2">
      <c r="A141" s="413" t="s">
        <v>1944</v>
      </c>
      <c r="B141" s="414" t="s">
        <v>1945</v>
      </c>
      <c r="C141" s="413">
        <f t="shared" si="4"/>
        <v>8</v>
      </c>
      <c r="D141" s="413" t="str">
        <f t="shared" si="5"/>
        <v>TCS-1(M): Percentage of people living with HIV currently receiving antiretroviral therapy-8</v>
      </c>
      <c r="E141" s="414" t="s">
        <v>1845</v>
      </c>
      <c r="F141" s="414" t="s">
        <v>1846</v>
      </c>
    </row>
    <row r="142" spans="1:6" s="11" customFormat="1" x14ac:dyDescent="0.2">
      <c r="A142" s="413" t="s">
        <v>1944</v>
      </c>
      <c r="B142" s="414" t="s">
        <v>1945</v>
      </c>
      <c r="C142" s="413">
        <f t="shared" si="4"/>
        <v>9</v>
      </c>
      <c r="D142" s="413" t="str">
        <f t="shared" si="5"/>
        <v>TCS-1(M): Percentage of people living with HIV currently receiving antiretroviral therapy-9</v>
      </c>
      <c r="E142" s="414" t="s">
        <v>1845</v>
      </c>
      <c r="F142" s="414" t="s">
        <v>1847</v>
      </c>
    </row>
    <row r="143" spans="1:6" s="11" customFormat="1" x14ac:dyDescent="0.2">
      <c r="A143" s="413" t="s">
        <v>1944</v>
      </c>
      <c r="B143" s="414" t="s">
        <v>1945</v>
      </c>
      <c r="C143" s="413">
        <f t="shared" si="4"/>
        <v>10</v>
      </c>
      <c r="D143" s="413" t="str">
        <f t="shared" si="5"/>
        <v>TCS-1(M): Percentage of people living with HIV currently receiving antiretroviral therapy-10</v>
      </c>
      <c r="E143" s="414" t="s">
        <v>1921</v>
      </c>
      <c r="F143" s="414" t="s">
        <v>1948</v>
      </c>
    </row>
    <row r="144" spans="1:6" s="11" customFormat="1" x14ac:dyDescent="0.2">
      <c r="A144" s="413" t="s">
        <v>1944</v>
      </c>
      <c r="B144" s="414" t="s">
        <v>1945</v>
      </c>
      <c r="C144" s="413">
        <f t="shared" si="4"/>
        <v>11</v>
      </c>
      <c r="D144" s="413" t="str">
        <f t="shared" si="5"/>
        <v>TCS-1(M): Percentage of people living with HIV currently receiving antiretroviral therapy-11</v>
      </c>
      <c r="E144" s="414" t="s">
        <v>1921</v>
      </c>
      <c r="F144" s="414" t="s">
        <v>1949</v>
      </c>
    </row>
    <row r="145" spans="1:6" s="11" customFormat="1" x14ac:dyDescent="0.2">
      <c r="A145" s="413" t="s">
        <v>1944</v>
      </c>
      <c r="B145" s="414" t="s">
        <v>1945</v>
      </c>
      <c r="C145" s="413">
        <f t="shared" si="4"/>
        <v>12</v>
      </c>
      <c r="D145" s="413" t="str">
        <f t="shared" si="5"/>
        <v>TCS-1(M): Percentage of people living with HIV currently receiving antiretroviral therapy-12</v>
      </c>
      <c r="E145" s="414" t="s">
        <v>1921</v>
      </c>
      <c r="F145" s="414" t="s">
        <v>1950</v>
      </c>
    </row>
    <row r="146" spans="1:6" s="11" customFormat="1" x14ac:dyDescent="0.2">
      <c r="A146" s="413" t="s">
        <v>1951</v>
      </c>
      <c r="B146" s="414" t="s">
        <v>1952</v>
      </c>
      <c r="C146" s="413">
        <f t="shared" si="4"/>
        <v>0</v>
      </c>
      <c r="D146" s="413" t="str">
        <f t="shared" si="5"/>
        <v>TCS-2: Percentage of people living with HIV that initiated ART with a CD4 count of &lt;200 cells/mm³-0</v>
      </c>
      <c r="E146" s="414" t="s">
        <v>1845</v>
      </c>
      <c r="F146" s="414" t="s">
        <v>1846</v>
      </c>
    </row>
    <row r="147" spans="1:6" s="11" customFormat="1" x14ac:dyDescent="0.2">
      <c r="A147" s="413" t="s">
        <v>1951</v>
      </c>
      <c r="B147" s="414" t="s">
        <v>1952</v>
      </c>
      <c r="C147" s="413">
        <f t="shared" si="4"/>
        <v>1</v>
      </c>
      <c r="D147" s="413" t="str">
        <f t="shared" si="5"/>
        <v>TCS-2: Percentage of people living with HIV that initiated ART with a CD4 count of &lt;200 cells/mm³-1</v>
      </c>
      <c r="E147" s="414" t="s">
        <v>1845</v>
      </c>
      <c r="F147" s="414" t="s">
        <v>1847</v>
      </c>
    </row>
    <row r="148" spans="1:6" s="11" customFormat="1" x14ac:dyDescent="0.2">
      <c r="A148" s="413" t="s">
        <v>1953</v>
      </c>
      <c r="B148" s="414" t="s">
        <v>1954</v>
      </c>
      <c r="C148" s="413">
        <f t="shared" si="4"/>
        <v>0</v>
      </c>
      <c r="D148" s="413" t="str">
        <f t="shared" si="5"/>
        <v>TCP-1(M): Number of notified cases of all forms of TB-(i.e. bacteriologically confirmed + clinically diagnosed), includes new and relapse cases-0</v>
      </c>
      <c r="E148" s="414" t="s">
        <v>1829</v>
      </c>
      <c r="F148" s="414" t="s">
        <v>1850</v>
      </c>
    </row>
    <row r="149" spans="1:6" s="11" customFormat="1" x14ac:dyDescent="0.2">
      <c r="A149" s="413" t="s">
        <v>1953</v>
      </c>
      <c r="B149" s="414" t="s">
        <v>1954</v>
      </c>
      <c r="C149" s="413">
        <f t="shared" si="4"/>
        <v>1</v>
      </c>
      <c r="D149" s="413" t="str">
        <f t="shared" si="5"/>
        <v>TCP-1(M): Number of notified cases of all forms of TB-(i.e. bacteriologically confirmed + clinically diagnosed), includes new and relapse cases-1</v>
      </c>
      <c r="E149" s="414" t="s">
        <v>1829</v>
      </c>
      <c r="F149" s="414" t="s">
        <v>1851</v>
      </c>
    </row>
    <row r="150" spans="1:6" s="11" customFormat="1" x14ac:dyDescent="0.2">
      <c r="A150" s="413" t="s">
        <v>1953</v>
      </c>
      <c r="B150" s="414" t="s">
        <v>1954</v>
      </c>
      <c r="C150" s="413">
        <f t="shared" si="4"/>
        <v>2</v>
      </c>
      <c r="D150" s="413" t="str">
        <f t="shared" si="5"/>
        <v>TCP-1(M): Number of notified cases of all forms of TB-(i.e. bacteriologically confirmed + clinically diagnosed), includes new and relapse cases-2</v>
      </c>
      <c r="E150" s="414" t="s">
        <v>1845</v>
      </c>
      <c r="F150" s="414" t="s">
        <v>1846</v>
      </c>
    </row>
    <row r="151" spans="1:6" s="11" customFormat="1" x14ac:dyDescent="0.2">
      <c r="A151" s="413" t="s">
        <v>1953</v>
      </c>
      <c r="B151" s="414" t="s">
        <v>1954</v>
      </c>
      <c r="C151" s="413">
        <f t="shared" si="4"/>
        <v>3</v>
      </c>
      <c r="D151" s="413" t="str">
        <f t="shared" si="5"/>
        <v>TCP-1(M): Number of notified cases of all forms of TB-(i.e. bacteriologically confirmed + clinically diagnosed), includes new and relapse cases-3</v>
      </c>
      <c r="E151" s="414" t="s">
        <v>1845</v>
      </c>
      <c r="F151" s="414" t="s">
        <v>1847</v>
      </c>
    </row>
    <row r="152" spans="1:6" s="11" customFormat="1" x14ac:dyDescent="0.2">
      <c r="A152" s="413" t="s">
        <v>1953</v>
      </c>
      <c r="B152" s="414" t="s">
        <v>1954</v>
      </c>
      <c r="C152" s="413">
        <f t="shared" si="4"/>
        <v>4</v>
      </c>
      <c r="D152" s="413" t="str">
        <f t="shared" si="5"/>
        <v>TCP-1(M): Number of notified cases of all forms of TB-(i.e. bacteriologically confirmed + clinically diagnosed), includes new and relapse cases-4</v>
      </c>
      <c r="E152" s="414" t="s">
        <v>1955</v>
      </c>
      <c r="F152" s="414" t="s">
        <v>1956</v>
      </c>
    </row>
    <row r="153" spans="1:6" s="11" customFormat="1" x14ac:dyDescent="0.2">
      <c r="A153" s="413" t="s">
        <v>1953</v>
      </c>
      <c r="B153" s="414" t="s">
        <v>1954</v>
      </c>
      <c r="C153" s="413">
        <f t="shared" si="4"/>
        <v>5</v>
      </c>
      <c r="D153" s="413" t="str">
        <f t="shared" si="5"/>
        <v>TCP-1(M): Number of notified cases of all forms of TB-(i.e. bacteriologically confirmed + clinically diagnosed), includes new and relapse cases-5</v>
      </c>
      <c r="E153" s="414" t="s">
        <v>1955</v>
      </c>
      <c r="F153" s="414" t="s">
        <v>1957</v>
      </c>
    </row>
    <row r="154" spans="1:6" s="11" customFormat="1" x14ac:dyDescent="0.2">
      <c r="A154" s="413" t="s">
        <v>1953</v>
      </c>
      <c r="B154" s="414" t="s">
        <v>1954</v>
      </c>
      <c r="C154" s="413">
        <f t="shared" si="4"/>
        <v>6</v>
      </c>
      <c r="D154" s="413" t="str">
        <f t="shared" si="5"/>
        <v>TCP-1(M): Number of notified cases of all forms of TB-(i.e. bacteriologically confirmed + clinically diagnosed), includes new and relapse cases-6</v>
      </c>
      <c r="E154" s="414" t="s">
        <v>1955</v>
      </c>
      <c r="F154" s="414" t="s">
        <v>1958</v>
      </c>
    </row>
    <row r="155" spans="1:6" s="11" customFormat="1" x14ac:dyDescent="0.2">
      <c r="A155" s="413" t="s">
        <v>1953</v>
      </c>
      <c r="B155" s="414" t="s">
        <v>1954</v>
      </c>
      <c r="C155" s="413">
        <f t="shared" si="4"/>
        <v>7</v>
      </c>
      <c r="D155" s="413" t="str">
        <f t="shared" si="5"/>
        <v>TCP-1(M): Number of notified cases of all forms of TB-(i.e. bacteriologically confirmed + clinically diagnosed), includes new and relapse cases-7</v>
      </c>
      <c r="E155" s="414" t="s">
        <v>1895</v>
      </c>
      <c r="F155" s="414" t="s">
        <v>1959</v>
      </c>
    </row>
    <row r="156" spans="1:6" s="11" customFormat="1" x14ac:dyDescent="0.2">
      <c r="A156" s="413" t="s">
        <v>1960</v>
      </c>
      <c r="B156" s="414" t="s">
        <v>1961</v>
      </c>
      <c r="C156" s="413">
        <f t="shared" si="4"/>
        <v>0</v>
      </c>
      <c r="D156" s="413" t="str">
        <f t="shared" si="5"/>
        <v>TCP-2(M): Treatment success rate- all forms:  Percentage of TB cases, all forms, bacteriologically confirmed plus clinically diagnosed, successfully treated (cured plus treatment completed) among all TB-0</v>
      </c>
      <c r="E156" s="414" t="s">
        <v>1829</v>
      </c>
      <c r="F156" s="414" t="s">
        <v>1850</v>
      </c>
    </row>
    <row r="157" spans="1:6" s="11" customFormat="1" x14ac:dyDescent="0.2">
      <c r="A157" s="413" t="s">
        <v>1960</v>
      </c>
      <c r="B157" s="414" t="s">
        <v>1961</v>
      </c>
      <c r="C157" s="413">
        <f t="shared" si="4"/>
        <v>1</v>
      </c>
      <c r="D157" s="413" t="str">
        <f t="shared" si="5"/>
        <v>TCP-2(M): Treatment success rate- all forms:  Percentage of TB cases, all forms, bacteriologically confirmed plus clinically diagnosed, successfully treated (cured plus treatment completed) among all TB-1</v>
      </c>
      <c r="E157" s="414" t="s">
        <v>1829</v>
      </c>
      <c r="F157" s="414" t="s">
        <v>1851</v>
      </c>
    </row>
    <row r="158" spans="1:6" s="11" customFormat="1" x14ac:dyDescent="0.2">
      <c r="A158" s="413" t="s">
        <v>1960</v>
      </c>
      <c r="B158" s="414" t="s">
        <v>1961</v>
      </c>
      <c r="C158" s="413">
        <f t="shared" ref="C158:C180" si="6">IF(B158=B157,C157+1,0)</f>
        <v>2</v>
      </c>
      <c r="D158" s="413" t="str">
        <f t="shared" ref="D158:D180" si="7">B158&amp;"-"&amp;C158</f>
        <v>TCP-2(M): Treatment success rate- all forms:  Percentage of TB cases, all forms, bacteriologically confirmed plus clinically diagnosed, successfully treated (cured plus treatment completed) among all TB-2</v>
      </c>
      <c r="E158" s="414" t="s">
        <v>1845</v>
      </c>
      <c r="F158" s="414" t="s">
        <v>1846</v>
      </c>
    </row>
    <row r="159" spans="1:6" s="11" customFormat="1" x14ac:dyDescent="0.2">
      <c r="A159" s="413" t="s">
        <v>1960</v>
      </c>
      <c r="B159" s="414" t="s">
        <v>1961</v>
      </c>
      <c r="C159" s="413">
        <f t="shared" si="6"/>
        <v>3</v>
      </c>
      <c r="D159" s="413" t="str">
        <f t="shared" si="7"/>
        <v>TCP-2(M): Treatment success rate- all forms:  Percentage of TB cases, all forms, bacteriologically confirmed plus clinically diagnosed, successfully treated (cured plus treatment completed) among all TB-3</v>
      </c>
      <c r="E159" s="414" t="s">
        <v>1845</v>
      </c>
      <c r="F159" s="414" t="s">
        <v>1847</v>
      </c>
    </row>
    <row r="160" spans="1:6" s="11" customFormat="1" x14ac:dyDescent="0.2">
      <c r="A160" s="413" t="s">
        <v>1960</v>
      </c>
      <c r="B160" s="414" t="s">
        <v>1961</v>
      </c>
      <c r="C160" s="413">
        <f t="shared" si="6"/>
        <v>4</v>
      </c>
      <c r="D160" s="413" t="str">
        <f t="shared" si="7"/>
        <v>TCP-2(M): Treatment success rate- all forms:  Percentage of TB cases, all forms, bacteriologically confirmed plus clinically diagnosed, successfully treated (cured plus treatment completed) among all TB-4</v>
      </c>
      <c r="E160" s="414" t="s">
        <v>1955</v>
      </c>
      <c r="F160" s="414" t="s">
        <v>1956</v>
      </c>
    </row>
    <row r="161" spans="1:6" s="11" customFormat="1" x14ac:dyDescent="0.2">
      <c r="A161" s="413" t="s">
        <v>1960</v>
      </c>
      <c r="B161" s="414" t="s">
        <v>1961</v>
      </c>
      <c r="C161" s="413">
        <f t="shared" si="6"/>
        <v>5</v>
      </c>
      <c r="D161" s="413" t="str">
        <f t="shared" si="7"/>
        <v>TCP-2(M): Treatment success rate- all forms:  Percentage of TB cases, all forms, bacteriologically confirmed plus clinically diagnosed, successfully treated (cured plus treatment completed) among all TB-5</v>
      </c>
      <c r="E161" s="414" t="s">
        <v>1955</v>
      </c>
      <c r="F161" s="414" t="s">
        <v>1957</v>
      </c>
    </row>
    <row r="162" spans="1:6" s="11" customFormat="1" x14ac:dyDescent="0.2">
      <c r="A162" s="413" t="s">
        <v>1960</v>
      </c>
      <c r="B162" s="414" t="s">
        <v>1961</v>
      </c>
      <c r="C162" s="413">
        <f t="shared" si="6"/>
        <v>6</v>
      </c>
      <c r="D162" s="413" t="str">
        <f t="shared" si="7"/>
        <v>TCP-2(M): Treatment success rate- all forms:  Percentage of TB cases, all forms, bacteriologically confirmed plus clinically diagnosed, successfully treated (cured plus treatment completed) among all TB-6</v>
      </c>
      <c r="E162" s="414" t="s">
        <v>1955</v>
      </c>
      <c r="F162" s="414" t="s">
        <v>1958</v>
      </c>
    </row>
    <row r="163" spans="1:6" s="11" customFormat="1" x14ac:dyDescent="0.2">
      <c r="A163" s="413" t="s">
        <v>1962</v>
      </c>
      <c r="B163" s="414" t="s">
        <v>1963</v>
      </c>
      <c r="C163" s="413">
        <f t="shared" si="6"/>
        <v>0</v>
      </c>
      <c r="D163" s="413" t="str">
        <f t="shared" si="7"/>
        <v>YP-3: Number of adolescent girls and young women (AGYW) who were tested for HIV and received their results during the reporting period-0</v>
      </c>
      <c r="E163" s="414" t="s">
        <v>1829</v>
      </c>
      <c r="F163" s="414" t="s">
        <v>1964</v>
      </c>
    </row>
    <row r="164" spans="1:6" s="11" customFormat="1" x14ac:dyDescent="0.2">
      <c r="A164" s="413" t="s">
        <v>1962</v>
      </c>
      <c r="B164" s="414" t="s">
        <v>1963</v>
      </c>
      <c r="C164" s="413">
        <f t="shared" si="6"/>
        <v>1</v>
      </c>
      <c r="D164" s="413" t="str">
        <f t="shared" si="7"/>
        <v>YP-3: Number of adolescent girls and young women (AGYW) who were tested for HIV and received their results during the reporting period-1</v>
      </c>
      <c r="E164" s="414" t="s">
        <v>1829</v>
      </c>
      <c r="F164" s="414" t="s">
        <v>1965</v>
      </c>
    </row>
    <row r="165" spans="1:6" s="11" customFormat="1" x14ac:dyDescent="0.2">
      <c r="A165" s="413" t="s">
        <v>1962</v>
      </c>
      <c r="B165" s="414" t="s">
        <v>1963</v>
      </c>
      <c r="C165" s="413">
        <f t="shared" si="6"/>
        <v>2</v>
      </c>
      <c r="D165" s="413" t="str">
        <f t="shared" si="7"/>
        <v>YP-3: Number of adolescent girls and young women (AGYW) who were tested for HIV and received their results during the reporting period-2</v>
      </c>
      <c r="E165" s="414" t="s">
        <v>1829</v>
      </c>
      <c r="F165" s="414" t="s">
        <v>1966</v>
      </c>
    </row>
    <row r="166" spans="1:6" s="11" customFormat="1" x14ac:dyDescent="0.2">
      <c r="A166" s="413" t="s">
        <v>1962</v>
      </c>
      <c r="B166" s="414" t="s">
        <v>1963</v>
      </c>
      <c r="C166" s="413">
        <f t="shared" si="6"/>
        <v>3</v>
      </c>
      <c r="D166" s="413" t="str">
        <f t="shared" si="7"/>
        <v>YP-3: Number of adolescent girls and young women (AGYW) who were tested for HIV and received their results during the reporting period-3</v>
      </c>
      <c r="E166" s="414" t="s">
        <v>1955</v>
      </c>
      <c r="F166" s="414" t="s">
        <v>1956</v>
      </c>
    </row>
    <row r="167" spans="1:6" s="11" customFormat="1" x14ac:dyDescent="0.2">
      <c r="A167" s="413" t="s">
        <v>1962</v>
      </c>
      <c r="B167" s="414" t="s">
        <v>1963</v>
      </c>
      <c r="C167" s="413">
        <f t="shared" si="6"/>
        <v>4</v>
      </c>
      <c r="D167" s="413" t="str">
        <f t="shared" si="7"/>
        <v>YP-3: Number of adolescent girls and young women (AGYW) who were tested for HIV and received their results during the reporting period-4</v>
      </c>
      <c r="E167" s="414" t="s">
        <v>1955</v>
      </c>
      <c r="F167" s="414" t="s">
        <v>1957</v>
      </c>
    </row>
    <row r="168" spans="1:6" s="11" customFormat="1" x14ac:dyDescent="0.2">
      <c r="A168" s="413" t="s">
        <v>1967</v>
      </c>
      <c r="B168" s="414" t="s">
        <v>1968</v>
      </c>
      <c r="C168" s="413">
        <f t="shared" si="6"/>
        <v>0</v>
      </c>
      <c r="D168" s="413" t="str">
        <f t="shared" si="7"/>
        <v>HTS-1: Number of people who were tested for HIV and received their results during the reporting period-0</v>
      </c>
      <c r="E168" s="414" t="s">
        <v>1845</v>
      </c>
      <c r="F168" s="414" t="s">
        <v>1846</v>
      </c>
    </row>
    <row r="169" spans="1:6" s="11" customFormat="1" x14ac:dyDescent="0.2">
      <c r="A169" s="413" t="s">
        <v>1967</v>
      </c>
      <c r="B169" s="414" t="s">
        <v>1968</v>
      </c>
      <c r="C169" s="413">
        <f t="shared" si="6"/>
        <v>1</v>
      </c>
      <c r="D169" s="413" t="str">
        <f t="shared" si="7"/>
        <v>HTS-1: Number of people who were tested for HIV and received their results during the reporting period-1</v>
      </c>
      <c r="E169" s="414" t="s">
        <v>1845</v>
      </c>
      <c r="F169" s="414" t="s">
        <v>1847</v>
      </c>
    </row>
    <row r="170" spans="1:6" s="11" customFormat="1" x14ac:dyDescent="0.2">
      <c r="A170" s="413" t="s">
        <v>1967</v>
      </c>
      <c r="B170" s="414" t="s">
        <v>1968</v>
      </c>
      <c r="C170" s="413">
        <f t="shared" si="6"/>
        <v>2</v>
      </c>
      <c r="D170" s="413" t="str">
        <f t="shared" si="7"/>
        <v>HTS-1: Number of people who were tested for HIV and received their results during the reporting period-2</v>
      </c>
      <c r="E170" s="414" t="s">
        <v>1955</v>
      </c>
      <c r="F170" s="414" t="s">
        <v>1956</v>
      </c>
    </row>
    <row r="171" spans="1:6" s="11" customFormat="1" x14ac:dyDescent="0.2">
      <c r="A171" s="413" t="s">
        <v>1967</v>
      </c>
      <c r="B171" s="414" t="s">
        <v>1968</v>
      </c>
      <c r="C171" s="413">
        <f t="shared" si="6"/>
        <v>3</v>
      </c>
      <c r="D171" s="413" t="str">
        <f t="shared" si="7"/>
        <v>HTS-1: Number of people who were tested for HIV and received their results during the reporting period-3</v>
      </c>
      <c r="E171" s="414" t="s">
        <v>1955</v>
      </c>
      <c r="F171" s="414" t="s">
        <v>1957</v>
      </c>
    </row>
    <row r="172" spans="1:6" s="11" customFormat="1" x14ac:dyDescent="0.2">
      <c r="A172" s="413" t="s">
        <v>1969</v>
      </c>
      <c r="B172" s="414" t="s">
        <v>1970</v>
      </c>
      <c r="C172" s="413">
        <f t="shared" si="6"/>
        <v>0</v>
      </c>
      <c r="D172" s="413" t="str">
        <f t="shared" si="7"/>
        <v>TCP-6b: Number of TB cases (all forms) notified among key affected populations/ high risk groups (other than prisoners)-0</v>
      </c>
      <c r="E172" s="414" t="s">
        <v>1829</v>
      </c>
      <c r="F172" s="414" t="s">
        <v>1859</v>
      </c>
    </row>
    <row r="173" spans="1:6" s="11" customFormat="1" x14ac:dyDescent="0.2">
      <c r="A173" s="413" t="s">
        <v>1969</v>
      </c>
      <c r="B173" s="414" t="s">
        <v>1970</v>
      </c>
      <c r="C173" s="413">
        <f t="shared" si="6"/>
        <v>1</v>
      </c>
      <c r="D173" s="413" t="str">
        <f t="shared" si="7"/>
        <v>TCP-6b: Number of TB cases (all forms) notified among key affected populations/ high risk groups (other than prisoners)-1</v>
      </c>
      <c r="E173" s="414" t="s">
        <v>1921</v>
      </c>
      <c r="F173" s="414" t="s">
        <v>1923</v>
      </c>
    </row>
    <row r="174" spans="1:6" s="11" customFormat="1" x14ac:dyDescent="0.2">
      <c r="A174" s="413" t="s">
        <v>1969</v>
      </c>
      <c r="B174" s="414" t="s">
        <v>1970</v>
      </c>
      <c r="C174" s="413">
        <f t="shared" si="6"/>
        <v>2</v>
      </c>
      <c r="D174" s="413" t="str">
        <f t="shared" si="7"/>
        <v>TCP-6b: Number of TB cases (all forms) notified among key affected populations/ high risk groups (other than prisoners)-2</v>
      </c>
      <c r="E174" s="414" t="s">
        <v>1921</v>
      </c>
      <c r="F174" s="414" t="s">
        <v>1924</v>
      </c>
    </row>
    <row r="175" spans="1:6" s="11" customFormat="1" x14ac:dyDescent="0.2">
      <c r="A175" s="413" t="s">
        <v>1971</v>
      </c>
      <c r="B175" s="414" t="s">
        <v>1972</v>
      </c>
      <c r="C175" s="413">
        <f t="shared" si="6"/>
        <v>0</v>
      </c>
      <c r="D175" s="413" t="str">
        <f t="shared" si="7"/>
        <v>SPI-2: Percentage of children aged 3–59 months who received the full number of courses of SMC (3 or 4) per  transmission season in the targeted areas-0</v>
      </c>
      <c r="E175" s="414" t="s">
        <v>1845</v>
      </c>
      <c r="F175" s="414" t="s">
        <v>1846</v>
      </c>
    </row>
    <row r="176" spans="1:6" s="11" customFormat="1" x14ac:dyDescent="0.2">
      <c r="A176" s="413" t="s">
        <v>1971</v>
      </c>
      <c r="B176" s="414" t="s">
        <v>1972</v>
      </c>
      <c r="C176" s="413">
        <f t="shared" si="6"/>
        <v>1</v>
      </c>
      <c r="D176" s="413" t="str">
        <f t="shared" si="7"/>
        <v>SPI-2: Percentage of children aged 3–59 months who received the full number of courses of SMC (3 or 4) per  transmission season in the targeted areas-1</v>
      </c>
      <c r="E176" s="414" t="s">
        <v>1845</v>
      </c>
      <c r="F176" s="414" t="s">
        <v>1847</v>
      </c>
    </row>
    <row r="177" spans="1:6" s="11" customFormat="1" x14ac:dyDescent="0.2">
      <c r="A177" s="413" t="s">
        <v>1973</v>
      </c>
      <c r="B177" s="414" t="s">
        <v>1974</v>
      </c>
      <c r="C177" s="413">
        <f t="shared" si="6"/>
        <v>0</v>
      </c>
      <c r="D177" s="413" t="str">
        <f t="shared" si="7"/>
        <v>TCS-3.1: Percentage of people living with HIV and on ART, who have a suppressed viral load at 12 months (&lt;1000 copies/ml)-0</v>
      </c>
      <c r="E177" s="414" t="s">
        <v>1852</v>
      </c>
      <c r="F177" s="414" t="s">
        <v>1853</v>
      </c>
    </row>
    <row r="178" spans="1:6" s="11" customFormat="1" x14ac:dyDescent="0.2">
      <c r="A178" s="413" t="s">
        <v>1973</v>
      </c>
      <c r="B178" s="414" t="s">
        <v>1974</v>
      </c>
      <c r="C178" s="413">
        <f t="shared" si="6"/>
        <v>1</v>
      </c>
      <c r="D178" s="413" t="str">
        <f t="shared" si="7"/>
        <v>TCS-3.1: Percentage of people living with HIV and on ART, who have a suppressed viral load at 12 months (&lt;1000 copies/ml)-1</v>
      </c>
      <c r="E178" s="414" t="s">
        <v>1852</v>
      </c>
      <c r="F178" s="414" t="s">
        <v>1856</v>
      </c>
    </row>
    <row r="179" spans="1:6" s="11" customFormat="1" x14ac:dyDescent="0.2">
      <c r="A179" s="413" t="s">
        <v>1973</v>
      </c>
      <c r="B179" s="414" t="s">
        <v>1974</v>
      </c>
      <c r="C179" s="413">
        <f t="shared" si="6"/>
        <v>2</v>
      </c>
      <c r="D179" s="413" t="str">
        <f t="shared" si="7"/>
        <v>TCS-3.1: Percentage of people living with HIV and on ART, who have a suppressed viral load at 12 months (&lt;1000 copies/ml)-2</v>
      </c>
      <c r="E179" s="414" t="s">
        <v>1852</v>
      </c>
      <c r="F179" s="414" t="s">
        <v>1854</v>
      </c>
    </row>
    <row r="180" spans="1:6" s="11" customFormat="1" x14ac:dyDescent="0.2">
      <c r="A180" s="413" t="s">
        <v>1973</v>
      </c>
      <c r="B180" s="414" t="s">
        <v>1974</v>
      </c>
      <c r="C180" s="413">
        <f t="shared" si="6"/>
        <v>3</v>
      </c>
      <c r="D180" s="413" t="str">
        <f t="shared" si="7"/>
        <v>TCS-3.1: Percentage of people living with HIV and on ART, who have a suppressed viral load at 12 months (&lt;1000 copies/ml)-3</v>
      </c>
      <c r="E180" s="414" t="s">
        <v>1852</v>
      </c>
      <c r="F180" s="414" t="s">
        <v>1855</v>
      </c>
    </row>
  </sheetData>
  <sheetProtection algorithmName="SHA-512" hashValue="Z57JRyXifGQ3Esxbb6adabf3+nMtXSpmzcoavStvdLz2A71+N9gcJBLhv7ExkVnLWfymQwy91PE+yUeAkymaww==" saltValue="YCtyzFRw6w/dZrldpJJuzA==" spinCount="100000" sheet="1" objects="1" scenarios="1" selectLockedCells="1" selectUnlockedCells="1"/>
  <pageMargins left="0.75" right="0.75" top="1" bottom="1" header="0.5" footer="0.5"/>
  <pageSetup orientation="portrait"/>
  <headerFooter alignWithMargins="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1377"/>
  <sheetViews>
    <sheetView workbookViewId="0">
      <selection activeCell="D24" sqref="D24"/>
    </sheetView>
  </sheetViews>
  <sheetFormatPr defaultColWidth="8.875" defaultRowHeight="12.75" x14ac:dyDescent="0.2"/>
  <cols>
    <col min="1" max="1" width="13.875" style="1" bestFit="1" customWidth="1"/>
    <col min="2" max="2" width="24.375" style="1" customWidth="1"/>
    <col min="3" max="3" width="12.875" style="11" customWidth="1"/>
    <col min="4" max="4" width="13.625" style="1" bestFit="1" customWidth="1"/>
    <col min="5" max="5" width="11.875" style="1" bestFit="1" customWidth="1"/>
    <col min="6" max="16384" width="8.875" style="1"/>
  </cols>
  <sheetData>
    <row r="1" spans="1:4" x14ac:dyDescent="0.2">
      <c r="A1" s="602" t="s">
        <v>185</v>
      </c>
      <c r="B1" s="602"/>
      <c r="C1" s="602"/>
      <c r="D1" s="602"/>
    </row>
    <row r="2" spans="1:4" x14ac:dyDescent="0.2">
      <c r="A2" s="413" t="s">
        <v>71</v>
      </c>
      <c r="B2" s="419" t="s">
        <v>69</v>
      </c>
      <c r="C2" s="418"/>
      <c r="D2" s="413" t="s">
        <v>117</v>
      </c>
    </row>
    <row r="3" spans="1:4" hidden="1" x14ac:dyDescent="0.2">
      <c r="A3" s="414" t="s">
        <v>70</v>
      </c>
      <c r="B3" s="413" t="s">
        <v>186</v>
      </c>
      <c r="C3" s="413" t="str">
        <f t="array" ref="C3">IFERROR(INDEX($B$3:$B$8, MATCH(0, COUNTIF($C$2:C2, $B$3:$B$8&amp;"") + IF($B$3:$B$8="",1,0), 0)), "")</f>
        <v>[Account (Name)]</v>
      </c>
      <c r="D3" s="413" t="s">
        <v>116</v>
      </c>
    </row>
    <row r="4" spans="1:4" s="11" customFormat="1" x14ac:dyDescent="0.2">
      <c r="A4" s="414" t="s">
        <v>2360</v>
      </c>
      <c r="B4" s="413" t="s">
        <v>2361</v>
      </c>
      <c r="C4" s="413" t="str">
        <f t="array" ref="C4">IFERROR(INDEX($B$3:$B$8, MATCH(0, COUNTIF($C$2:C3, $B$3:$B$8&amp;"") + IF($B$3:$B$8="",1,0), 0)), "")</f>
        <v>Department of Health, Republic of the Philippines</v>
      </c>
      <c r="D4" s="413" t="s">
        <v>2362</v>
      </c>
    </row>
    <row r="5" spans="1:4" s="11" customFormat="1" x14ac:dyDescent="0.2">
      <c r="A5" s="414" t="s">
        <v>2363</v>
      </c>
      <c r="B5" s="413" t="s">
        <v>2364</v>
      </c>
      <c r="C5" s="413" t="str">
        <f t="array" ref="C5">IFERROR(INDEX($B$3:$B$8, MATCH(0, COUNTIF($C$2:C4, $B$3:$B$8&amp;"") + IF($B$3:$B$8="",1,0), 0)), "")</f>
        <v>Save the Children Federation, Inc.</v>
      </c>
      <c r="D5" s="413" t="s">
        <v>2365</v>
      </c>
    </row>
    <row r="6" spans="1:4" s="11" customFormat="1" x14ac:dyDescent="0.2">
      <c r="A6" s="414" t="s">
        <v>2366</v>
      </c>
      <c r="B6" s="413" t="s">
        <v>2367</v>
      </c>
      <c r="C6" s="413" t="str">
        <f t="array" ref="C6">IFERROR(INDEX($B$3:$B$8, MATCH(0, COUNTIF($C$2:C5, $B$3:$B$8&amp;"") + IF($B$3:$B$8="",1,0), 0)), "")</f>
        <v>Philippine Business for Social Progress (PBSP)</v>
      </c>
      <c r="D6" s="413" t="s">
        <v>2368</v>
      </c>
    </row>
    <row r="7" spans="1:4" s="11" customFormat="1" x14ac:dyDescent="0.2">
      <c r="A7" s="414" t="s">
        <v>2369</v>
      </c>
      <c r="B7" s="413" t="s">
        <v>2370</v>
      </c>
      <c r="C7" s="413" t="str">
        <f t="array" ref="C7">IFERROR(INDEX($B$3:$B$8, MATCH(0, COUNTIF($C$2:C6, $B$3:$B$8&amp;"") + IF($B$3:$B$8="",1,0), 0)), "")</f>
        <v>Pilipinas Shell Foundation, Inc.</v>
      </c>
      <c r="D7" s="413" t="s">
        <v>2371</v>
      </c>
    </row>
    <row r="8" spans="1:4" s="11" customFormat="1" x14ac:dyDescent="0.2"/>
    <row r="9" spans="1:4" s="11" customFormat="1" hidden="1" x14ac:dyDescent="0.2"/>
    <row r="10" spans="1:4" s="11" customFormat="1" hidden="1" x14ac:dyDescent="0.2"/>
    <row r="11" spans="1:4" s="11" customFormat="1" hidden="1" x14ac:dyDescent="0.2"/>
    <row r="12" spans="1:4" s="11" customFormat="1" hidden="1" x14ac:dyDescent="0.2"/>
    <row r="14" spans="1:4" x14ac:dyDescent="0.2">
      <c r="A14" s="602" t="s">
        <v>184</v>
      </c>
      <c r="B14" s="602"/>
      <c r="C14" s="602"/>
      <c r="D14" s="602"/>
    </row>
    <row r="15" spans="1:4" x14ac:dyDescent="0.2">
      <c r="A15" s="413" t="s">
        <v>71</v>
      </c>
      <c r="B15" s="413" t="s">
        <v>69</v>
      </c>
      <c r="C15" s="413"/>
      <c r="D15" s="413" t="s">
        <v>117</v>
      </c>
    </row>
    <row r="16" spans="1:4" hidden="1" x14ac:dyDescent="0.2">
      <c r="A16" s="414" t="s">
        <v>70</v>
      </c>
      <c r="B16" s="413" t="s">
        <v>186</v>
      </c>
      <c r="C16" s="413" t="str">
        <f t="array" ref="C16">IFERROR(INDEX($B$16:$B$561, MATCH(0, COUNTIF($C$15:C15, $B$16:$B$561&amp;"") + IF($B$16:$B$561="",1,0), 0)), "")</f>
        <v>[Account (Name)]</v>
      </c>
      <c r="D16" s="413" t="s">
        <v>116</v>
      </c>
    </row>
    <row r="17" spans="1:4" s="11" customFormat="1" x14ac:dyDescent="0.2">
      <c r="A17" s="414" t="s">
        <v>2691</v>
      </c>
      <c r="B17" s="413" t="s">
        <v>2692</v>
      </c>
      <c r="C17" s="413" t="str">
        <f t="array" ref="C17">IFERROR(INDEX($B$16:$B$561, MATCH(0, COUNTIF($C$15:C16, $B$16:$B$561&amp;"") + IF($B$16:$B$561="",1,0), 0)), "")</f>
        <v>International Organization for Migration</v>
      </c>
      <c r="D17" s="413" t="s">
        <v>2693</v>
      </c>
    </row>
    <row r="18" spans="1:4" s="11" customFormat="1" x14ac:dyDescent="0.2">
      <c r="A18" s="414" t="s">
        <v>2694</v>
      </c>
      <c r="B18" s="413" t="s">
        <v>2695</v>
      </c>
      <c r="C18" s="413" t="str">
        <f t="array" ref="C18">IFERROR(INDEX($B$16:$B$561, MATCH(0, COUNTIF($C$15:C17, $B$16:$B$561&amp;"") + IF($B$16:$B$561="",1,0), 0)), "")</f>
        <v>United Nations Development Programme</v>
      </c>
      <c r="D18" s="413" t="s">
        <v>2696</v>
      </c>
    </row>
    <row r="19" spans="1:4" s="11" customFormat="1" x14ac:dyDescent="0.2">
      <c r="A19" s="414" t="s">
        <v>2697</v>
      </c>
      <c r="B19" s="413" t="s">
        <v>2695</v>
      </c>
      <c r="C19" s="413" t="str">
        <f t="array" ref="C19">IFERROR(INDEX($B$16:$B$561, MATCH(0, COUNTIF($C$15:C18, $B$16:$B$561&amp;"") + IF($B$16:$B$561="",1,0), 0)), "")</f>
        <v>SPCNLS</v>
      </c>
      <c r="D19" s="413" t="s">
        <v>2698</v>
      </c>
    </row>
    <row r="20" spans="1:4" s="11" customFormat="1" x14ac:dyDescent="0.2">
      <c r="A20" s="414" t="s">
        <v>2699</v>
      </c>
      <c r="B20" s="413" t="s">
        <v>2695</v>
      </c>
      <c r="C20" s="413" t="str">
        <f t="array" ref="C20">IFERROR(INDEX($B$16:$B$561, MATCH(0, COUNTIF($C$15:C19, $B$16:$B$561&amp;"") + IF($B$16:$B$561="",1,0), 0)), "")</f>
        <v>Initiative Privée et Communautaire contre le VIH/SIDA au Burkina Faso</v>
      </c>
      <c r="D20" s="413" t="s">
        <v>2698</v>
      </c>
    </row>
    <row r="21" spans="1:4" s="11" customFormat="1" x14ac:dyDescent="0.2">
      <c r="A21" s="414" t="s">
        <v>2700</v>
      </c>
      <c r="B21" s="413" t="s">
        <v>2695</v>
      </c>
      <c r="C21" s="413" t="str">
        <f t="array" ref="C21">IFERROR(INDEX($B$16:$B$561, MATCH(0, COUNTIF($C$15:C20, $B$16:$B$561&amp;"") + IF($B$16:$B$561="",1,0), 0)), "")</f>
        <v>African Comprehensive HIV/AIDS Partnerships</v>
      </c>
      <c r="D21" s="413" t="s">
        <v>2698</v>
      </c>
    </row>
    <row r="22" spans="1:4" s="11" customFormat="1" x14ac:dyDescent="0.2">
      <c r="A22" s="414" t="s">
        <v>2701</v>
      </c>
      <c r="B22" s="413" t="s">
        <v>2695</v>
      </c>
      <c r="C22" s="413" t="str">
        <f t="array" ref="C22">IFERROR(INDEX($B$16:$B$561, MATCH(0, COUNTIF($C$15:C21, $B$16:$B$561&amp;"") + IF($B$16:$B$561="",1,0), 0)), "")</f>
        <v>The Ministry of Health and Population of the Government of the Democratic Republic of Congo</v>
      </c>
      <c r="D22" s="413" t="s">
        <v>2698</v>
      </c>
    </row>
    <row r="23" spans="1:4" s="11" customFormat="1" x14ac:dyDescent="0.2">
      <c r="A23" s="414" t="s">
        <v>2702</v>
      </c>
      <c r="B23" s="413" t="s">
        <v>2695</v>
      </c>
      <c r="C23" s="413" t="str">
        <f t="array" ref="C23">IFERROR(INDEX($B$16:$B$561, MATCH(0, COUNTIF($C$15:C22, $B$16:$B$561&amp;"") + IF($B$16:$B$561="",1,0), 0)), "")</f>
        <v>National Center for Tuberculosis and Leprosy Control (CENAT)</v>
      </c>
      <c r="D23" s="413" t="s">
        <v>2698</v>
      </c>
    </row>
    <row r="24" spans="1:4" s="11" customFormat="1" x14ac:dyDescent="0.2">
      <c r="A24" s="414" t="s">
        <v>2703</v>
      </c>
      <c r="B24" s="413" t="s">
        <v>2695</v>
      </c>
      <c r="C24" s="413" t="str">
        <f t="array" ref="C24">IFERROR(INDEX($B$16:$B$561, MATCH(0, COUNTIF($C$15:C23, $B$16:$B$561&amp;"") + IF($B$16:$B$561="",1,0), 0)), "")</f>
        <v>CARE International</v>
      </c>
      <c r="D24" s="413" t="s">
        <v>2704</v>
      </c>
    </row>
    <row r="25" spans="1:4" s="11" customFormat="1" x14ac:dyDescent="0.2">
      <c r="A25" s="414" t="s">
        <v>2705</v>
      </c>
      <c r="B25" s="413" t="s">
        <v>2695</v>
      </c>
      <c r="C25" s="413" t="str">
        <f t="array" ref="C25">IFERROR(INDEX($B$16:$B$561, MATCH(0, COUNTIF($C$15:C24, $B$16:$B$561&amp;"") + IF($B$16:$B$561="",1,0), 0)), "")</f>
        <v>National Program For Malaria (PNLP), Ministry of Health and of the Fight against Aids of the Government of the Republic of Côte d’Ivoire</v>
      </c>
      <c r="D25" s="413" t="s">
        <v>2706</v>
      </c>
    </row>
    <row r="26" spans="1:4" s="11" customFormat="1" x14ac:dyDescent="0.2">
      <c r="A26" s="414" t="s">
        <v>2707</v>
      </c>
      <c r="B26" s="413" t="s">
        <v>2695</v>
      </c>
      <c r="C26" s="413" t="str">
        <f t="array" ref="C26">IFERROR(INDEX($B$16:$B$561, MATCH(0, COUNTIF($C$15:C25, $B$16:$B$561&amp;"") + IF($B$16:$B$561="",1,0), 0)), "")</f>
        <v>State Institute of Disease Control</v>
      </c>
      <c r="D26" s="413" t="s">
        <v>2708</v>
      </c>
    </row>
    <row r="27" spans="1:4" s="11" customFormat="1" x14ac:dyDescent="0.2">
      <c r="A27" s="414" t="s">
        <v>2709</v>
      </c>
      <c r="B27" s="413" t="s">
        <v>2695</v>
      </c>
      <c r="C27" s="413" t="str">
        <f t="array" ref="C27">IFERROR(INDEX($B$16:$B$561, MATCH(0, COUNTIF($C$15:C26, $B$16:$B$561&amp;"") + IF($B$16:$B$561="",1,0), 0)), "")</f>
        <v>The Federal Ministry of Health of the Government of the Federal Democratic Republic of Ethiopia</v>
      </c>
      <c r="D27" s="413" t="s">
        <v>2708</v>
      </c>
    </row>
    <row r="28" spans="1:4" s="11" customFormat="1" x14ac:dyDescent="0.2">
      <c r="A28" s="414" t="s">
        <v>2710</v>
      </c>
      <c r="B28" s="413" t="s">
        <v>2695</v>
      </c>
      <c r="C28" s="413" t="str">
        <f t="array" ref="C28">IFERROR(INDEX($B$16:$B$561, MATCH(0, COUNTIF($C$15:C27, $B$16:$B$561&amp;"") + IF($B$16:$B$561="",1,0), 0)), "")</f>
        <v>African Medical and Research Foundation (AMREF)</v>
      </c>
      <c r="D28" s="413" t="s">
        <v>2708</v>
      </c>
    </row>
    <row r="29" spans="1:4" s="11" customFormat="1" x14ac:dyDescent="0.2">
      <c r="A29" s="414" t="s">
        <v>2711</v>
      </c>
      <c r="B29" s="413" t="s">
        <v>2712</v>
      </c>
      <c r="C29" s="413" t="str">
        <f t="array" ref="C29">IFERROR(INDEX($B$16:$B$561, MATCH(0, COUNTIF($C$15:C28, $B$16:$B$561&amp;"") + IF($B$16:$B$561="",1,0), 0)), "")</f>
        <v>Financial Fund for Development Projects - FONADE</v>
      </c>
      <c r="D29" s="413" t="s">
        <v>2713</v>
      </c>
    </row>
    <row r="30" spans="1:4" s="11" customFormat="1" x14ac:dyDescent="0.2">
      <c r="A30" s="414" t="s">
        <v>2714</v>
      </c>
      <c r="B30" s="413" t="s">
        <v>2715</v>
      </c>
      <c r="C30" s="413" t="str">
        <f t="array" ref="C30">IFERROR(INDEX($B$16:$B$561, MATCH(0, COUNTIF($C$15:C29, $B$16:$B$561&amp;"") + IF($B$16:$B$561="",1,0), 0)), "")</f>
        <v>Ministry of Public Health and Fight against AIDS</v>
      </c>
      <c r="D30" s="413" t="s">
        <v>2716</v>
      </c>
    </row>
    <row r="31" spans="1:4" s="11" customFormat="1" x14ac:dyDescent="0.2">
      <c r="A31" s="414" t="s">
        <v>2717</v>
      </c>
      <c r="B31" s="413" t="s">
        <v>2718</v>
      </c>
      <c r="C31" s="413" t="str">
        <f t="array" ref="C31">IFERROR(INDEX($B$16:$B$561, MATCH(0, COUNTIF($C$15:C30, $B$16:$B$561&amp;"") + IF($B$16:$B$561="",1,0), 0)), "")</f>
        <v>The Permanent Executive Secretariat of the National Council for the Fight Against AIDS (SEP/CNLS) - Burundi</v>
      </c>
      <c r="D31" s="413" t="s">
        <v>2719</v>
      </c>
    </row>
    <row r="32" spans="1:4" s="11" customFormat="1" x14ac:dyDescent="0.2">
      <c r="A32" s="414" t="s">
        <v>2720</v>
      </c>
      <c r="B32" s="413" t="s">
        <v>2721</v>
      </c>
      <c r="C32" s="413" t="str">
        <f t="array" ref="C32">IFERROR(INDEX($B$16:$B$561, MATCH(0, COUNTIF($C$15:C31, $B$16:$B$561&amp;"") + IF($B$16:$B$561="",1,0), 0)), "")</f>
        <v>Coordination Committee of the Fight against AIDS (CCS-SIDA) of the Government of Cabo Verde</v>
      </c>
      <c r="D32" s="413" t="s">
        <v>2722</v>
      </c>
    </row>
    <row r="33" spans="1:4" s="11" customFormat="1" x14ac:dyDescent="0.2">
      <c r="A33" s="414" t="s">
        <v>2723</v>
      </c>
      <c r="B33" s="413" t="s">
        <v>2724</v>
      </c>
      <c r="C33" s="413" t="str">
        <f t="array" ref="C33">IFERROR(INDEX($B$16:$B$561, MATCH(0, COUNTIF($C$15:C32, $B$16:$B$561&amp;"") + IF($B$16:$B$561="",1,0), 0)), "")</f>
        <v>Plan International, Inc.</v>
      </c>
      <c r="D33" s="413" t="s">
        <v>2725</v>
      </c>
    </row>
    <row r="34" spans="1:4" s="11" customFormat="1" x14ac:dyDescent="0.2">
      <c r="A34" s="414" t="s">
        <v>2726</v>
      </c>
      <c r="B34" s="413" t="s">
        <v>2721</v>
      </c>
      <c r="C34" s="413" t="str">
        <f t="array" ref="C34">IFERROR(INDEX($B$16:$B$561, MATCH(0, COUNTIF($C$15:C33, $B$16:$B$561&amp;"") + IF($B$16:$B$561="",1,0), 0)), "")</f>
        <v>Catholic Relief Services - United States Conference of Catholic Bishops</v>
      </c>
      <c r="D34" s="413" t="s">
        <v>2722</v>
      </c>
    </row>
    <row r="35" spans="1:4" s="11" customFormat="1" x14ac:dyDescent="0.2">
      <c r="A35" s="414" t="s">
        <v>2727</v>
      </c>
      <c r="B35" s="413" t="s">
        <v>2728</v>
      </c>
      <c r="C35" s="413" t="str">
        <f t="array" ref="C35">IFERROR(INDEX($B$16:$B$561, MATCH(0, COUNTIF($C$15:C34, $B$16:$B$561&amp;"") + IF($B$16:$B$561="",1,0), 0)), "")</f>
        <v>Ministry of Health of Viet Nam (Viet Nam Authority of HIV/AIDS Control-VAAC)</v>
      </c>
      <c r="D35" s="413" t="s">
        <v>2729</v>
      </c>
    </row>
    <row r="36" spans="1:4" s="11" customFormat="1" x14ac:dyDescent="0.2">
      <c r="A36" s="414" t="s">
        <v>2730</v>
      </c>
      <c r="B36" s="413" t="s">
        <v>2731</v>
      </c>
      <c r="C36" s="413" t="str">
        <f t="array" ref="C36">IFERROR(INDEX($B$16:$B$561, MATCH(0, COUNTIF($C$15:C35, $B$16:$B$561&amp;"") + IF($B$16:$B$561="",1,0), 0)), "")</f>
        <v>Adventist Development and Relief Agency (ADRA) of Ghana</v>
      </c>
      <c r="D36" s="413" t="s">
        <v>2732</v>
      </c>
    </row>
    <row r="37" spans="1:4" s="11" customFormat="1" x14ac:dyDescent="0.2">
      <c r="A37" s="414" t="s">
        <v>2733</v>
      </c>
      <c r="B37" s="413" t="s">
        <v>2734</v>
      </c>
      <c r="C37" s="413" t="str">
        <f t="array" ref="C37">IFERROR(INDEX($B$16:$B$561, MATCH(0, COUNTIF($C$15:C36, $B$16:$B$561&amp;"") + IF($B$16:$B$561="",1,0), 0)), "")</f>
        <v>Pathfinder International</v>
      </c>
      <c r="D37" s="413" t="s">
        <v>2735</v>
      </c>
    </row>
    <row r="38" spans="1:4" s="11" customFormat="1" x14ac:dyDescent="0.2">
      <c r="A38" s="414" t="s">
        <v>2736</v>
      </c>
      <c r="B38" s="413" t="s">
        <v>2737</v>
      </c>
      <c r="C38" s="413" t="str">
        <f t="array" ref="C38">IFERROR(INDEX($B$16:$B$561, MATCH(0, COUNTIF($C$15:C37, $B$16:$B$561&amp;"") + IF($B$16:$B$561="",1,0), 0)), "")</f>
        <v>Philippine Business for Social Progress (PBSP)</v>
      </c>
      <c r="D38" s="413" t="s">
        <v>2738</v>
      </c>
    </row>
    <row r="39" spans="1:4" s="11" customFormat="1" x14ac:dyDescent="0.2">
      <c r="A39" s="414" t="s">
        <v>2739</v>
      </c>
      <c r="B39" s="413" t="s">
        <v>2737</v>
      </c>
      <c r="C39" s="413" t="str">
        <f t="array" ref="C39">IFERROR(INDEX($B$16:$B$561, MATCH(0, COUNTIF($C$15:C38, $B$16:$B$561&amp;"") + IF($B$16:$B$561="",1,0), 0)), "")</f>
        <v>ActionAid International The Gambia</v>
      </c>
      <c r="D39" s="413" t="s">
        <v>2738</v>
      </c>
    </row>
    <row r="40" spans="1:4" s="11" customFormat="1" x14ac:dyDescent="0.2">
      <c r="A40" s="414" t="s">
        <v>2740</v>
      </c>
      <c r="B40" s="413" t="s">
        <v>2737</v>
      </c>
      <c r="C40" s="413" t="str">
        <f t="array" ref="C40">IFERROR(INDEX($B$16:$B$561, MATCH(0, COUNTIF($C$15:C39, $B$16:$B$561&amp;"") + IF($B$16:$B$561="",1,0), 0)), "")</f>
        <v>Société d’Electricité Industrielle et de Bâtiments (SEIBsa)</v>
      </c>
      <c r="D40" s="413" t="s">
        <v>2738</v>
      </c>
    </row>
    <row r="41" spans="1:4" s="11" customFormat="1" x14ac:dyDescent="0.2">
      <c r="A41" s="414" t="s">
        <v>2741</v>
      </c>
      <c r="B41" s="413" t="s">
        <v>2737</v>
      </c>
      <c r="C41" s="413" t="str">
        <f t="array" ref="C41">IFERROR(INDEX($B$16:$B$561, MATCH(0, COUNTIF($C$15:C40, $B$16:$B$561&amp;"") + IF($B$16:$B$561="",1,0), 0)), "")</f>
        <v>The Ministry of Health of the Government of the Former Yugoslav Republic of Macedonia</v>
      </c>
      <c r="D41" s="413" t="s">
        <v>2738</v>
      </c>
    </row>
    <row r="42" spans="1:4" s="11" customFormat="1" x14ac:dyDescent="0.2">
      <c r="A42" s="414" t="s">
        <v>2742</v>
      </c>
      <c r="B42" s="413" t="s">
        <v>2737</v>
      </c>
      <c r="C42" s="413" t="str">
        <f t="array" ref="C42">IFERROR(INDEX($B$16:$B$561, MATCH(0, COUNTIF($C$15:C41, $B$16:$B$561&amp;"") + IF($B$16:$B$561="",1,0), 0)), "")</f>
        <v>National Tuberculosis Program of the Ministry of Health</v>
      </c>
      <c r="D42" s="413" t="s">
        <v>2738</v>
      </c>
    </row>
    <row r="43" spans="1:4" s="11" customFormat="1" x14ac:dyDescent="0.2">
      <c r="A43" s="414" t="s">
        <v>2743</v>
      </c>
      <c r="B43" s="413" t="s">
        <v>2744</v>
      </c>
      <c r="C43" s="413" t="str">
        <f t="array" ref="C43">IFERROR(INDEX($B$16:$B$561, MATCH(0, COUNTIF($C$15:C42, $B$16:$B$561&amp;"") + IF($B$16:$B$561="",1,0), 0)), "")</f>
        <v>The Ministry of Health of the Government of the Republic of Guinea-Bissau (CG/PNDS)</v>
      </c>
      <c r="D43" s="413" t="s">
        <v>2745</v>
      </c>
    </row>
    <row r="44" spans="1:4" s="11" customFormat="1" x14ac:dyDescent="0.2">
      <c r="A44" s="414" t="s">
        <v>2746</v>
      </c>
      <c r="B44" s="413" t="s">
        <v>2747</v>
      </c>
      <c r="C44" s="413" t="str">
        <f t="array" ref="C44">IFERROR(INDEX($B$16:$B$561, MATCH(0, COUNTIF($C$15:C43, $B$16:$B$561&amp;"") + IF($B$16:$B$561="",1,0), 0)), "")</f>
        <v>Africare</v>
      </c>
      <c r="D44" s="413" t="s">
        <v>2748</v>
      </c>
    </row>
    <row r="45" spans="1:4" s="11" customFormat="1" x14ac:dyDescent="0.2">
      <c r="A45" s="414" t="s">
        <v>2749</v>
      </c>
      <c r="B45" s="413" t="s">
        <v>2750</v>
      </c>
      <c r="C45" s="413" t="str">
        <f t="array" ref="C45">IFERROR(INDEX($B$16:$B$561, MATCH(0, COUNTIF($C$15:C44, $B$16:$B$561&amp;"") + IF($B$16:$B$561="",1,0), 0)), "")</f>
        <v>African Medical and Research Foundation Kenya</v>
      </c>
      <c r="D45" s="413" t="s">
        <v>2751</v>
      </c>
    </row>
    <row r="46" spans="1:4" s="11" customFormat="1" x14ac:dyDescent="0.2">
      <c r="A46" s="414" t="s">
        <v>2752</v>
      </c>
      <c r="B46" s="413" t="s">
        <v>2750</v>
      </c>
      <c r="C46" s="413" t="str">
        <f t="array" ref="C46">IFERROR(INDEX($B$16:$B$561, MATCH(0, COUNTIF($C$15:C45, $B$16:$B$561&amp;"") + IF($B$16:$B$561="",1,0), 0)), "")</f>
        <v>National Integrated Programme Against Leprosy and Tuberculosis (PNILT)</v>
      </c>
      <c r="D46" s="413" t="s">
        <v>2751</v>
      </c>
    </row>
    <row r="47" spans="1:4" s="11" customFormat="1" x14ac:dyDescent="0.2">
      <c r="A47" s="414" t="s">
        <v>2753</v>
      </c>
      <c r="B47" s="413" t="s">
        <v>2754</v>
      </c>
      <c r="C47" s="413" t="str">
        <f t="array" ref="C47">IFERROR(INDEX($B$16:$B$561, MATCH(0, COUNTIF($C$15:C46, $B$16:$B$561&amp;"") + IF($B$16:$B$561="",1,0), 0)), "")</f>
        <v>CED-Caritas Burundi</v>
      </c>
      <c r="D47" s="413" t="s">
        <v>2755</v>
      </c>
    </row>
    <row r="48" spans="1:4" s="11" customFormat="1" x14ac:dyDescent="0.2">
      <c r="A48" s="414" t="s">
        <v>2756</v>
      </c>
      <c r="B48" s="413" t="s">
        <v>2754</v>
      </c>
      <c r="C48" s="413" t="str">
        <f t="array" ref="C48">IFERROR(INDEX($B$16:$B$561, MATCH(0, COUNTIF($C$15:C47, $B$16:$B$561&amp;"") + IF($B$16:$B$561="",1,0), 0)), "")</f>
        <v>Programme of Support to Health Development of the Government of Burkina Faso</v>
      </c>
      <c r="D48" s="413" t="s">
        <v>2755</v>
      </c>
    </row>
    <row r="49" spans="1:4" s="11" customFormat="1" x14ac:dyDescent="0.2">
      <c r="A49" s="414" t="s">
        <v>2757</v>
      </c>
      <c r="B49" s="413" t="s">
        <v>2747</v>
      </c>
      <c r="C49" s="413" t="str">
        <f t="array" ref="C49">IFERROR(INDEX($B$16:$B$561, MATCH(0, COUNTIF($C$15:C48, $B$16:$B$561&amp;"") + IF($B$16:$B$561="",1,0), 0)), "")</f>
        <v>Caritas Côte d'Ivoire</v>
      </c>
      <c r="D49" s="413" t="s">
        <v>2748</v>
      </c>
    </row>
    <row r="50" spans="1:4" s="11" customFormat="1" x14ac:dyDescent="0.2">
      <c r="A50" s="414" t="s">
        <v>2758</v>
      </c>
      <c r="B50" s="413" t="s">
        <v>2759</v>
      </c>
      <c r="C50" s="413" t="str">
        <f t="array" ref="C50">IFERROR(INDEX($B$16:$B$561, MATCH(0, COUNTIF($C$15:C49, $B$16:$B$561&amp;"") + IF($B$16:$B$561="",1,0), 0)), "")</f>
        <v>Alliance Nationale Contre le Sida - Sénégal</v>
      </c>
      <c r="D50" s="413" t="s">
        <v>2760</v>
      </c>
    </row>
    <row r="51" spans="1:4" s="11" customFormat="1" x14ac:dyDescent="0.2">
      <c r="A51" s="414" t="s">
        <v>2761</v>
      </c>
      <c r="B51" s="413" t="s">
        <v>2762</v>
      </c>
      <c r="C51" s="413" t="str">
        <f t="array" ref="C51">IFERROR(INDEX($B$16:$B$561, MATCH(0, COUNTIF($C$15:C50, $B$16:$B$561&amp;"") + IF($B$16:$B$561="",1,0), 0)), "")</f>
        <v>Charitable Organization "All-Ukrainian Network of People Living with HIV/AIDS"</v>
      </c>
      <c r="D51" s="413" t="s">
        <v>2763</v>
      </c>
    </row>
    <row r="52" spans="1:4" s="11" customFormat="1" x14ac:dyDescent="0.2">
      <c r="A52" s="414" t="s">
        <v>2764</v>
      </c>
      <c r="B52" s="413" t="s">
        <v>2765</v>
      </c>
      <c r="C52" s="413" t="str">
        <f t="array" ref="C52">IFERROR(INDEX($B$16:$B$561, MATCH(0, COUNTIF($C$15:C51, $B$16:$B$561&amp;"") + IF($B$16:$B$561="",1,0), 0)), "")</f>
        <v>The Department of Economic Affairs, Ministry of Finance, Government of India</v>
      </c>
      <c r="D52" s="413" t="s">
        <v>2766</v>
      </c>
    </row>
    <row r="53" spans="1:4" s="11" customFormat="1" x14ac:dyDescent="0.2">
      <c r="A53" s="414" t="s">
        <v>2767</v>
      </c>
      <c r="B53" s="413" t="s">
        <v>2768</v>
      </c>
      <c r="C53" s="413" t="str">
        <f t="array" ref="C53">IFERROR(INDEX($B$16:$B$561, MATCH(0, COUNTIF($C$15:C52, $B$16:$B$561&amp;"") + IF($B$16:$B$561="",1,0), 0)), "")</f>
        <v>The Ministry of Health of the Government of the State of Eritrea</v>
      </c>
      <c r="D53" s="413" t="s">
        <v>2769</v>
      </c>
    </row>
    <row r="54" spans="1:4" s="11" customFormat="1" x14ac:dyDescent="0.2">
      <c r="A54" s="414" t="s">
        <v>2770</v>
      </c>
      <c r="B54" s="413" t="s">
        <v>2771</v>
      </c>
      <c r="C54" s="413" t="str">
        <f t="array" ref="C54">IFERROR(INDEX($B$16:$B$561, MATCH(0, COUNTIF($C$15:C53, $B$16:$B$561&amp;"") + IF($B$16:$B$561="",1,0), 0)), "")</f>
        <v>Humanist Institute for Co-operation with Developing Countries - HIVOS</v>
      </c>
      <c r="D54" s="413" t="s">
        <v>2772</v>
      </c>
    </row>
    <row r="55" spans="1:4" s="11" customFormat="1" x14ac:dyDescent="0.2">
      <c r="A55" s="414" t="s">
        <v>2773</v>
      </c>
      <c r="B55" s="413" t="s">
        <v>2774</v>
      </c>
      <c r="C55" s="413" t="str">
        <f t="array" ref="C55">IFERROR(INDEX($B$16:$B$561, MATCH(0, COUNTIF($C$15:C54, $B$16:$B$561&amp;"") + IF($B$16:$B$561="",1,0), 0)), "")</f>
        <v>Alter Vida - Centro de Estudios y Formación para el Ecodesarrollo</v>
      </c>
      <c r="D55" s="413" t="s">
        <v>2775</v>
      </c>
    </row>
    <row r="56" spans="1:4" s="11" customFormat="1" x14ac:dyDescent="0.2">
      <c r="A56" s="414" t="s">
        <v>2776</v>
      </c>
      <c r="B56" s="413" t="s">
        <v>2774</v>
      </c>
      <c r="C56" s="413" t="str">
        <f t="array" ref="C56">IFERROR(INDEX($B$16:$B$561, MATCH(0, COUNTIF($C$15:C55, $B$16:$B$561&amp;"") + IF($B$16:$B$561="",1,0), 0)), "")</f>
        <v>Directorate General of Prevention and Disease Control, Ministry of Health of The Republic of Indonesia</v>
      </c>
      <c r="D56" s="413" t="s">
        <v>2775</v>
      </c>
    </row>
    <row r="57" spans="1:4" s="11" customFormat="1" x14ac:dyDescent="0.2">
      <c r="A57" s="414" t="s">
        <v>2366</v>
      </c>
      <c r="B57" s="413" t="s">
        <v>2367</v>
      </c>
      <c r="C57" s="413" t="str">
        <f t="array" ref="C57">IFERROR(INDEX($B$16:$B$561, MATCH(0, COUNTIF($C$15:C56, $B$16:$B$561&amp;"") + IF($B$16:$B$561="",1,0), 0)), "")</f>
        <v>The Ministry of Finance and Planning of the Government of the United Republic of Tanzania</v>
      </c>
      <c r="D57" s="413" t="s">
        <v>2368</v>
      </c>
    </row>
    <row r="58" spans="1:4" s="11" customFormat="1" x14ac:dyDescent="0.2">
      <c r="A58" s="414" t="s">
        <v>2777</v>
      </c>
      <c r="B58" s="413" t="s">
        <v>2778</v>
      </c>
      <c r="C58" s="413" t="str">
        <f t="array" ref="C58">IFERROR(INDEX($B$16:$B$561, MATCH(0, COUNTIF($C$15:C57, $B$16:$B$561&amp;"") + IF($B$16:$B$561="",1,0), 0)), "")</f>
        <v>Romanian Angel Appeal Foundation</v>
      </c>
      <c r="D58" s="413" t="s">
        <v>2779</v>
      </c>
    </row>
    <row r="59" spans="1:4" s="11" customFormat="1" x14ac:dyDescent="0.2">
      <c r="A59" s="414" t="s">
        <v>2780</v>
      </c>
      <c r="B59" s="413" t="s">
        <v>2778</v>
      </c>
      <c r="C59" s="413" t="str">
        <f t="array" ref="C59">IFERROR(INDEX($B$16:$B$561, MATCH(0, COUNTIF($C$15:C58, $B$16:$B$561&amp;"") + IF($B$16:$B$561="",1,0), 0)), "")</f>
        <v>Main Medical Department of the Ministry of Justice of the Republic of Azerbaijan</v>
      </c>
      <c r="D59" s="413" t="s">
        <v>2779</v>
      </c>
    </row>
    <row r="60" spans="1:4" s="11" customFormat="1" x14ac:dyDescent="0.2">
      <c r="A60" s="414" t="s">
        <v>2781</v>
      </c>
      <c r="B60" s="413" t="s">
        <v>2782</v>
      </c>
      <c r="C60" s="413" t="str">
        <f t="array" ref="C60">IFERROR(INDEX($B$16:$B$561, MATCH(0, COUNTIF($C$15:C59, $B$16:$B$561&amp;"") + IF($B$16:$B$561="",1,0), 0)), "")</f>
        <v>Department of Planning and Finance, Ministry of Health, Socialist Republic of Vietnam</v>
      </c>
      <c r="D60" s="413" t="s">
        <v>2783</v>
      </c>
    </row>
    <row r="61" spans="1:4" s="11" customFormat="1" x14ac:dyDescent="0.2">
      <c r="A61" s="414" t="s">
        <v>2784</v>
      </c>
      <c r="B61" s="413" t="s">
        <v>2785</v>
      </c>
      <c r="C61" s="413" t="str">
        <f t="array" ref="C61">IFERROR(INDEX($B$16:$B$561, MATCH(0, COUNTIF($C$15:C60, $B$16:$B$561&amp;"") + IF($B$16:$B$561="",1,0), 0)), "")</f>
        <v>The Ministry of Health of the Republic of Ghana</v>
      </c>
      <c r="D61" s="413" t="s">
        <v>2786</v>
      </c>
    </row>
    <row r="62" spans="1:4" s="11" customFormat="1" x14ac:dyDescent="0.2">
      <c r="A62" s="414" t="s">
        <v>2787</v>
      </c>
      <c r="B62" s="413" t="s">
        <v>2788</v>
      </c>
      <c r="C62" s="413" t="str">
        <f t="array" ref="C62">IFERROR(INDEX($B$16:$B$561, MATCH(0, COUNTIF($C$15:C61, $B$16:$B$561&amp;"") + IF($B$16:$B$561="",1,0), 0)), "")</f>
        <v>Ministry of Health, Royal Government of Bhutan</v>
      </c>
      <c r="D62" s="413" t="s">
        <v>2789</v>
      </c>
    </row>
    <row r="63" spans="1:4" s="11" customFormat="1" x14ac:dyDescent="0.2">
      <c r="A63" s="414" t="s">
        <v>2790</v>
      </c>
      <c r="B63" s="413" t="s">
        <v>2785</v>
      </c>
      <c r="C63" s="413" t="str">
        <f t="array" ref="C63">IFERROR(INDEX($B$16:$B$561, MATCH(0, COUNTIF($C$15:C62, $B$16:$B$561&amp;"") + IF($B$16:$B$561="",1,0), 0)), "")</f>
        <v>Ministry of Finance of the Government of the Kingdom of Lesotho</v>
      </c>
      <c r="D63" s="413" t="s">
        <v>2786</v>
      </c>
    </row>
    <row r="64" spans="1:4" s="11" customFormat="1" x14ac:dyDescent="0.2">
      <c r="A64" s="414" t="s">
        <v>2791</v>
      </c>
      <c r="B64" s="413" t="s">
        <v>2792</v>
      </c>
      <c r="C64" s="413" t="str">
        <f t="array" ref="C64">IFERROR(INDEX($B$16:$B$561, MATCH(0, COUNTIF($C$15:C63, $B$16:$B$561&amp;"") + IF($B$16:$B$561="",1,0), 0)), "")</f>
        <v>The Ministry of Public Health of the Government of the Republic of Guinea</v>
      </c>
      <c r="D64" s="413" t="s">
        <v>2793</v>
      </c>
    </row>
    <row r="65" spans="1:4" s="11" customFormat="1" x14ac:dyDescent="0.2">
      <c r="A65" s="414" t="s">
        <v>2794</v>
      </c>
      <c r="B65" s="413" t="s">
        <v>2795</v>
      </c>
      <c r="C65" s="413" t="str">
        <f t="array" ref="C65">IFERROR(INDEX($B$16:$B$561, MATCH(0, COUNTIF($C$15:C64, $B$16:$B$561&amp;"") + IF($B$16:$B$561="",1,0), 0)), "")</f>
        <v>Ministry of Health of the Government of the Republic of Malawi</v>
      </c>
      <c r="D65" s="413" t="s">
        <v>2796</v>
      </c>
    </row>
    <row r="66" spans="1:4" s="11" customFormat="1" x14ac:dyDescent="0.2">
      <c r="A66" s="414" t="s">
        <v>2797</v>
      </c>
      <c r="B66" s="413" t="s">
        <v>2798</v>
      </c>
      <c r="C66" s="413" t="str">
        <f t="array" ref="C66">IFERROR(INDEX($B$16:$B$561, MATCH(0, COUNTIF($C$15:C65, $B$16:$B$561&amp;"") + IF($B$16:$B$561="",1,0), 0)), "")</f>
        <v>The HIV/AIDS Prevention and Control Office (HAPCO)</v>
      </c>
      <c r="D66" s="413" t="s">
        <v>2799</v>
      </c>
    </row>
    <row r="67" spans="1:4" s="11" customFormat="1" x14ac:dyDescent="0.2">
      <c r="A67" s="414" t="s">
        <v>2800</v>
      </c>
      <c r="B67" s="413" t="s">
        <v>2798</v>
      </c>
      <c r="C67" s="413" t="str">
        <f t="array" ref="C67">IFERROR(INDEX($B$16:$B$561, MATCH(0, COUNTIF($C$15:C66, $B$16:$B$561&amp;"") + IF($B$16:$B$561="",1,0), 0)), "")</f>
        <v>Ministry of National Health Services, Regulations &amp; Coordination of the Government of Pakistan</v>
      </c>
      <c r="D67" s="413" t="s">
        <v>2799</v>
      </c>
    </row>
    <row r="68" spans="1:4" s="11" customFormat="1" x14ac:dyDescent="0.2">
      <c r="A68" s="414" t="s">
        <v>2801</v>
      </c>
      <c r="B68" s="413" t="s">
        <v>2798</v>
      </c>
      <c r="C68" s="413" t="str">
        <f t="array" ref="C68">IFERROR(INDEX($B$16:$B$561, MATCH(0, COUNTIF($C$15:C67, $B$16:$B$561&amp;"") + IF($B$16:$B$561="",1,0), 0)), "")</f>
        <v>The Ministry of Health of the Government of Mozambique</v>
      </c>
      <c r="D68" s="413" t="s">
        <v>2799</v>
      </c>
    </row>
    <row r="69" spans="1:4" s="11" customFormat="1" x14ac:dyDescent="0.2">
      <c r="A69" s="414" t="s">
        <v>2802</v>
      </c>
      <c r="B69" s="413" t="s">
        <v>2803</v>
      </c>
      <c r="C69" s="413" t="str">
        <f t="array" ref="C69">IFERROR(INDEX($B$16:$B$561, MATCH(0, COUNTIF($C$15:C68, $B$16:$B$561&amp;"") + IF($B$16:$B$561="",1,0), 0)), "")</f>
        <v>The Ministry of Finance, Planning and Economic Development of the Republic of Uganda</v>
      </c>
      <c r="D69" s="413" t="s">
        <v>2804</v>
      </c>
    </row>
    <row r="70" spans="1:4" s="11" customFormat="1" x14ac:dyDescent="0.2">
      <c r="A70" s="414" t="s">
        <v>2805</v>
      </c>
      <c r="B70" s="413" t="s">
        <v>2806</v>
      </c>
      <c r="C70" s="413" t="str">
        <f t="array" ref="C70">IFERROR(INDEX($B$16:$B$561, MATCH(0, COUNTIF($C$15:C69, $B$16:$B$561&amp;"") + IF($B$16:$B$561="",1,0), 0)), "")</f>
        <v>The Republican DOTS Center of the Government of the Republic of Uzbekistan</v>
      </c>
      <c r="D70" s="413" t="s">
        <v>2807</v>
      </c>
    </row>
    <row r="71" spans="1:4" s="11" customFormat="1" x14ac:dyDescent="0.2">
      <c r="A71" s="414" t="s">
        <v>2808</v>
      </c>
      <c r="B71" s="413" t="s">
        <v>2721</v>
      </c>
      <c r="C71" s="413" t="str">
        <f t="array" ref="C71">IFERROR(INDEX($B$16:$B$561, MATCH(0, COUNTIF($C$15:C70, $B$16:$B$561&amp;"") + IF($B$16:$B$561="",1,0), 0)), "")</f>
        <v>The Ministry of Health &amp; Social Welfare of the Government of Liberia</v>
      </c>
      <c r="D71" s="413" t="s">
        <v>2722</v>
      </c>
    </row>
    <row r="72" spans="1:4" s="11" customFormat="1" x14ac:dyDescent="0.2">
      <c r="A72" s="414" t="s">
        <v>2809</v>
      </c>
      <c r="B72" s="413" t="s">
        <v>2721</v>
      </c>
      <c r="C72" s="413" t="str">
        <f t="array" ref="C72">IFERROR(INDEX($B$16:$B$561, MATCH(0, COUNTIF($C$15:C71, $B$16:$B$561&amp;"") + IF($B$16:$B$561="",1,0), 0)), "")</f>
        <v>International Centre for Diarrhoeal Disease Research, Bangladesh</v>
      </c>
      <c r="D72" s="413" t="s">
        <v>2722</v>
      </c>
    </row>
    <row r="73" spans="1:4" s="11" customFormat="1" x14ac:dyDescent="0.2">
      <c r="A73" s="414" t="s">
        <v>2810</v>
      </c>
      <c r="B73" s="413" t="s">
        <v>2721</v>
      </c>
      <c r="C73" s="413" t="str">
        <f t="array" ref="C73">IFERROR(INDEX($B$16:$B$561, MATCH(0, COUNTIF($C$15:C72, $B$16:$B$561&amp;"") + IF($B$16:$B$561="",1,0), 0)), "")</f>
        <v>National AIDS Program (NAP)</v>
      </c>
      <c r="D73" s="413" t="s">
        <v>2722</v>
      </c>
    </row>
    <row r="74" spans="1:4" s="11" customFormat="1" x14ac:dyDescent="0.2">
      <c r="A74" s="414" t="s">
        <v>2811</v>
      </c>
      <c r="B74" s="413" t="s">
        <v>2812</v>
      </c>
      <c r="C74" s="413" t="str">
        <f t="array" ref="C74">IFERROR(INDEX($B$16:$B$561, MATCH(0, COUNTIF($C$15:C73, $B$16:$B$561&amp;"") + IF($B$16:$B$561="",1,0), 0)), "")</f>
        <v>The National Treasury of the Government of the Republic of Kenya</v>
      </c>
      <c r="D74" s="413" t="s">
        <v>2813</v>
      </c>
    </row>
    <row r="75" spans="1:4" s="11" customFormat="1" x14ac:dyDescent="0.2">
      <c r="A75" s="414" t="s">
        <v>2814</v>
      </c>
      <c r="B75" s="413" t="s">
        <v>2815</v>
      </c>
      <c r="C75" s="413" t="str">
        <f t="array" ref="C75">IFERROR(INDEX($B$16:$B$561, MATCH(0, COUNTIF($C$15:C74, $B$16:$B$561&amp;"") + IF($B$16:$B$561="",1,0), 0)), "")</f>
        <v>The National Tuberculosis Control Program</v>
      </c>
      <c r="D75" s="413" t="s">
        <v>2816</v>
      </c>
    </row>
    <row r="76" spans="1:4" s="11" customFormat="1" x14ac:dyDescent="0.2">
      <c r="A76" s="414" t="s">
        <v>2817</v>
      </c>
      <c r="B76" s="413" t="s">
        <v>2818</v>
      </c>
      <c r="C76" s="413" t="str">
        <f t="array" ref="C76">IFERROR(INDEX($B$16:$B$561, MATCH(0, COUNTIF($C$15:C75, $B$16:$B$561&amp;"") + IF($B$16:$B$561="",1,0), 0)), "")</f>
        <v>Société Tunisienne des Maladies Respiratoires et d’Allergologie (STMRA)</v>
      </c>
      <c r="D76" s="413" t="s">
        <v>2819</v>
      </c>
    </row>
    <row r="77" spans="1:4" s="11" customFormat="1" x14ac:dyDescent="0.2">
      <c r="A77" s="414" t="s">
        <v>2820</v>
      </c>
      <c r="B77" s="413" t="s">
        <v>2821</v>
      </c>
      <c r="C77" s="413" t="str">
        <f t="array" ref="C77">IFERROR(INDEX($B$16:$B$561, MATCH(0, COUNTIF($C$15:C76, $B$16:$B$561&amp;"") + IF($B$16:$B$561="",1,0), 0)), "")</f>
        <v>The Ministry of Health and Population of the Government of Nepal</v>
      </c>
      <c r="D77" s="413" t="s">
        <v>2822</v>
      </c>
    </row>
    <row r="78" spans="1:4" s="11" customFormat="1" x14ac:dyDescent="0.2">
      <c r="A78" s="414" t="s">
        <v>2823</v>
      </c>
      <c r="B78" s="413" t="s">
        <v>2821</v>
      </c>
      <c r="C78" s="413" t="str">
        <f t="array" ref="C78">IFERROR(INDEX($B$16:$B$561, MATCH(0, COUNTIF($C$15:C77, $B$16:$B$561&amp;"") + IF($B$16:$B$561="",1,0), 0)), "")</f>
        <v>Caritas Congo</v>
      </c>
      <c r="D78" s="413" t="s">
        <v>2822</v>
      </c>
    </row>
    <row r="79" spans="1:4" s="11" customFormat="1" x14ac:dyDescent="0.2">
      <c r="A79" s="414" t="s">
        <v>2824</v>
      </c>
      <c r="B79" s="413" t="s">
        <v>2825</v>
      </c>
      <c r="C79" s="413" t="str">
        <f t="array" ref="C79">IFERROR(INDEX($B$16:$B$561, MATCH(0, COUNTIF($C$15:C78, $B$16:$B$561&amp;"") + IF($B$16:$B$561="",1,0), 0)), "")</f>
        <v>ActionAid International Malawi</v>
      </c>
      <c r="D79" s="413" t="s">
        <v>2826</v>
      </c>
    </row>
    <row r="80" spans="1:4" s="11" customFormat="1" x14ac:dyDescent="0.2">
      <c r="A80" s="414" t="s">
        <v>2827</v>
      </c>
      <c r="B80" s="413" t="s">
        <v>2828</v>
      </c>
      <c r="C80" s="413" t="str">
        <f t="array" ref="C80">IFERROR(INDEX($B$16:$B$561, MATCH(0, COUNTIF($C$15:C79, $B$16:$B$561&amp;"") + IF($B$16:$B$561="",1,0), 0)), "")</f>
        <v>Mission East</v>
      </c>
      <c r="D80" s="413" t="s">
        <v>2829</v>
      </c>
    </row>
    <row r="81" spans="1:4" s="11" customFormat="1" x14ac:dyDescent="0.2">
      <c r="A81" s="414" t="s">
        <v>2830</v>
      </c>
      <c r="B81" s="413" t="s">
        <v>2828</v>
      </c>
      <c r="C81" s="413" t="str">
        <f t="array" ref="C81">IFERROR(INDEX($B$16:$B$561, MATCH(0, COUNTIF($C$15:C80, $B$16:$B$561&amp;"") + IF($B$16:$B$561="",1,0), 0)), "")</f>
        <v>Republican Scientific and Practical Center for Medical Technologies, Informatization, Administration and Management of Health - Belarus</v>
      </c>
      <c r="D81" s="413" t="s">
        <v>2829</v>
      </c>
    </row>
    <row r="82" spans="1:4" s="11" customFormat="1" x14ac:dyDescent="0.2">
      <c r="A82" s="414" t="s">
        <v>2831</v>
      </c>
      <c r="B82" s="413" t="s">
        <v>2828</v>
      </c>
      <c r="C82" s="413" t="str">
        <f t="array" ref="C82">IFERROR(INDEX($B$16:$B$561, MATCH(0, COUNTIF($C$15:C81, $B$16:$B$561&amp;"") + IF($B$16:$B$561="",1,0), 0)), "")</f>
        <v>Red Cross Burundi</v>
      </c>
      <c r="D82" s="413" t="s">
        <v>2829</v>
      </c>
    </row>
    <row r="83" spans="1:4" s="11" customFormat="1" x14ac:dyDescent="0.2">
      <c r="A83" s="414" t="s">
        <v>2832</v>
      </c>
      <c r="B83" s="413" t="s">
        <v>2825</v>
      </c>
      <c r="C83" s="413" t="str">
        <f t="array" ref="C83">IFERROR(INDEX($B$16:$B$561, MATCH(0, COUNTIF($C$15:C82, $B$16:$B$561&amp;"") + IF($B$16:$B$561="",1,0), 0)), "")</f>
        <v>National Malaria Control Program - Benin</v>
      </c>
      <c r="D83" s="413" t="s">
        <v>2833</v>
      </c>
    </row>
    <row r="84" spans="1:4" s="11" customFormat="1" x14ac:dyDescent="0.2">
      <c r="A84" s="414" t="s">
        <v>2834</v>
      </c>
      <c r="B84" s="413" t="s">
        <v>2825</v>
      </c>
      <c r="C84" s="413" t="str">
        <f t="array" ref="C84">IFERROR(INDEX($B$16:$B$561, MATCH(0, COUNTIF($C$15:C83, $B$16:$B$561&amp;"") + IF($B$16:$B$561="",1,0), 0)), "")</f>
        <v>Institute of Human Virology Nigeria</v>
      </c>
      <c r="D84" s="413" t="s">
        <v>2833</v>
      </c>
    </row>
    <row r="85" spans="1:4" s="11" customFormat="1" x14ac:dyDescent="0.2">
      <c r="A85" s="414" t="s">
        <v>2835</v>
      </c>
      <c r="B85" s="413" t="s">
        <v>2836</v>
      </c>
      <c r="C85" s="413" t="str">
        <f t="array" ref="C85">IFERROR(INDEX($B$16:$B$561, MATCH(0, COUNTIF($C$15:C84, $B$16:$B$561&amp;"") + IF($B$16:$B$561="",1,0), 0)), "")</f>
        <v>AIDS Foundation South Africa</v>
      </c>
      <c r="D85" s="413" t="s">
        <v>2837</v>
      </c>
    </row>
    <row r="86" spans="1:4" s="11" customFormat="1" x14ac:dyDescent="0.2">
      <c r="A86" s="414" t="s">
        <v>2838</v>
      </c>
      <c r="B86" s="413" t="s">
        <v>2695</v>
      </c>
      <c r="C86" s="413" t="str">
        <f t="array" ref="C86">IFERROR(INDEX($B$16:$B$561, MATCH(0, COUNTIF($C$15:C85, $B$16:$B$561&amp;"") + IF($B$16:$B$561="",1,0), 0)), "")</f>
        <v>Kheth'Impilo AIDS Free Living</v>
      </c>
      <c r="D86" s="413" t="s">
        <v>2839</v>
      </c>
    </row>
    <row r="87" spans="1:4" s="11" customFormat="1" x14ac:dyDescent="0.2">
      <c r="A87" s="414" t="s">
        <v>2840</v>
      </c>
      <c r="B87" s="413" t="s">
        <v>2695</v>
      </c>
      <c r="C87" s="413" t="str">
        <f t="array" ref="C87">IFERROR(INDEX($B$16:$B$561, MATCH(0, COUNTIF($C$15:C86, $B$16:$B$561&amp;"") + IF($B$16:$B$561="",1,0), 0)), "")</f>
        <v>The Indus Hospital</v>
      </c>
      <c r="D87" s="413" t="s">
        <v>2704</v>
      </c>
    </row>
    <row r="88" spans="1:4" s="11" customFormat="1" x14ac:dyDescent="0.2">
      <c r="A88" s="414" t="s">
        <v>2841</v>
      </c>
      <c r="B88" s="413" t="s">
        <v>2842</v>
      </c>
      <c r="C88" s="413" t="str">
        <f t="array" ref="C88">IFERROR(INDEX($B$16:$B$561, MATCH(0, COUNTIF($C$15:C87, $B$16:$B$561&amp;"") + IF($B$16:$B$561="",1,0), 0)), "")</f>
        <v>Right to Care</v>
      </c>
      <c r="D88" s="413" t="s">
        <v>2843</v>
      </c>
    </row>
    <row r="89" spans="1:4" s="11" customFormat="1" x14ac:dyDescent="0.2">
      <c r="A89" s="414" t="s">
        <v>2844</v>
      </c>
      <c r="B89" s="413" t="s">
        <v>2845</v>
      </c>
      <c r="C89" s="413" t="str">
        <f t="array" ref="C89">IFERROR(INDEX($B$16:$B$561, MATCH(0, COUNTIF($C$15:C88, $B$16:$B$561&amp;"") + IF($B$16:$B$561="",1,0), 0)), "")</f>
        <v>KwaZulu Natal Provincial Treasury</v>
      </c>
      <c r="D89" s="413" t="s">
        <v>2846</v>
      </c>
    </row>
    <row r="90" spans="1:4" s="11" customFormat="1" x14ac:dyDescent="0.2">
      <c r="A90" s="414" t="s">
        <v>2847</v>
      </c>
      <c r="B90" s="413" t="s">
        <v>2845</v>
      </c>
      <c r="C90" s="413" t="str">
        <f t="array" ref="C90">IFERROR(INDEX($B$16:$B$561, MATCH(0, COUNTIF($C$15:C89, $B$16:$B$561&amp;"") + IF($B$16:$B$561="",1,0), 0)), "")</f>
        <v>Republican Center to Fight AIDS</v>
      </c>
      <c r="D90" s="413" t="s">
        <v>2846</v>
      </c>
    </row>
    <row r="91" spans="1:4" s="11" customFormat="1" x14ac:dyDescent="0.2">
      <c r="A91" s="414" t="s">
        <v>2848</v>
      </c>
      <c r="B91" s="413" t="s">
        <v>2849</v>
      </c>
      <c r="C91" s="413" t="str">
        <f t="array" ref="C91">IFERROR(INDEX($B$16:$B$561, MATCH(0, COUNTIF($C$15:C90, $B$16:$B$561&amp;"") + IF($B$16:$B$561="",1,0), 0)), "")</f>
        <v>Partners in Health Peru</v>
      </c>
      <c r="D91" s="413" t="s">
        <v>2850</v>
      </c>
    </row>
    <row r="92" spans="1:4" s="11" customFormat="1" x14ac:dyDescent="0.2">
      <c r="A92" s="414" t="s">
        <v>2851</v>
      </c>
      <c r="B92" s="413" t="s">
        <v>2845</v>
      </c>
      <c r="C92" s="413" t="str">
        <f t="array" ref="C92">IFERROR(INDEX($B$16:$B$561, MATCH(0, COUNTIF($C$15:C91, $B$16:$B$561&amp;"") + IF($B$16:$B$561="",1,0), 0)), "")</f>
        <v>Population Services International</v>
      </c>
      <c r="D92" s="413" t="s">
        <v>2846</v>
      </c>
    </row>
    <row r="93" spans="1:4" s="11" customFormat="1" x14ac:dyDescent="0.2">
      <c r="A93" s="414" t="s">
        <v>2852</v>
      </c>
      <c r="B93" s="413" t="s">
        <v>2849</v>
      </c>
      <c r="C93" s="413" t="str">
        <f t="array" ref="C93">IFERROR(INDEX($B$16:$B$561, MATCH(0, COUNTIF($C$15:C92, $B$16:$B$561&amp;"") + IF($B$16:$B$561="",1,0), 0)), "")</f>
        <v>Pact Lesotho</v>
      </c>
      <c r="D93" s="413" t="s">
        <v>2850</v>
      </c>
    </row>
    <row r="94" spans="1:4" s="11" customFormat="1" x14ac:dyDescent="0.2">
      <c r="A94" s="414" t="s">
        <v>2853</v>
      </c>
      <c r="B94" s="413" t="s">
        <v>2849</v>
      </c>
      <c r="C94" s="413" t="str">
        <f t="array" ref="C94">IFERROR(INDEX($B$16:$B$561, MATCH(0, COUNTIF($C$15:C93, $B$16:$B$561&amp;"") + IF($B$16:$B$561="",1,0), 0)), "")</f>
        <v>Office of the Prime Minister of the Togolese Republic</v>
      </c>
      <c r="D94" s="413" t="s">
        <v>2850</v>
      </c>
    </row>
    <row r="95" spans="1:4" s="11" customFormat="1" x14ac:dyDescent="0.2">
      <c r="A95" s="414" t="s">
        <v>2854</v>
      </c>
      <c r="B95" s="413" t="s">
        <v>2849</v>
      </c>
      <c r="C95" s="413" t="str">
        <f t="array" ref="C95">IFERROR(INDEX($B$16:$B$561, MATCH(0, COUNTIF($C$15:C94, $B$16:$B$561&amp;"") + IF($B$16:$B$561="",1,0), 0)), "")</f>
        <v>Republican Center of Tuberculosis Control - Tajikistan</v>
      </c>
      <c r="D95" s="413" t="s">
        <v>2850</v>
      </c>
    </row>
    <row r="96" spans="1:4" s="11" customFormat="1" x14ac:dyDescent="0.2">
      <c r="A96" s="414" t="s">
        <v>2855</v>
      </c>
      <c r="B96" s="413" t="s">
        <v>2845</v>
      </c>
      <c r="C96" s="413" t="str">
        <f t="array" ref="C96">IFERROR(INDEX($B$16:$B$561, MATCH(0, COUNTIF($C$15:C95, $B$16:$B$561&amp;"") + IF($B$16:$B$561="",1,0), 0)), "")</f>
        <v>National Secretariat to Fight AIDS of the Government of Guinea-Bissau</v>
      </c>
      <c r="D96" s="413" t="s">
        <v>2846</v>
      </c>
    </row>
    <row r="97" spans="1:4" s="11" customFormat="1" x14ac:dyDescent="0.2">
      <c r="A97" s="414" t="s">
        <v>2856</v>
      </c>
      <c r="B97" s="413" t="s">
        <v>2812</v>
      </c>
      <c r="C97" s="413" t="str">
        <f t="array" ref="C97">IFERROR(INDEX($B$16:$B$561, MATCH(0, COUNTIF($C$15:C96, $B$16:$B$561&amp;"") + IF($B$16:$B$561="",1,0), 0)), "")</f>
        <v>SANRU Asbl</v>
      </c>
      <c r="D97" s="413" t="s">
        <v>2813</v>
      </c>
    </row>
    <row r="98" spans="1:4" s="11" customFormat="1" x14ac:dyDescent="0.2">
      <c r="A98" s="414" t="s">
        <v>2857</v>
      </c>
      <c r="B98" s="413" t="s">
        <v>2812</v>
      </c>
      <c r="C98" s="413" t="str">
        <f t="array" ref="C98">IFERROR(INDEX($B$16:$B$561, MATCH(0, COUNTIF($C$15:C97, $B$16:$B$561&amp;"") + IF($B$16:$B$561="",1,0), 0)), "")</f>
        <v>Viet Nam National Lung Hospital</v>
      </c>
      <c r="D98" s="413" t="s">
        <v>2813</v>
      </c>
    </row>
    <row r="99" spans="1:4" s="11" customFormat="1" x14ac:dyDescent="0.2">
      <c r="A99" s="414" t="s">
        <v>2858</v>
      </c>
      <c r="B99" s="413" t="s">
        <v>2812</v>
      </c>
      <c r="C99" s="413" t="str">
        <f t="array" ref="C99">IFERROR(INDEX($B$16:$B$561, MATCH(0, COUNTIF($C$15:C98, $B$16:$B$561&amp;"") + IF($B$16:$B$561="",1,0), 0)), "")</f>
        <v>Plan International (India Chapter)</v>
      </c>
      <c r="D99" s="413" t="s">
        <v>2813</v>
      </c>
    </row>
    <row r="100" spans="1:4" s="11" customFormat="1" x14ac:dyDescent="0.2">
      <c r="A100" s="414" t="s">
        <v>2859</v>
      </c>
      <c r="B100" s="413" t="s">
        <v>2860</v>
      </c>
      <c r="C100" s="413" t="str">
        <f t="array" ref="C100">IFERROR(INDEX($B$16:$B$561, MATCH(0, COUNTIF($C$15:C99, $B$16:$B$561&amp;"") + IF($B$16:$B$561="",1,0), 0)), "")</f>
        <v>Ministry of Health and Sanitation of the Government of Sierra Leone (MOHS)</v>
      </c>
      <c r="D100" s="413" t="s">
        <v>2861</v>
      </c>
    </row>
    <row r="101" spans="1:4" s="11" customFormat="1" x14ac:dyDescent="0.2">
      <c r="A101" s="414" t="s">
        <v>2862</v>
      </c>
      <c r="B101" s="413" t="s">
        <v>2863</v>
      </c>
      <c r="C101" s="413" t="str">
        <f t="array" ref="C101">IFERROR(INDEX($B$16:$B$561, MATCH(0, COUNTIF($C$15:C100, $B$16:$B$561&amp;"") + IF($B$16:$B$561="",1,0), 0)), "")</f>
        <v>Ministry of Health of the Government of the Republic of El Salvador</v>
      </c>
      <c r="D101" s="413" t="s">
        <v>2864</v>
      </c>
    </row>
    <row r="102" spans="1:4" s="11" customFormat="1" x14ac:dyDescent="0.2">
      <c r="A102" s="414" t="s">
        <v>2865</v>
      </c>
      <c r="B102" s="413" t="s">
        <v>2860</v>
      </c>
      <c r="C102" s="413" t="str">
        <f t="array" ref="C102">IFERROR(INDEX($B$16:$B$561, MATCH(0, COUNTIF($C$15:C101, $B$16:$B$561&amp;"") + IF($B$16:$B$561="",1,0), 0)), "")</f>
        <v>Humanist Institute for Co-operation with Developing Countries - Guatemala</v>
      </c>
      <c r="D102" s="413" t="s">
        <v>2861</v>
      </c>
    </row>
    <row r="103" spans="1:4" s="11" customFormat="1" x14ac:dyDescent="0.2">
      <c r="A103" s="414" t="s">
        <v>2866</v>
      </c>
      <c r="B103" s="413" t="s">
        <v>2867</v>
      </c>
      <c r="C103" s="413" t="str">
        <f t="array" ref="C103">IFERROR(INDEX($B$16:$B$561, MATCH(0, COUNTIF($C$15:C102, $B$16:$B$561&amp;"") + IF($B$16:$B$561="",1,0), 0)), "")</f>
        <v>The National Department of Health of the Republic of South Africa</v>
      </c>
      <c r="D103" s="413" t="s">
        <v>2868</v>
      </c>
    </row>
    <row r="104" spans="1:4" s="11" customFormat="1" x14ac:dyDescent="0.2">
      <c r="A104" s="414" t="s">
        <v>2869</v>
      </c>
      <c r="B104" s="413" t="s">
        <v>2870</v>
      </c>
      <c r="C104" s="413" t="str">
        <f t="array" ref="C104">IFERROR(INDEX($B$16:$B$561, MATCH(0, COUNTIF($C$15:C103, $B$16:$B$561&amp;"") + IF($B$16:$B$561="",1,0), 0)), "")</f>
        <v>National Emergency Response Council on HIV and AIDS (NERCHA)</v>
      </c>
      <c r="D104" s="413" t="s">
        <v>2871</v>
      </c>
    </row>
    <row r="105" spans="1:4" s="11" customFormat="1" x14ac:dyDescent="0.2">
      <c r="A105" s="414" t="s">
        <v>2872</v>
      </c>
      <c r="B105" s="413" t="s">
        <v>2870</v>
      </c>
      <c r="C105" s="413" t="str">
        <f t="array" ref="C105">IFERROR(INDEX($B$16:$B$561, MATCH(0, COUNTIF($C$15:C104, $B$16:$B$561&amp;"") + IF($B$16:$B$561="",1,0), 0)), "")</f>
        <v>Solidarity and Action Against The HIV Infection in India</v>
      </c>
      <c r="D105" s="413" t="s">
        <v>2871</v>
      </c>
    </row>
    <row r="106" spans="1:4" s="11" customFormat="1" x14ac:dyDescent="0.2">
      <c r="A106" s="414" t="s">
        <v>2873</v>
      </c>
      <c r="B106" s="413" t="s">
        <v>2870</v>
      </c>
      <c r="C106" s="413" t="str">
        <f t="array" ref="C106">IFERROR(INDEX($B$16:$B$561, MATCH(0, COUNTIF($C$15:C105, $B$16:$B$561&amp;"") + IF($B$16:$B$561="",1,0), 0)), "")</f>
        <v>Ministry of Health and Public Hygiene of the Government of the Republic of Côte d'Ivoire</v>
      </c>
      <c r="D106" s="413" t="s">
        <v>2871</v>
      </c>
    </row>
    <row r="107" spans="1:4" s="11" customFormat="1" x14ac:dyDescent="0.2">
      <c r="A107" s="414" t="s">
        <v>2874</v>
      </c>
      <c r="B107" s="413" t="s">
        <v>2875</v>
      </c>
      <c r="C107" s="413" t="str">
        <f t="array" ref="C107">IFERROR(INDEX($B$16:$B$561, MATCH(0, COUNTIF($C$15:C106, $B$16:$B$561&amp;"") + IF($B$16:$B$561="",1,0), 0)), "")</f>
        <v>Ministry of Health of the Government of the Republic of Bulgaria</v>
      </c>
      <c r="D107" s="413" t="s">
        <v>2876</v>
      </c>
    </row>
    <row r="108" spans="1:4" s="11" customFormat="1" x14ac:dyDescent="0.2">
      <c r="A108" s="414" t="s">
        <v>2877</v>
      </c>
      <c r="B108" s="413" t="s">
        <v>2875</v>
      </c>
      <c r="C108" s="413" t="str">
        <f t="array" ref="C108">IFERROR(INDEX($B$16:$B$561, MATCH(0, COUNTIF($C$15:C107, $B$16:$B$561&amp;"") + IF($B$16:$B$561="",1,0), 0)), "")</f>
        <v>Ministry of Health, Prevention and Public Hygiene of the Government of the Republic of Senegal - AIDS Division (DLSI)</v>
      </c>
      <c r="D108" s="413" t="s">
        <v>2876</v>
      </c>
    </row>
    <row r="109" spans="1:4" s="11" customFormat="1" x14ac:dyDescent="0.2">
      <c r="A109" s="414" t="s">
        <v>2878</v>
      </c>
      <c r="B109" s="413" t="s">
        <v>2879</v>
      </c>
      <c r="C109" s="413" t="str">
        <f t="array" ref="C109">IFERROR(INDEX($B$16:$B$561, MATCH(0, COUNTIF($C$15:C108, $B$16:$B$561&amp;"") + IF($B$16:$B$561="",1,0), 0)), "")</f>
        <v>Ministry of Health and Social Action of the Government of the Republic of Senegal</v>
      </c>
      <c r="D109" s="413" t="s">
        <v>2880</v>
      </c>
    </row>
    <row r="110" spans="1:4" s="11" customFormat="1" x14ac:dyDescent="0.2">
      <c r="A110" s="414" t="s">
        <v>2881</v>
      </c>
      <c r="B110" s="413" t="s">
        <v>2875</v>
      </c>
      <c r="C110" s="413" t="str">
        <f t="array" ref="C110">IFERROR(INDEX($B$16:$B$561, MATCH(0, COUNTIF($C$15:C109, $B$16:$B$561&amp;"") + IF($B$16:$B$561="",1,0), 0)), "")</f>
        <v>Western Cape Government: Health</v>
      </c>
      <c r="D110" s="413" t="s">
        <v>2876</v>
      </c>
    </row>
    <row r="111" spans="1:4" s="11" customFormat="1" x14ac:dyDescent="0.2">
      <c r="A111" s="414" t="s">
        <v>2882</v>
      </c>
      <c r="B111" s="413" t="s">
        <v>2883</v>
      </c>
      <c r="C111" s="413" t="str">
        <f t="array" ref="C111">IFERROR(INDEX($B$16:$B$561, MATCH(0, COUNTIF($C$15:C110, $B$16:$B$561&amp;"") + IF($B$16:$B$561="",1,0), 0)), "")</f>
        <v>Republican Center on Prevention and Control of AIDS of the Ministry of Healthcare and Social Development of the Republic of Kazakhstan</v>
      </c>
      <c r="D111" s="413" t="s">
        <v>2884</v>
      </c>
    </row>
    <row r="112" spans="1:4" s="11" customFormat="1" x14ac:dyDescent="0.2">
      <c r="A112" s="414" t="s">
        <v>2885</v>
      </c>
      <c r="B112" s="413" t="s">
        <v>2886</v>
      </c>
      <c r="C112" s="413" t="str">
        <f t="array" ref="C112">IFERROR(INDEX($B$16:$B$561, MATCH(0, COUNTIF($C$15:C111, $B$16:$B$561&amp;"") + IF($B$16:$B$561="",1,0), 0)), "")</f>
        <v>Solomon Islands Ministry of Health and Medical Services (MHMS)</v>
      </c>
      <c r="D112" s="413" t="s">
        <v>2887</v>
      </c>
    </row>
    <row r="113" spans="1:4" s="11" customFormat="1" x14ac:dyDescent="0.2">
      <c r="A113" s="414" t="s">
        <v>2888</v>
      </c>
      <c r="B113" s="413" t="s">
        <v>2886</v>
      </c>
      <c r="C113" s="413" t="str">
        <f t="array" ref="C113">IFERROR(INDEX($B$16:$B$561, MATCH(0, COUNTIF($C$15:C112, $B$16:$B$561&amp;"") + IF($B$16:$B$561="",1,0), 0)), "")</f>
        <v>Cameroon National Association for Family Welfare</v>
      </c>
      <c r="D113" s="413" t="s">
        <v>2887</v>
      </c>
    </row>
    <row r="114" spans="1:4" s="11" customFormat="1" x14ac:dyDescent="0.2">
      <c r="A114" s="414" t="s">
        <v>2889</v>
      </c>
      <c r="B114" s="413" t="s">
        <v>2879</v>
      </c>
      <c r="C114" s="413" t="str">
        <f t="array" ref="C114">IFERROR(INDEX($B$16:$B$561, MATCH(0, COUNTIF($C$15:C113, $B$16:$B$561&amp;"") + IF($B$16:$B$561="",1,0), 0)), "")</f>
        <v>Malaysian AIDS Council</v>
      </c>
      <c r="D114" s="413" t="s">
        <v>2880</v>
      </c>
    </row>
    <row r="115" spans="1:4" s="11" customFormat="1" x14ac:dyDescent="0.2">
      <c r="A115" s="414" t="s">
        <v>2890</v>
      </c>
      <c r="B115" s="413" t="s">
        <v>2879</v>
      </c>
      <c r="C115" s="413" t="str">
        <f t="array" ref="C115">IFERROR(INDEX($B$16:$B$561, MATCH(0, COUNTIF($C$15:C114, $B$16:$B$561&amp;"") + IF($B$16:$B$561="",1,0), 0)), "")</f>
        <v>Ministry of Health of the Kingdom of Morocco</v>
      </c>
      <c r="D115" s="413" t="s">
        <v>2880</v>
      </c>
    </row>
    <row r="116" spans="1:4" s="11" customFormat="1" x14ac:dyDescent="0.2">
      <c r="A116" s="414" t="s">
        <v>2891</v>
      </c>
      <c r="B116" s="413" t="s">
        <v>2879</v>
      </c>
      <c r="C116" s="413" t="str">
        <f t="array" ref="C116">IFERROR(INDEX($B$16:$B$561, MATCH(0, COUNTIF($C$15:C115, $B$16:$B$561&amp;"") + IF($B$16:$B$561="",1,0), 0)), "")</f>
        <v>The Ministry of Health and Child Care (MOHCC)</v>
      </c>
      <c r="D116" s="413" t="s">
        <v>2880</v>
      </c>
    </row>
    <row r="117" spans="1:4" s="11" customFormat="1" x14ac:dyDescent="0.2">
      <c r="A117" s="414" t="s">
        <v>2892</v>
      </c>
      <c r="B117" s="413" t="s">
        <v>2879</v>
      </c>
      <c r="C117" s="413" t="str">
        <f t="array" ref="C117">IFERROR(INDEX($B$16:$B$561, MATCH(0, COUNTIF($C$15:C116, $B$16:$B$561&amp;"") + IF($B$16:$B$561="",1,0), 0)), "")</f>
        <v>The National Institute of Malariology, Parasitology and Entomology / Ministry of Health of the Government of the Socialist Republic of Viet Nam</v>
      </c>
      <c r="D117" s="413" t="s">
        <v>2880</v>
      </c>
    </row>
    <row r="118" spans="1:4" s="11" customFormat="1" x14ac:dyDescent="0.2">
      <c r="A118" s="414" t="s">
        <v>2893</v>
      </c>
      <c r="B118" s="413" t="s">
        <v>2849</v>
      </c>
      <c r="C118" s="413" t="str">
        <f t="array" ref="C118">IFERROR(INDEX($B$16:$B$561, MATCH(0, COUNTIF($C$15:C117, $B$16:$B$561&amp;"") + IF($B$16:$B$561="",1,0), 0)), "")</f>
        <v>Republican Center of State Sanitary-Epidemiological Surveillance of the Republic of Uzbekistan</v>
      </c>
      <c r="D118" s="413" t="s">
        <v>2850</v>
      </c>
    </row>
    <row r="119" spans="1:4" s="11" customFormat="1" x14ac:dyDescent="0.2">
      <c r="A119" s="414" t="s">
        <v>2894</v>
      </c>
      <c r="B119" s="413" t="s">
        <v>2895</v>
      </c>
      <c r="C119" s="413" t="str">
        <f t="array" ref="C119">IFERROR(INDEX($B$16:$B$561, MATCH(0, COUNTIF($C$15:C118, $B$16:$B$561&amp;"") + IF($B$16:$B$561="",1,0), 0)), "")</f>
        <v>Viet Nam Union of Science and Technology Associations</v>
      </c>
      <c r="D119" s="413" t="s">
        <v>2896</v>
      </c>
    </row>
    <row r="120" spans="1:4" s="11" customFormat="1" x14ac:dyDescent="0.2">
      <c r="A120" s="414" t="s">
        <v>2897</v>
      </c>
      <c r="B120" s="413" t="s">
        <v>2895</v>
      </c>
      <c r="C120" s="413" t="str">
        <f t="array" ref="C120">IFERROR(INDEX($B$16:$B$561, MATCH(0, COUNTIF($C$15:C119, $B$16:$B$561&amp;"") + IF($B$16:$B$561="",1,0), 0)), "")</f>
        <v>Coordinating Assembly of Non Governmental Organisations (CANGO)</v>
      </c>
      <c r="D120" s="413" t="s">
        <v>2896</v>
      </c>
    </row>
    <row r="121" spans="1:4" s="11" customFormat="1" x14ac:dyDescent="0.2">
      <c r="A121" s="414" t="s">
        <v>2898</v>
      </c>
      <c r="B121" s="413" t="s">
        <v>2899</v>
      </c>
      <c r="C121" s="413" t="str">
        <f t="array" ref="C121">IFERROR(INDEX($B$16:$B$561, MATCH(0, COUNTIF($C$15:C120, $B$16:$B$561&amp;"") + IF($B$16:$B$561="",1,0), 0)), "")</f>
        <v>Federal Ministry of Health, Government of the Republic of Sudan</v>
      </c>
      <c r="D121" s="413" t="s">
        <v>2900</v>
      </c>
    </row>
    <row r="122" spans="1:4" s="11" customFormat="1" x14ac:dyDescent="0.2">
      <c r="A122" s="414" t="s">
        <v>2901</v>
      </c>
      <c r="B122" s="413" t="s">
        <v>2899</v>
      </c>
      <c r="C122" s="413" t="str">
        <f t="array" ref="C122">IFERROR(INDEX($B$16:$B$561, MATCH(0, COUNTIF($C$15:C121, $B$16:$B$561&amp;"") + IF($B$16:$B$561="",1,0), 0)), "")</f>
        <v>Intersectoral Coordination of the Fight Against STIs/HIV/AIDS, Republic of Niger</v>
      </c>
      <c r="D122" s="413" t="s">
        <v>2902</v>
      </c>
    </row>
    <row r="123" spans="1:4" s="11" customFormat="1" x14ac:dyDescent="0.2">
      <c r="A123" s="414" t="s">
        <v>2903</v>
      </c>
      <c r="B123" s="413" t="s">
        <v>2904</v>
      </c>
      <c r="C123" s="413" t="str">
        <f t="array" ref="C123">IFERROR(INDEX($B$16:$B$561, MATCH(0, COUNTIF($C$15:C122, $B$16:$B$561&amp;"") + IF($B$16:$B$561="",1,0), 0)), "")</f>
        <v>Society For Family Health</v>
      </c>
      <c r="D123" s="413" t="s">
        <v>2905</v>
      </c>
    </row>
    <row r="124" spans="1:4" s="11" customFormat="1" x14ac:dyDescent="0.2">
      <c r="A124" s="414" t="s">
        <v>2906</v>
      </c>
      <c r="B124" s="413" t="s">
        <v>2904</v>
      </c>
      <c r="C124" s="413" t="str">
        <f t="array" ref="C124">IFERROR(INDEX($B$16:$B$561, MATCH(0, COUNTIF($C$15:C123, $B$16:$B$561&amp;"") + IF($B$16:$B$561="",1,0), 0)), "")</f>
        <v>National Malaria Elimination Programme of the Federal Ministry of Health of the Government of the Federal Republic of Nigeria, NMEP</v>
      </c>
      <c r="D124" s="413" t="s">
        <v>2905</v>
      </c>
    </row>
    <row r="125" spans="1:4" s="11" customFormat="1" x14ac:dyDescent="0.2">
      <c r="A125" s="414" t="s">
        <v>2907</v>
      </c>
      <c r="B125" s="413" t="s">
        <v>2904</v>
      </c>
      <c r="C125" s="413" t="str">
        <f t="array" ref="C125">IFERROR(INDEX($B$16:$B$561, MATCH(0, COUNTIF($C$15:C124, $B$16:$B$561&amp;"") + IF($B$16:$B$561="",1,0), 0)), "")</f>
        <v>Prévention Information Lutte contre le Sida</v>
      </c>
      <c r="D125" s="413" t="s">
        <v>2905</v>
      </c>
    </row>
    <row r="126" spans="1:4" s="11" customFormat="1" x14ac:dyDescent="0.2">
      <c r="A126" s="414" t="s">
        <v>2908</v>
      </c>
      <c r="B126" s="413" t="s">
        <v>2904</v>
      </c>
      <c r="C126" s="413" t="str">
        <f t="array" ref="C126">IFERROR(INDEX($B$16:$B$561, MATCH(0, COUNTIF($C$15:C125, $B$16:$B$561&amp;"") + IF($B$16:$B$561="",1,0), 0)), "")</f>
        <v>The Ministry of Public Health of the Government of the Republic of Cameroon</v>
      </c>
      <c r="D126" s="413" t="s">
        <v>2905</v>
      </c>
    </row>
    <row r="127" spans="1:4" s="11" customFormat="1" x14ac:dyDescent="0.2">
      <c r="A127" s="414" t="s">
        <v>2909</v>
      </c>
      <c r="B127" s="413" t="s">
        <v>2904</v>
      </c>
      <c r="C127" s="413" t="str">
        <f t="array" ref="C127">IFERROR(INDEX($B$16:$B$561, MATCH(0, COUNTIF($C$15:C126, $B$16:$B$561&amp;"") + IF($B$16:$B$561="",1,0), 0)), "")</f>
        <v>National Malaria Control Programme, Ministry of Health and Population of the Republic of Yemen</v>
      </c>
      <c r="D127" s="413" t="s">
        <v>2905</v>
      </c>
    </row>
    <row r="128" spans="1:4" s="11" customFormat="1" x14ac:dyDescent="0.2">
      <c r="A128" s="414" t="s">
        <v>2910</v>
      </c>
      <c r="B128" s="413" t="s">
        <v>2911</v>
      </c>
      <c r="C128" s="413" t="str">
        <f t="array" ref="C128">IFERROR(INDEX($B$16:$B$561, MATCH(0, COUNTIF($C$15:C127, $B$16:$B$561&amp;"") + IF($B$16:$B$561="",1,0), 0)), "")</f>
        <v>The Ministry of Health of the Government of the Democratic Republic of Timor-Leste</v>
      </c>
      <c r="D128" s="413" t="s">
        <v>2912</v>
      </c>
    </row>
    <row r="129" spans="1:4" s="11" customFormat="1" x14ac:dyDescent="0.2">
      <c r="A129" s="414" t="s">
        <v>2913</v>
      </c>
      <c r="B129" s="413" t="s">
        <v>2911</v>
      </c>
      <c r="C129" s="413" t="str">
        <f t="array" ref="C129">IFERROR(INDEX($B$16:$B$561, MATCH(0, COUNTIF($C$15:C128, $B$16:$B$561&amp;"") + IF($B$16:$B$561="",1,0), 0)), "")</f>
        <v>The AIDS Support Organisation (Uganda) Limited</v>
      </c>
      <c r="D129" s="413" t="s">
        <v>2912</v>
      </c>
    </row>
    <row r="130" spans="1:4" s="11" customFormat="1" x14ac:dyDescent="0.2">
      <c r="A130" s="414" t="s">
        <v>2914</v>
      </c>
      <c r="B130" s="413" t="s">
        <v>2915</v>
      </c>
      <c r="C130" s="413" t="str">
        <f t="array" ref="C130">IFERROR(INDEX($B$16:$B$561, MATCH(0, COUNTIF($C$15:C129, $B$16:$B$561&amp;"") + IF($B$16:$B$561="",1,0), 0)), "")</f>
        <v>Ministry of Health of the Lao People's Democratic Republic</v>
      </c>
      <c r="D130" s="413" t="s">
        <v>2916</v>
      </c>
    </row>
    <row r="131" spans="1:4" s="11" customFormat="1" x14ac:dyDescent="0.2">
      <c r="A131" s="414" t="s">
        <v>2917</v>
      </c>
      <c r="B131" s="413" t="s">
        <v>2915</v>
      </c>
      <c r="C131" s="413" t="str">
        <f t="array" ref="C131">IFERROR(INDEX($B$16:$B$561, MATCH(0, COUNTIF($C$15:C130, $B$16:$B$561&amp;"") + IF($B$16:$B$561="",1,0), 0)), "")</f>
        <v>Open Health Institute, The</v>
      </c>
      <c r="D131" s="413" t="s">
        <v>2916</v>
      </c>
    </row>
    <row r="132" spans="1:4" s="11" customFormat="1" x14ac:dyDescent="0.2">
      <c r="A132" s="414" t="s">
        <v>2918</v>
      </c>
      <c r="B132" s="413" t="s">
        <v>2919</v>
      </c>
      <c r="C132" s="413" t="str">
        <f t="array" ref="C132">IFERROR(INDEX($B$16:$B$561, MATCH(0, COUNTIF($C$15:C131, $B$16:$B$561&amp;"") + IF($B$16:$B$561="",1,0), 0)), "")</f>
        <v>The Ministry of Health and Social Services of the Government of Namibia</v>
      </c>
      <c r="D132" s="413" t="s">
        <v>2920</v>
      </c>
    </row>
    <row r="133" spans="1:4" s="11" customFormat="1" x14ac:dyDescent="0.2">
      <c r="A133" s="414" t="s">
        <v>2921</v>
      </c>
      <c r="B133" s="413" t="s">
        <v>2919</v>
      </c>
      <c r="C133" s="413" t="str">
        <f t="array" ref="C133">IFERROR(INDEX($B$16:$B$561, MATCH(0, COUNTIF($C$15:C132, $B$16:$B$561&amp;"") + IF($B$16:$B$561="",1,0), 0)), "")</f>
        <v>Namibia Network of AIDS Service Organizations (NANASO)</v>
      </c>
      <c r="D133" s="413" t="s">
        <v>2920</v>
      </c>
    </row>
    <row r="134" spans="1:4" s="11" customFormat="1" x14ac:dyDescent="0.2">
      <c r="A134" s="414" t="s">
        <v>2922</v>
      </c>
      <c r="B134" s="413" t="s">
        <v>2904</v>
      </c>
      <c r="C134" s="413" t="str">
        <f t="array" ref="C134">IFERROR(INDEX($B$16:$B$561, MATCH(0, COUNTIF($C$15:C133, $B$16:$B$561&amp;"") + IF($B$16:$B$561="",1,0), 0)), "")</f>
        <v>National Religious Association for Social Development (NRASD)</v>
      </c>
      <c r="D134" s="413" t="s">
        <v>2905</v>
      </c>
    </row>
    <row r="135" spans="1:4" s="11" customFormat="1" x14ac:dyDescent="0.2">
      <c r="A135" s="414" t="s">
        <v>2923</v>
      </c>
      <c r="B135" s="413" t="s">
        <v>2904</v>
      </c>
      <c r="C135" s="413" t="str">
        <f t="array" ref="C135">IFERROR(INDEX($B$16:$B$561, MATCH(0, COUNTIF($C$15:C134, $B$16:$B$561&amp;"") + IF($B$16:$B$561="",1,0), 0)), "")</f>
        <v>The Ministry of Health of the Government of the Republic of Guyana</v>
      </c>
      <c r="D135" s="413" t="s">
        <v>2905</v>
      </c>
    </row>
    <row r="136" spans="1:4" s="11" customFormat="1" x14ac:dyDescent="0.2">
      <c r="A136" s="414" t="s">
        <v>2924</v>
      </c>
      <c r="B136" s="413" t="s">
        <v>2925</v>
      </c>
      <c r="C136" s="413" t="str">
        <f t="array" ref="C136">IFERROR(INDEX($B$16:$B$561, MATCH(0, COUNTIF($C$15:C135, $B$16:$B$561&amp;"") + IF($B$16:$B$561="",1,0), 0)), "")</f>
        <v>Health Planning System Strengthening and Information Analysis Unit</v>
      </c>
      <c r="D136" s="413" t="s">
        <v>2926</v>
      </c>
    </row>
    <row r="137" spans="1:4" s="11" customFormat="1" x14ac:dyDescent="0.2">
      <c r="A137" s="414" t="s">
        <v>2927</v>
      </c>
      <c r="B137" s="413" t="s">
        <v>2925</v>
      </c>
      <c r="C137" s="413" t="str">
        <f t="array" ref="C137">IFERROR(INDEX($B$16:$B$561, MATCH(0, COUNTIF($C$15:C136, $B$16:$B$561&amp;"") + IF($B$16:$B$561="",1,0), 0)), "")</f>
        <v>IL&amp;FS Education &amp; Technology Services Ltd.</v>
      </c>
      <c r="D137" s="413" t="s">
        <v>2926</v>
      </c>
    </row>
    <row r="138" spans="1:4" s="11" customFormat="1" x14ac:dyDescent="0.2">
      <c r="A138" s="414" t="s">
        <v>2928</v>
      </c>
      <c r="B138" s="413" t="s">
        <v>2929</v>
      </c>
      <c r="C138" s="413" t="str">
        <f t="array" ref="C138">IFERROR(INDEX($B$16:$B$561, MATCH(0, COUNTIF($C$15:C137, $B$16:$B$561&amp;"") + IF($B$16:$B$561="",1,0), 0)), "")</f>
        <v>India HIV/AIDS Alliance</v>
      </c>
      <c r="D138" s="413" t="s">
        <v>2930</v>
      </c>
    </row>
    <row r="139" spans="1:4" s="11" customFormat="1" x14ac:dyDescent="0.2">
      <c r="A139" s="414" t="s">
        <v>2931</v>
      </c>
      <c r="B139" s="413" t="s">
        <v>2932</v>
      </c>
      <c r="C139" s="413" t="str">
        <f t="array" ref="C139">IFERROR(INDEX($B$16:$B$561, MATCH(0, COUNTIF($C$15:C138, $B$16:$B$561&amp;"") + IF($B$16:$B$561="",1,0), 0)), "")</f>
        <v>Indonesia Planned Parenthood Association (IPPA)</v>
      </c>
      <c r="D139" s="413" t="s">
        <v>2933</v>
      </c>
    </row>
    <row r="140" spans="1:4" s="11" customFormat="1" x14ac:dyDescent="0.2">
      <c r="A140" s="414" t="s">
        <v>2934</v>
      </c>
      <c r="B140" s="413" t="s">
        <v>2932</v>
      </c>
      <c r="C140" s="413" t="str">
        <f t="array" ref="C140">IFERROR(INDEX($B$16:$B$561, MATCH(0, COUNTIF($C$15:C139, $B$16:$B$561&amp;"") + IF($B$16:$B$561="",1,0), 0)), "")</f>
        <v>Tata Institute of Social Sciences (TISS)</v>
      </c>
      <c r="D140" s="413" t="s">
        <v>2933</v>
      </c>
    </row>
    <row r="141" spans="1:4" s="11" customFormat="1" x14ac:dyDescent="0.2">
      <c r="A141" s="414" t="s">
        <v>2935</v>
      </c>
      <c r="B141" s="413" t="s">
        <v>2932</v>
      </c>
      <c r="C141" s="413" t="str">
        <f t="array" ref="C141">IFERROR(INDEX($B$16:$B$561, MATCH(0, COUNTIF($C$15:C140, $B$16:$B$561&amp;"") + IF($B$16:$B$561="",1,0), 0)), "")</f>
        <v>Ministry of Health and Quality of Life (implementing through the National AIDS Secretariat)</v>
      </c>
      <c r="D141" s="413" t="s">
        <v>2933</v>
      </c>
    </row>
    <row r="142" spans="1:4" s="11" customFormat="1" x14ac:dyDescent="0.2">
      <c r="A142" s="414" t="s">
        <v>2936</v>
      </c>
      <c r="B142" s="413" t="s">
        <v>2937</v>
      </c>
      <c r="C142" s="413" t="str">
        <f t="array" ref="C142">IFERROR(INDEX($B$16:$B$561, MATCH(0, COUNTIF($C$15:C141, $B$16:$B$561&amp;"") + IF($B$16:$B$561="",1,0), 0)), "")</f>
        <v>Cicatelli Associates Inc.</v>
      </c>
      <c r="D142" s="413" t="s">
        <v>2938</v>
      </c>
    </row>
    <row r="143" spans="1:4" s="11" customFormat="1" x14ac:dyDescent="0.2">
      <c r="A143" s="414" t="s">
        <v>2939</v>
      </c>
      <c r="B143" s="413" t="s">
        <v>2911</v>
      </c>
      <c r="C143" s="413" t="str">
        <f t="array" ref="C143">IFERROR(INDEX($B$16:$B$561, MATCH(0, COUNTIF($C$15:C142, $B$16:$B$561&amp;"") + IF($B$16:$B$561="",1,0), 0)), "")</f>
        <v>Instituto Dermatológico y Cirugía de Piel ‘Dr. Huberto Bogaert Díaz’</v>
      </c>
      <c r="D143" s="413" t="s">
        <v>2912</v>
      </c>
    </row>
    <row r="144" spans="1:4" s="11" customFormat="1" x14ac:dyDescent="0.2">
      <c r="A144" s="414" t="s">
        <v>2940</v>
      </c>
      <c r="B144" s="413" t="s">
        <v>2911</v>
      </c>
      <c r="C144" s="413" t="str">
        <f t="array" ref="C144">IFERROR(INDEX($B$16:$B$561, MATCH(0, COUNTIF($C$15:C143, $B$16:$B$561&amp;"") + IF($B$16:$B$561="",1,0), 0)), "")</f>
        <v>The Department of Disease Control, Ministry of Public Health of the Royal Government of Thailand</v>
      </c>
      <c r="D144" s="413" t="s">
        <v>2912</v>
      </c>
    </row>
    <row r="145" spans="1:4" s="11" customFormat="1" x14ac:dyDescent="0.2">
      <c r="A145" s="414" t="s">
        <v>2941</v>
      </c>
      <c r="B145" s="413" t="s">
        <v>2911</v>
      </c>
      <c r="C145" s="413" t="str">
        <f t="array" ref="C145">IFERROR(INDEX($B$16:$B$561, MATCH(0, COUNTIF($C$15:C144, $B$16:$B$561&amp;"") + IF($B$16:$B$561="",1,0), 0)), "")</f>
        <v>Public Institution - Coordination, Implementation and Monitoring Unit of the Health  System Projects</v>
      </c>
      <c r="D145" s="413" t="s">
        <v>2912</v>
      </c>
    </row>
    <row r="146" spans="1:4" s="11" customFormat="1" x14ac:dyDescent="0.2">
      <c r="A146" s="414" t="s">
        <v>2942</v>
      </c>
      <c r="B146" s="413" t="s">
        <v>2911</v>
      </c>
      <c r="C146" s="413" t="str">
        <f t="array" ref="C146">IFERROR(INDEX($B$16:$B$561, MATCH(0, COUNTIF($C$15:C145, $B$16:$B$561&amp;"") + IF($B$16:$B$561="",1,0), 0)), "")</f>
        <v>United Nations Children's Fund (UNICEF)</v>
      </c>
      <c r="D146" s="413" t="s">
        <v>2912</v>
      </c>
    </row>
    <row r="147" spans="1:4" s="11" customFormat="1" x14ac:dyDescent="0.2">
      <c r="A147" s="414" t="s">
        <v>2943</v>
      </c>
      <c r="B147" s="413" t="s">
        <v>2911</v>
      </c>
      <c r="C147" s="413" t="str">
        <f t="array" ref="C147">IFERROR(INDEX($B$16:$B$561, MATCH(0, COUNTIF($C$15:C146, $B$16:$B$561&amp;"") + IF($B$16:$B$561="",1,0), 0)), "")</f>
        <v>Ministry of Public Health of the Government of the Republic of Ecuador</v>
      </c>
      <c r="D147" s="413" t="s">
        <v>2912</v>
      </c>
    </row>
    <row r="148" spans="1:4" s="11" customFormat="1" x14ac:dyDescent="0.2">
      <c r="A148" s="414" t="s">
        <v>2944</v>
      </c>
      <c r="B148" s="413" t="s">
        <v>2932</v>
      </c>
      <c r="C148" s="413" t="str">
        <f t="array" ref="C148">IFERROR(INDEX($B$16:$B$561, MATCH(0, COUNTIF($C$15:C147, $B$16:$B$561&amp;"") + IF($B$16:$B$561="",1,0), 0)), "")</f>
        <v>Ministry of Health (PARSALUD II ,Unidad Ejecutora 123)</v>
      </c>
      <c r="D148" s="413" t="s">
        <v>2933</v>
      </c>
    </row>
    <row r="149" spans="1:4" s="11" customFormat="1" x14ac:dyDescent="0.2">
      <c r="A149" s="414" t="s">
        <v>2945</v>
      </c>
      <c r="B149" s="413" t="s">
        <v>2919</v>
      </c>
      <c r="C149" s="413" t="str">
        <f t="array" ref="C149">IFERROR(INDEX($B$16:$B$561, MATCH(0, COUNTIF($C$15:C148, $B$16:$B$561&amp;"") + IF($B$16:$B$561="",1,0), 0)), "")</f>
        <v>Kenya Red Cross Society</v>
      </c>
      <c r="D149" s="413" t="s">
        <v>2920</v>
      </c>
    </row>
    <row r="150" spans="1:4" s="11" customFormat="1" x14ac:dyDescent="0.2">
      <c r="A150" s="414" t="s">
        <v>2946</v>
      </c>
      <c r="B150" s="413" t="s">
        <v>2947</v>
      </c>
      <c r="C150" s="413" t="str">
        <f t="array" ref="C150">IFERROR(INDEX($B$16:$B$561, MATCH(0, COUNTIF($C$15:C149, $B$16:$B$561&amp;"") + IF($B$16:$B$561="",1,0), 0)), "")</f>
        <v>Project HOPE  - the People to People Health Foundation</v>
      </c>
      <c r="D150" s="413" t="s">
        <v>2948</v>
      </c>
    </row>
    <row r="151" spans="1:4" s="11" customFormat="1" x14ac:dyDescent="0.2">
      <c r="A151" s="414" t="s">
        <v>2949</v>
      </c>
      <c r="B151" s="413" t="s">
        <v>2950</v>
      </c>
      <c r="C151" s="413" t="str">
        <f t="array" ref="C151">IFERROR(INDEX($B$16:$B$561, MATCH(0, COUNTIF($C$15:C150, $B$16:$B$561&amp;"") + IF($B$16:$B$561="",1,0), 0)), "")</f>
        <v>Department of Health, Republic of the Philippines</v>
      </c>
      <c r="D151" s="413" t="s">
        <v>2951</v>
      </c>
    </row>
    <row r="152" spans="1:4" s="11" customFormat="1" x14ac:dyDescent="0.2">
      <c r="A152" s="414" t="s">
        <v>2952</v>
      </c>
      <c r="B152" s="413" t="s">
        <v>2919</v>
      </c>
      <c r="C152" s="413" t="str">
        <f t="array" ref="C152">IFERROR(INDEX($B$16:$B$561, MATCH(0, COUNTIF($C$15:C151, $B$16:$B$561&amp;"") + IF($B$16:$B$561="",1,0), 0)), "")</f>
        <v>The National Council for the Struggle against HIV/AIDS and STI</v>
      </c>
      <c r="D152" s="413" t="s">
        <v>2920</v>
      </c>
    </row>
    <row r="153" spans="1:4" s="11" customFormat="1" x14ac:dyDescent="0.2">
      <c r="A153" s="414" t="s">
        <v>2953</v>
      </c>
      <c r="B153" s="413" t="s">
        <v>2954</v>
      </c>
      <c r="C153" s="413" t="str">
        <f t="array" ref="C153">IFERROR(INDEX($B$16:$B$561, MATCH(0, COUNTIF($C$15:C152, $B$16:$B$561&amp;"") + IF($B$16:$B$561="",1,0), 0)), "")</f>
        <v>Federación Red NICASALUD</v>
      </c>
      <c r="D153" s="413" t="s">
        <v>2955</v>
      </c>
    </row>
    <row r="154" spans="1:4" s="11" customFormat="1" x14ac:dyDescent="0.2">
      <c r="A154" s="414" t="s">
        <v>2956</v>
      </c>
      <c r="B154" s="413" t="s">
        <v>2950</v>
      </c>
      <c r="C154" s="413" t="str">
        <f t="array" ref="C154">IFERROR(INDEX($B$16:$B$561, MATCH(0, COUNTIF($C$15:C153, $B$16:$B$561&amp;"") + IF($B$16:$B$561="",1,0), 0)), "")</f>
        <v>International Charitable Foundation “Alliance for Public Health”</v>
      </c>
      <c r="D154" s="413" t="s">
        <v>2951</v>
      </c>
    </row>
    <row r="155" spans="1:4" s="11" customFormat="1" x14ac:dyDescent="0.2">
      <c r="A155" s="414" t="s">
        <v>2957</v>
      </c>
      <c r="B155" s="413" t="s">
        <v>2950</v>
      </c>
      <c r="C155" s="413" t="str">
        <f t="array" ref="C155">IFERROR(INDEX($B$16:$B$561, MATCH(0, COUNTIF($C$15:C154, $B$16:$B$561&amp;"") + IF($B$16:$B$561="",1,0), 0)), "")</f>
        <v>Basic Health Care Directorate (DSSB)</v>
      </c>
      <c r="D155" s="413" t="s">
        <v>2951</v>
      </c>
    </row>
    <row r="156" spans="1:4" s="11" customFormat="1" x14ac:dyDescent="0.2">
      <c r="A156" s="414" t="s">
        <v>2958</v>
      </c>
      <c r="B156" s="413" t="s">
        <v>2959</v>
      </c>
      <c r="C156" s="413" t="str">
        <f t="array" ref="C156">IFERROR(INDEX($B$16:$B$561, MATCH(0, COUNTIF($C$15:C155, $B$16:$B$561&amp;"") + IF($B$16:$B$561="",1,0), 0)), "")</f>
        <v>National Center For Disease Control and Public Health</v>
      </c>
      <c r="D156" s="413" t="s">
        <v>2960</v>
      </c>
    </row>
    <row r="157" spans="1:4" s="11" customFormat="1" x14ac:dyDescent="0.2">
      <c r="A157" s="414" t="s">
        <v>2961</v>
      </c>
      <c r="B157" s="413" t="s">
        <v>2962</v>
      </c>
      <c r="C157" s="413" t="str">
        <f t="array" ref="C157">IFERROR(INDEX($B$16:$B$561, MATCH(0, COUNTIF($C$15:C156, $B$16:$B$561&amp;"") + IF($B$16:$B$561="",1,0), 0)), "")</f>
        <v>The Ministry of Public Health of the Islamic Republic of Afghanistan</v>
      </c>
      <c r="D157" s="413" t="s">
        <v>2963</v>
      </c>
    </row>
    <row r="158" spans="1:4" s="11" customFormat="1" x14ac:dyDescent="0.2">
      <c r="A158" s="414" t="s">
        <v>2964</v>
      </c>
      <c r="B158" s="413" t="s">
        <v>2962</v>
      </c>
      <c r="C158" s="413" t="str">
        <f t="array" ref="C158">IFERROR(INDEX($B$16:$B$561, MATCH(0, COUNTIF($C$15:C157, $B$16:$B$561&amp;"") + IF($B$16:$B$561="",1,0), 0)), "")</f>
        <v>Ministry of Health and Social Assistance of the Government of the Republic of Guatemala</v>
      </c>
      <c r="D158" s="413" t="s">
        <v>2963</v>
      </c>
    </row>
    <row r="159" spans="1:4" s="11" customFormat="1" x14ac:dyDescent="0.2">
      <c r="A159" s="414" t="s">
        <v>2965</v>
      </c>
      <c r="B159" s="413" t="s">
        <v>2966</v>
      </c>
      <c r="C159" s="413" t="str">
        <f t="array" ref="C159">IFERROR(INDEX($B$16:$B$561, MATCH(0, COUNTIF($C$15:C158, $B$16:$B$561&amp;"") + IF($B$16:$B$561="",1,0), 0)), "")</f>
        <v>Ministry of Health of Honduras</v>
      </c>
      <c r="D159" s="413" t="s">
        <v>2967</v>
      </c>
    </row>
    <row r="160" spans="1:4" s="11" customFormat="1" x14ac:dyDescent="0.2">
      <c r="A160" s="414" t="s">
        <v>2968</v>
      </c>
      <c r="B160" s="413" t="s">
        <v>2966</v>
      </c>
      <c r="C160" s="413" t="str">
        <f t="array" ref="C160">IFERROR(INDEX($B$16:$B$561, MATCH(0, COUNTIF($C$15:C159, $B$16:$B$561&amp;"") + IF($B$16:$B$561="",1,0), 0)), "")</f>
        <v>Fundação para o Desenvolvimento da Comunidade (FDC)</v>
      </c>
      <c r="D160" s="413" t="s">
        <v>2967</v>
      </c>
    </row>
    <row r="161" spans="1:4" s="11" customFormat="1" x14ac:dyDescent="0.2">
      <c r="A161" s="414" t="s">
        <v>2969</v>
      </c>
      <c r="B161" s="413" t="s">
        <v>2970</v>
      </c>
      <c r="C161" s="413" t="str">
        <f t="array" ref="C161">IFERROR(INDEX($B$16:$B$561, MATCH(0, COUNTIF($C$15:C160, $B$16:$B$561&amp;"") + IF($B$16:$B$561="",1,0), 0)), "")</f>
        <v>The Ministry of Health of the Government of the Republic of Armenia</v>
      </c>
      <c r="D161" s="413" t="s">
        <v>2971</v>
      </c>
    </row>
    <row r="162" spans="1:4" s="11" customFormat="1" x14ac:dyDescent="0.2">
      <c r="A162" s="414" t="s">
        <v>2972</v>
      </c>
      <c r="B162" s="413" t="s">
        <v>2973</v>
      </c>
      <c r="C162" s="413" t="str">
        <f t="array" ref="C162">IFERROR(INDEX($B$16:$B$561, MATCH(0, COUNTIF($C$15:C161, $B$16:$B$561&amp;"") + IF($B$16:$B$561="",1,0), 0)), "")</f>
        <v>Ministry of Health of the Revolutionary Government of Zanzibar</v>
      </c>
      <c r="D162" s="413" t="s">
        <v>2974</v>
      </c>
    </row>
    <row r="163" spans="1:4" s="11" customFormat="1" x14ac:dyDescent="0.2">
      <c r="A163" s="414" t="s">
        <v>2975</v>
      </c>
      <c r="B163" s="413" t="s">
        <v>2976</v>
      </c>
      <c r="C163" s="413" t="str">
        <f t="array" ref="C163">IFERROR(INDEX($B$16:$B$561, MATCH(0, COUNTIF($C$15:C162, $B$16:$B$561&amp;"") + IF($B$16:$B$561="",1,0), 0)), "")</f>
        <v>Health System Performance Program (HSPP)</v>
      </c>
      <c r="D163" s="413" t="s">
        <v>2977</v>
      </c>
    </row>
    <row r="164" spans="1:4" s="11" customFormat="1" x14ac:dyDescent="0.2">
      <c r="A164" s="414" t="s">
        <v>2978</v>
      </c>
      <c r="B164" s="413" t="s">
        <v>2750</v>
      </c>
      <c r="C164" s="413" t="str">
        <f t="array" ref="C164">IFERROR(INDEX($B$16:$B$561, MATCH(0, COUNTIF($C$15:C163, $B$16:$B$561&amp;"") + IF($B$16:$B$561="",1,0), 0)), "")</f>
        <v>Centro de Información y Recursos para el Desarrollo (CIRD)</v>
      </c>
      <c r="D164" s="413" t="s">
        <v>2751</v>
      </c>
    </row>
    <row r="165" spans="1:4" s="11" customFormat="1" x14ac:dyDescent="0.2">
      <c r="A165" s="414" t="s">
        <v>2979</v>
      </c>
      <c r="B165" s="413" t="s">
        <v>2980</v>
      </c>
      <c r="C165" s="413" t="str">
        <f t="array" ref="C165">IFERROR(INDEX($B$16:$B$561, MATCH(0, COUNTIF($C$15:C164, $B$16:$B$561&amp;"") + IF($B$16:$B$561="",1,0), 0)), "")</f>
        <v>Soul City Institute for Health and Development Communication NPC</v>
      </c>
      <c r="D165" s="413" t="s">
        <v>2981</v>
      </c>
    </row>
    <row r="166" spans="1:4" s="11" customFormat="1" x14ac:dyDescent="0.2">
      <c r="A166" s="414" t="s">
        <v>2982</v>
      </c>
      <c r="B166" s="413" t="s">
        <v>2983</v>
      </c>
      <c r="C166" s="413" t="str">
        <f t="array" ref="C166">IFERROR(INDEX($B$16:$B$561, MATCH(0, COUNTIF($C$15:C165, $B$16:$B$561&amp;"") + IF($B$16:$B$561="",1,0), 0)), "")</f>
        <v>Greenstar Social Marketing Pakistan (Guarantee) Limited</v>
      </c>
      <c r="D166" s="413" t="s">
        <v>2984</v>
      </c>
    </row>
    <row r="167" spans="1:4" s="11" customFormat="1" x14ac:dyDescent="0.2">
      <c r="A167" s="414" t="s">
        <v>2985</v>
      </c>
      <c r="B167" s="413" t="s">
        <v>2986</v>
      </c>
      <c r="C167" s="413" t="str">
        <f t="array" ref="C167">IFERROR(INDEX($B$16:$B$561, MATCH(0, COUNTIF($C$15:C166, $B$16:$B$561&amp;"") + IF($B$16:$B$561="",1,0), 0)), "")</f>
        <v>Asociación Protección a la Salud - PROSALUD</v>
      </c>
      <c r="D167" s="413" t="s">
        <v>2987</v>
      </c>
    </row>
    <row r="168" spans="1:4" s="11" customFormat="1" x14ac:dyDescent="0.2">
      <c r="A168" s="414" t="s">
        <v>2988</v>
      </c>
      <c r="B168" s="413" t="s">
        <v>2986</v>
      </c>
      <c r="C168" s="413" t="str">
        <f t="array" ref="C168">IFERROR(INDEX($B$16:$B$561, MATCH(0, COUNTIF($C$15:C167, $B$16:$B$561&amp;"") + IF($B$16:$B$561="",1,0), 0)), "")</f>
        <v>Ministry of Health of the Republic of Rwanda</v>
      </c>
      <c r="D168" s="413" t="s">
        <v>2987</v>
      </c>
    </row>
    <row r="169" spans="1:4" s="11" customFormat="1" x14ac:dyDescent="0.2">
      <c r="A169" s="414" t="s">
        <v>2989</v>
      </c>
      <c r="B169" s="413" t="s">
        <v>2990</v>
      </c>
      <c r="C169" s="413" t="str">
        <f t="array" ref="C169">IFERROR(INDEX($B$16:$B$561, MATCH(0, COUNTIF($C$15:C168, $B$16:$B$561&amp;"") + IF($B$16:$B$561="",1,0), 0)), "")</f>
        <v>Ministry of Health/National Lung Hospital</v>
      </c>
      <c r="D169" s="413" t="s">
        <v>2991</v>
      </c>
    </row>
    <row r="170" spans="1:4" s="11" customFormat="1" x14ac:dyDescent="0.2">
      <c r="A170" s="414" t="s">
        <v>2992</v>
      </c>
      <c r="B170" s="413" t="s">
        <v>2993</v>
      </c>
      <c r="C170" s="413" t="str">
        <f t="array" ref="C170">IFERROR(INDEX($B$16:$B$561, MATCH(0, COUNTIF($C$15:C169, $B$16:$B$561&amp;"") + IF($B$16:$B$561="",1,0), 0)), "")</f>
        <v>The National AIDS Control Program of the Ministry of Health</v>
      </c>
      <c r="D170" s="413" t="s">
        <v>2994</v>
      </c>
    </row>
    <row r="171" spans="1:4" s="11" customFormat="1" x14ac:dyDescent="0.2">
      <c r="A171" s="414" t="s">
        <v>2995</v>
      </c>
      <c r="B171" s="413" t="s">
        <v>2996</v>
      </c>
      <c r="C171" s="413" t="str">
        <f t="array" ref="C171">IFERROR(INDEX($B$16:$B$561, MATCH(0, COUNTIF($C$15:C170, $B$16:$B$561&amp;"") + IF($B$16:$B$561="",1,0), 0)), "")</f>
        <v>National Program of the Fight Against AIDS of the Government of the Republic of Côte d’Ivoire</v>
      </c>
      <c r="D171" s="413" t="s">
        <v>2997</v>
      </c>
    </row>
    <row r="172" spans="1:4" s="11" customFormat="1" x14ac:dyDescent="0.2">
      <c r="A172" s="414" t="s">
        <v>2998</v>
      </c>
      <c r="B172" s="413" t="s">
        <v>2999</v>
      </c>
      <c r="C172" s="413" t="str">
        <f t="array" ref="C172">IFERROR(INDEX($B$16:$B$561, MATCH(0, COUNTIF($C$15:C171, $B$16:$B$561&amp;"") + IF($B$16:$B$561="",1,0), 0)), "")</f>
        <v>The National AIDS Council of Senegal</v>
      </c>
      <c r="D172" s="413" t="s">
        <v>3000</v>
      </c>
    </row>
    <row r="173" spans="1:4" s="11" customFormat="1" x14ac:dyDescent="0.2">
      <c r="A173" s="414" t="s">
        <v>3001</v>
      </c>
      <c r="B173" s="413" t="s">
        <v>2849</v>
      </c>
      <c r="C173" s="413" t="str">
        <f t="array" ref="C173">IFERROR(INDEX($B$16:$B$561, MATCH(0, COUNTIF($C$15:C172, $B$16:$B$561&amp;"") + IF($B$16:$B$561="",1,0), 0)), "")</f>
        <v>Executive Secretariat of the National AIDS Council (SE/CNLS)- Republic of Guinea</v>
      </c>
      <c r="D173" s="413" t="s">
        <v>2850</v>
      </c>
    </row>
    <row r="174" spans="1:4" s="11" customFormat="1" x14ac:dyDescent="0.2">
      <c r="A174" s="414" t="s">
        <v>3002</v>
      </c>
      <c r="B174" s="413" t="s">
        <v>2695</v>
      </c>
      <c r="C174" s="413" t="str">
        <f t="array" ref="C174">IFERROR(INDEX($B$16:$B$561, MATCH(0, COUNTIF($C$15:C173, $B$16:$B$561&amp;"") + IF($B$16:$B$561="",1,0), 0)), "")</f>
        <v>National HIV/AIDS Secretariat</v>
      </c>
      <c r="D174" s="413" t="s">
        <v>3003</v>
      </c>
    </row>
    <row r="175" spans="1:4" s="11" customFormat="1" x14ac:dyDescent="0.2">
      <c r="A175" s="414" t="s">
        <v>3004</v>
      </c>
      <c r="B175" s="413" t="s">
        <v>2765</v>
      </c>
      <c r="C175" s="413" t="str">
        <f t="array" ref="C175">IFERROR(INDEX($B$16:$B$561, MATCH(0, COUNTIF($C$15:C174, $B$16:$B$561&amp;"") + IF($B$16:$B$561="",1,0), 0)), "")</f>
        <v>The Ministry of Health, Kingdom of Cambodia</v>
      </c>
      <c r="D175" s="413" t="s">
        <v>3005</v>
      </c>
    </row>
    <row r="176" spans="1:4" s="11" customFormat="1" x14ac:dyDescent="0.2">
      <c r="A176" s="414" t="s">
        <v>3006</v>
      </c>
      <c r="B176" s="413" t="s">
        <v>3007</v>
      </c>
      <c r="C176" s="413" t="str">
        <f t="array" ref="C176">IFERROR(INDEX($B$16:$B$561, MATCH(0, COUNTIF($C$15:C175, $B$16:$B$561&amp;"") + IF($B$16:$B$561="",1,0), 0)), "")</f>
        <v>Ministry of Health of the Government of Jamaica</v>
      </c>
      <c r="D176" s="413" t="s">
        <v>3008</v>
      </c>
    </row>
    <row r="177" spans="1:4" s="11" customFormat="1" x14ac:dyDescent="0.2">
      <c r="A177" s="414" t="s">
        <v>3009</v>
      </c>
      <c r="B177" s="413" t="s">
        <v>3007</v>
      </c>
      <c r="C177" s="413" t="str">
        <f t="array" ref="C177">IFERROR(INDEX($B$16:$B$561, MATCH(0, COUNTIF($C$15:C176, $B$16:$B$561&amp;"") + IF($B$16:$B$561="",1,0), 0)), "")</f>
        <v>AngloGold Ashanti (Ghana) Malaria Control Limited</v>
      </c>
      <c r="D177" s="413" t="s">
        <v>3008</v>
      </c>
    </row>
    <row r="178" spans="1:4" s="11" customFormat="1" x14ac:dyDescent="0.2">
      <c r="A178" s="414" t="s">
        <v>3010</v>
      </c>
      <c r="B178" s="413" t="s">
        <v>3011</v>
      </c>
      <c r="C178" s="413" t="str">
        <f t="array" ref="C178">IFERROR(INDEX($B$16:$B$561, MATCH(0, COUNTIF($C$15:C177, $B$16:$B$561&amp;"") + IF($B$16:$B$561="",1,0), 0)), "")</f>
        <v>Nicaraguan Institute of Social Security (INSS)</v>
      </c>
      <c r="D178" s="413" t="s">
        <v>3012</v>
      </c>
    </row>
    <row r="179" spans="1:4" s="11" customFormat="1" x14ac:dyDescent="0.2">
      <c r="A179" s="414" t="s">
        <v>3013</v>
      </c>
      <c r="B179" s="413" t="s">
        <v>3011</v>
      </c>
      <c r="C179" s="413" t="str">
        <f t="array" ref="C179">IFERROR(INDEX($B$16:$B$561, MATCH(0, COUNTIF($C$15:C178, $B$16:$B$561&amp;"") + IF($B$16:$B$561="",1,0), 0)), "")</f>
        <v>Economic Relations Division, Ministry of Finance, Government of the People's Republic of Bangladesh</v>
      </c>
      <c r="D179" s="413" t="s">
        <v>3012</v>
      </c>
    </row>
    <row r="180" spans="1:4" s="11" customFormat="1" x14ac:dyDescent="0.2">
      <c r="A180" s="414" t="s">
        <v>3014</v>
      </c>
      <c r="B180" s="413" t="s">
        <v>3015</v>
      </c>
      <c r="C180" s="413" t="str">
        <f t="array" ref="C180">IFERROR(INDEX($B$16:$B$561, MATCH(0, COUNTIF($C$15:C179, $B$16:$B$561&amp;"") + IF($B$16:$B$561="",1,0), 0)), "")</f>
        <v>Technical Management Unit of the Ministry of Public Health of the Government of the Republic of Ecuador</v>
      </c>
      <c r="D180" s="413" t="s">
        <v>3016</v>
      </c>
    </row>
    <row r="181" spans="1:4" s="11" customFormat="1" x14ac:dyDescent="0.2">
      <c r="A181" s="414" t="s">
        <v>3017</v>
      </c>
      <c r="B181" s="413" t="s">
        <v>3015</v>
      </c>
      <c r="C181" s="413" t="str">
        <f t="array" ref="C181">IFERROR(INDEX($B$16:$B$561, MATCH(0, COUNTIF($C$15:C180, $B$16:$B$561&amp;"") + IF($B$16:$B$561="",1,0), 0)), "")</f>
        <v>International Union Against Tuberculosis and Lung Disease</v>
      </c>
      <c r="D181" s="413" t="s">
        <v>3016</v>
      </c>
    </row>
    <row r="182" spans="1:4" s="11" customFormat="1" x14ac:dyDescent="0.2">
      <c r="A182" s="414" t="s">
        <v>3018</v>
      </c>
      <c r="B182" s="413" t="s">
        <v>3019</v>
      </c>
      <c r="C182" s="413" t="str">
        <f t="array" ref="C182">IFERROR(INDEX($B$16:$B$561, MATCH(0, COUNTIF($C$15:C181, $B$16:$B$561&amp;"") + IF($B$16:$B$561="",1,0), 0)), "")</f>
        <v>Alliance Nationale Contre Le Sida en Cote D'Ivoire</v>
      </c>
      <c r="D182" s="413" t="s">
        <v>3020</v>
      </c>
    </row>
    <row r="183" spans="1:4" s="11" customFormat="1" x14ac:dyDescent="0.2">
      <c r="A183" s="414" t="s">
        <v>3021</v>
      </c>
      <c r="B183" s="413" t="s">
        <v>3022</v>
      </c>
      <c r="C183" s="413" t="str">
        <f t="array" ref="C183">IFERROR(INDEX($B$16:$B$561, MATCH(0, COUNTIF($C$15:C182, $B$16:$B$561&amp;"") + IF($B$16:$B$561="",1,0), 0)), "")</f>
        <v>Association For Reproductive And Family Health</v>
      </c>
      <c r="D183" s="413" t="s">
        <v>3023</v>
      </c>
    </row>
    <row r="184" spans="1:4" s="11" customFormat="1" x14ac:dyDescent="0.2">
      <c r="A184" s="414" t="s">
        <v>3024</v>
      </c>
      <c r="B184" s="413" t="s">
        <v>3022</v>
      </c>
      <c r="C184" s="413" t="str">
        <f t="array" ref="C184">IFERROR(INDEX($B$16:$B$561, MATCH(0, COUNTIF($C$15:C183, $B$16:$B$561&amp;"") + IF($B$16:$B$561="",1,0), 0)), "")</f>
        <v>Mercy Corps</v>
      </c>
      <c r="D184" s="413" t="s">
        <v>3023</v>
      </c>
    </row>
    <row r="185" spans="1:4" s="11" customFormat="1" x14ac:dyDescent="0.2">
      <c r="A185" s="414" t="s">
        <v>3025</v>
      </c>
      <c r="B185" s="413" t="s">
        <v>3026</v>
      </c>
      <c r="C185" s="413" t="str">
        <f t="array" ref="C185">IFERROR(INDEX($B$16:$B$561, MATCH(0, COUNTIF($C$15:C184, $B$16:$B$561&amp;"") + IF($B$16:$B$561="",1,0), 0)), "")</f>
        <v>BRAC</v>
      </c>
      <c r="D185" s="413" t="s">
        <v>3027</v>
      </c>
    </row>
    <row r="186" spans="1:4" s="11" customFormat="1" x14ac:dyDescent="0.2">
      <c r="A186" s="414" t="s">
        <v>3028</v>
      </c>
      <c r="B186" s="413" t="s">
        <v>3007</v>
      </c>
      <c r="C186" s="413" t="str">
        <f t="array" ref="C186">IFERROR(INDEX($B$16:$B$561, MATCH(0, COUNTIF($C$15:C185, $B$16:$B$561&amp;"") + IF($B$16:$B$561="",1,0), 0)), "")</f>
        <v>The Ministry of Health and Population of the Government of Egypt</v>
      </c>
      <c r="D186" s="413" t="s">
        <v>3008</v>
      </c>
    </row>
    <row r="187" spans="1:4" s="11" customFormat="1" x14ac:dyDescent="0.2">
      <c r="A187" s="414" t="s">
        <v>3029</v>
      </c>
      <c r="B187" s="413" t="s">
        <v>3030</v>
      </c>
      <c r="C187" s="413" t="str">
        <f t="array" ref="C187">IFERROR(INDEX($B$16:$B$561, MATCH(0, COUNTIF($C$15:C186, $B$16:$B$561&amp;"") + IF($B$16:$B$561="",1,0), 0)), "")</f>
        <v>The Family Planning Association of Sri Lanka</v>
      </c>
      <c r="D187" s="413" t="s">
        <v>3031</v>
      </c>
    </row>
    <row r="188" spans="1:4" s="11" customFormat="1" x14ac:dyDescent="0.2">
      <c r="A188" s="414" t="s">
        <v>3032</v>
      </c>
      <c r="B188" s="413" t="s">
        <v>3033</v>
      </c>
      <c r="C188" s="413" t="str">
        <f t="array" ref="C188">IFERROR(INDEX($B$16:$B$561, MATCH(0, COUNTIF($C$15:C187, $B$16:$B$561&amp;"") + IF($B$16:$B$561="",1,0), 0)), "")</f>
        <v>Cape Verde Non Governmental Organisations Platform (PlatONG)</v>
      </c>
      <c r="D188" s="413" t="s">
        <v>3034</v>
      </c>
    </row>
    <row r="189" spans="1:4" s="11" customFormat="1" x14ac:dyDescent="0.2">
      <c r="A189" s="414" t="s">
        <v>3035</v>
      </c>
      <c r="B189" s="413" t="s">
        <v>3036</v>
      </c>
      <c r="C189" s="413" t="str">
        <f t="array" ref="C189">IFERROR(INDEX($B$16:$B$561, MATCH(0, COUNTIF($C$15:C188, $B$16:$B$561&amp;"") + IF($B$16:$B$561="",1,0), 0)), "")</f>
        <v>Ministry of Health and Medical Services Fiji</v>
      </c>
      <c r="D189" s="413" t="s">
        <v>3037</v>
      </c>
    </row>
    <row r="190" spans="1:4" s="11" customFormat="1" x14ac:dyDescent="0.2">
      <c r="A190" s="414" t="s">
        <v>3038</v>
      </c>
      <c r="B190" s="413" t="s">
        <v>3036</v>
      </c>
      <c r="C190" s="413" t="str">
        <f t="array" ref="C190">IFERROR(INDEX($B$16:$B$561, MATCH(0, COUNTIF($C$15:C189, $B$16:$B$561&amp;"") + IF($B$16:$B$561="",1,0), 0)), "")</f>
        <v>Indian Nursing Council</v>
      </c>
      <c r="D190" s="413" t="s">
        <v>3037</v>
      </c>
    </row>
    <row r="191" spans="1:4" s="11" customFormat="1" x14ac:dyDescent="0.2">
      <c r="A191" s="414" t="s">
        <v>3039</v>
      </c>
      <c r="B191" s="413" t="s">
        <v>3036</v>
      </c>
      <c r="C191" s="413" t="str">
        <f t="array" ref="C191">IFERROR(INDEX($B$16:$B$561, MATCH(0, COUNTIF($C$15:C190, $B$16:$B$561&amp;"") + IF($B$16:$B$561="",1,0), 0)), "")</f>
        <v>Ministry of Health of the Government of the Republic of Zambia</v>
      </c>
      <c r="D191" s="413" t="s">
        <v>3037</v>
      </c>
    </row>
    <row r="192" spans="1:4" s="11" customFormat="1" x14ac:dyDescent="0.2">
      <c r="A192" s="414" t="s">
        <v>3040</v>
      </c>
      <c r="B192" s="413" t="s">
        <v>3041</v>
      </c>
      <c r="C192" s="413" t="str">
        <f t="array" ref="C192">IFERROR(INDEX($B$16:$B$561, MATCH(0, COUNTIF($C$15:C191, $B$16:$B$561&amp;"") + IF($B$16:$B$561="",1,0), 0)), "")</f>
        <v>National Center of Tuberculosis Problems of the Ministry of Healthcare and Social Development of the Government of the Republic of Kazakhstan</v>
      </c>
      <c r="D192" s="413" t="s">
        <v>3042</v>
      </c>
    </row>
    <row r="193" spans="1:4" s="11" customFormat="1" x14ac:dyDescent="0.2">
      <c r="A193" s="414" t="s">
        <v>3043</v>
      </c>
      <c r="B193" s="413" t="s">
        <v>3044</v>
      </c>
      <c r="C193" s="413" t="str">
        <f t="array" ref="C193">IFERROR(INDEX($B$16:$B$561, MATCH(0, COUNTIF($C$15:C192, $B$16:$B$561&amp;"") + IF($B$16:$B$561="",1,0), 0)), "")</f>
        <v>YAYASAN SPIRITIA</v>
      </c>
      <c r="D193" s="413" t="s">
        <v>3045</v>
      </c>
    </row>
    <row r="194" spans="1:4" s="11" customFormat="1" x14ac:dyDescent="0.2">
      <c r="A194" s="414" t="s">
        <v>3046</v>
      </c>
      <c r="B194" s="413" t="s">
        <v>3047</v>
      </c>
      <c r="C194" s="413" t="str">
        <f t="array" ref="C194">IFERROR(INDEX($B$16:$B$561, MATCH(0, COUNTIF($C$15:C193, $B$16:$B$561&amp;"") + IF($B$16:$B$561="",1,0), 0)), "")</f>
        <v>Nahdlatul Ulama (NU)</v>
      </c>
      <c r="D194" s="413" t="s">
        <v>3048</v>
      </c>
    </row>
    <row r="195" spans="1:4" s="11" customFormat="1" x14ac:dyDescent="0.2">
      <c r="A195" s="414" t="s">
        <v>3049</v>
      </c>
      <c r="B195" s="413" t="s">
        <v>3050</v>
      </c>
      <c r="C195" s="413" t="str">
        <f t="array" ref="C195">IFERROR(INDEX($B$16:$B$561, MATCH(0, COUNTIF($C$15:C194, $B$16:$B$561&amp;"") + IF($B$16:$B$561="",1,0), 0)), "")</f>
        <v>Nai Zindagi</v>
      </c>
      <c r="D195" s="413" t="s">
        <v>3051</v>
      </c>
    </row>
    <row r="196" spans="1:4" s="11" customFormat="1" x14ac:dyDescent="0.2">
      <c r="A196" s="414" t="s">
        <v>3052</v>
      </c>
      <c r="B196" s="413" t="s">
        <v>3053</v>
      </c>
      <c r="C196" s="413" t="str">
        <f t="array" ref="C196">IFERROR(INDEX($B$16:$B$561, MATCH(0, COUNTIF($C$15:C195, $B$16:$B$561&amp;"") + IF($B$16:$B$561="",1,0), 0)), "")</f>
        <v>Faculty of Public Health, University of Indonesia</v>
      </c>
      <c r="D196" s="413" t="s">
        <v>3054</v>
      </c>
    </row>
    <row r="197" spans="1:4" s="11" customFormat="1" x14ac:dyDescent="0.2">
      <c r="A197" s="414" t="s">
        <v>3055</v>
      </c>
      <c r="B197" s="413" t="s">
        <v>3056</v>
      </c>
      <c r="C197" s="413" t="str">
        <f t="array" ref="C197">IFERROR(INDEX($B$16:$B$561, MATCH(0, COUNTIF($C$15:C196, $B$16:$B$561&amp;"") + IF($B$16:$B$561="",1,0), 0)), "")</f>
        <v>National TB Control Programme (NTP) Pakistan</v>
      </c>
      <c r="D197" s="413" t="s">
        <v>3057</v>
      </c>
    </row>
    <row r="198" spans="1:4" s="11" customFormat="1" x14ac:dyDescent="0.2">
      <c r="A198" s="414" t="s">
        <v>3058</v>
      </c>
      <c r="B198" s="413" t="s">
        <v>3056</v>
      </c>
      <c r="C198" s="413" t="str">
        <f t="array" ref="C198">IFERROR(INDEX($B$16:$B$561, MATCH(0, COUNTIF($C$15:C197, $B$16:$B$561&amp;"") + IF($B$16:$B$561="",1,0), 0)), "")</f>
        <v>The Ministry of Health of the Government of the Togolese Republic</v>
      </c>
      <c r="D198" s="413" t="s">
        <v>3059</v>
      </c>
    </row>
    <row r="199" spans="1:4" s="11" customFormat="1" x14ac:dyDescent="0.2">
      <c r="A199" s="414" t="s">
        <v>3060</v>
      </c>
      <c r="B199" s="413" t="s">
        <v>3061</v>
      </c>
      <c r="C199" s="413" t="str">
        <f t="array" ref="C199">IFERROR(INDEX($B$16:$B$561, MATCH(0, COUNTIF($C$15:C198, $B$16:$B$561&amp;"") + IF($B$16:$B$561="",1,0), 0)), "")</f>
        <v>Emmanuel Hospital Association</v>
      </c>
      <c r="D199" s="413" t="s">
        <v>3062</v>
      </c>
    </row>
    <row r="200" spans="1:4" s="11" customFormat="1" x14ac:dyDescent="0.2">
      <c r="A200" s="414" t="s">
        <v>3063</v>
      </c>
      <c r="B200" s="413" t="s">
        <v>3064</v>
      </c>
      <c r="C200" s="413" t="str">
        <f t="array" ref="C200">IFERROR(INDEX($B$16:$B$561, MATCH(0, COUNTIF($C$15:C199, $B$16:$B$561&amp;"") + IF($B$16:$B$561="",1,0), 0)), "")</f>
        <v>Caritas India</v>
      </c>
      <c r="D200" s="413" t="s">
        <v>3065</v>
      </c>
    </row>
    <row r="201" spans="1:4" s="11" customFormat="1" x14ac:dyDescent="0.2">
      <c r="A201" s="414" t="s">
        <v>3066</v>
      </c>
      <c r="B201" s="413" t="s">
        <v>3067</v>
      </c>
      <c r="C201" s="413" t="str">
        <f t="array" ref="C201">IFERROR(INDEX($B$16:$B$561, MATCH(0, COUNTIF($C$15:C200, $B$16:$B$561&amp;"") + IF($B$16:$B$561="",1,0), 0)), "")</f>
        <v>Ministry of Health, Nutrition &amp; Indigenous Medicine</v>
      </c>
      <c r="D201" s="413" t="s">
        <v>3068</v>
      </c>
    </row>
    <row r="202" spans="1:4" s="11" customFormat="1" x14ac:dyDescent="0.2">
      <c r="A202" s="414" t="s">
        <v>3069</v>
      </c>
      <c r="B202" s="413" t="s">
        <v>3067</v>
      </c>
      <c r="C202" s="413" t="str">
        <f t="array" ref="C202">IFERROR(INDEX($B$16:$B$561, MATCH(0, COUNTIF($C$15:C201, $B$16:$B$561&amp;"") + IF($B$16:$B$561="",1,0), 0)), "")</f>
        <v>German Corporation for International Cooperation (GIZ) GmbH</v>
      </c>
      <c r="D202" s="413" t="s">
        <v>3068</v>
      </c>
    </row>
    <row r="203" spans="1:4" s="11" customFormat="1" x14ac:dyDescent="0.2">
      <c r="A203" s="414" t="s">
        <v>3070</v>
      </c>
      <c r="B203" s="413" t="s">
        <v>2721</v>
      </c>
      <c r="C203" s="413" t="str">
        <f t="array" ref="C203">IFERROR(INDEX($B$16:$B$561, MATCH(0, COUNTIF($C$15:C202, $B$16:$B$561&amp;"") + IF($B$16:$B$561="",1,0), 0)), "")</f>
        <v>Ministry of Health and Social Welfare</v>
      </c>
      <c r="D203" s="413" t="s">
        <v>2722</v>
      </c>
    </row>
    <row r="204" spans="1:4" s="11" customFormat="1" x14ac:dyDescent="0.2">
      <c r="A204" s="414" t="s">
        <v>3071</v>
      </c>
      <c r="B204" s="413" t="s">
        <v>3050</v>
      </c>
      <c r="C204" s="413" t="str">
        <f t="array" ref="C204">IFERROR(INDEX($B$16:$B$561, MATCH(0, COUNTIF($C$15:C203, $B$16:$B$561&amp;"") + IF($B$16:$B$561="",1,0), 0)), "")</f>
        <v>The National AIDS Secretariat of the Republic of The Gambia (NAS)</v>
      </c>
      <c r="D204" s="413" t="s">
        <v>3051</v>
      </c>
    </row>
    <row r="205" spans="1:4" s="11" customFormat="1" x14ac:dyDescent="0.2">
      <c r="A205" s="414" t="s">
        <v>3072</v>
      </c>
      <c r="B205" s="413" t="s">
        <v>3073</v>
      </c>
      <c r="C205" s="413" t="str">
        <f t="array" ref="C205">IFERROR(INDEX($B$16:$B$561, MATCH(0, COUNTIF($C$15:C204, $B$16:$B$561&amp;"") + IF($B$16:$B$561="",1,0), 0)), "")</f>
        <v>Ghana AIDS Commission</v>
      </c>
      <c r="D205" s="413" t="s">
        <v>3074</v>
      </c>
    </row>
    <row r="206" spans="1:4" s="11" customFormat="1" x14ac:dyDescent="0.2">
      <c r="A206" s="414" t="s">
        <v>3075</v>
      </c>
      <c r="B206" s="413" t="s">
        <v>3076</v>
      </c>
      <c r="C206" s="413" t="str">
        <f t="array" ref="C206">IFERROR(INDEX($B$16:$B$561, MATCH(0, COUNTIF($C$15:C205, $B$16:$B$561&amp;"") + IF($B$16:$B$561="",1,0), 0)), "")</f>
        <v>Medical Research Council (UK)</v>
      </c>
      <c r="D206" s="413" t="s">
        <v>3077</v>
      </c>
    </row>
    <row r="207" spans="1:4" s="11" customFormat="1" x14ac:dyDescent="0.2">
      <c r="A207" s="414" t="s">
        <v>3078</v>
      </c>
      <c r="B207" s="413" t="s">
        <v>3079</v>
      </c>
      <c r="C207" s="413" t="str">
        <f t="array" ref="C207">IFERROR(INDEX($B$16:$B$561, MATCH(0, COUNTIF($C$15:C206, $B$16:$B$561&amp;"") + IF($B$16:$B$561="",1,0), 0)), "")</f>
        <v>Ministry of Health of the Government of the Republic of Serbia</v>
      </c>
      <c r="D207" s="413" t="s">
        <v>3080</v>
      </c>
    </row>
    <row r="208" spans="1:4" s="11" customFormat="1" x14ac:dyDescent="0.2">
      <c r="A208" s="414" t="s">
        <v>3081</v>
      </c>
      <c r="B208" s="413" t="s">
        <v>3079</v>
      </c>
      <c r="C208" s="413" t="str">
        <f t="array" ref="C208">IFERROR(INDEX($B$16:$B$561, MATCH(0, COUNTIF($C$15:C207, $B$16:$B$561&amp;"") + IF($B$16:$B$561="",1,0), 0)), "")</f>
        <v>Ministry of Health of the Government of the Republic of Angola</v>
      </c>
      <c r="D208" s="413" t="s">
        <v>3080</v>
      </c>
    </row>
    <row r="209" spans="1:4" s="11" customFormat="1" x14ac:dyDescent="0.2">
      <c r="A209" s="414" t="s">
        <v>3082</v>
      </c>
      <c r="B209" s="413" t="s">
        <v>3083</v>
      </c>
      <c r="C209" s="413" t="str">
        <f t="array" ref="C209">IFERROR(INDEX($B$16:$B$561, MATCH(0, COUNTIF($C$15:C208, $B$16:$B$561&amp;"") + IF($B$16:$B$561="",1,0), 0)), "")</f>
        <v>Ministry of Health of the Government of the Republic of Botswana</v>
      </c>
      <c r="D209" s="413" t="s">
        <v>3084</v>
      </c>
    </row>
    <row r="210" spans="1:4" s="11" customFormat="1" x14ac:dyDescent="0.2">
      <c r="A210" s="414" t="s">
        <v>3085</v>
      </c>
      <c r="B210" s="413" t="s">
        <v>3086</v>
      </c>
      <c r="C210" s="413" t="str">
        <f t="array" ref="C210">IFERROR(INDEX($B$16:$B$561, MATCH(0, COUNTIF($C$15:C209, $B$16:$B$561&amp;"") + IF($B$16:$B$561="",1,0), 0)), "")</f>
        <v>National Agency for the Control of AIDS</v>
      </c>
      <c r="D210" s="413" t="s">
        <v>3087</v>
      </c>
    </row>
    <row r="211" spans="1:4" s="11" customFormat="1" x14ac:dyDescent="0.2">
      <c r="A211" s="414" t="s">
        <v>3088</v>
      </c>
      <c r="B211" s="413" t="s">
        <v>2715</v>
      </c>
      <c r="C211" s="413" t="str">
        <f t="array" ref="C211">IFERROR(INDEX($B$16:$B$561, MATCH(0, COUNTIF($C$15:C210, $B$16:$B$561&amp;"") + IF($B$16:$B$561="",1,0), 0)), "")</f>
        <v>National AIDS Commission of Indonesia</v>
      </c>
      <c r="D211" s="413" t="s">
        <v>2716</v>
      </c>
    </row>
    <row r="212" spans="1:4" s="11" customFormat="1" x14ac:dyDescent="0.2">
      <c r="A212" s="414" t="s">
        <v>3089</v>
      </c>
      <c r="B212" s="413" t="s">
        <v>3067</v>
      </c>
      <c r="C212" s="413" t="str">
        <f t="array" ref="C212">IFERROR(INDEX($B$16:$B$561, MATCH(0, COUNTIF($C$15:C211, $B$16:$B$561&amp;"") + IF($B$16:$B$561="",1,0), 0)), "")</f>
        <v>National Center for HIV/AIDS, Dermatology and STI</v>
      </c>
      <c r="D212" s="413" t="s">
        <v>3068</v>
      </c>
    </row>
    <row r="213" spans="1:4" s="11" customFormat="1" x14ac:dyDescent="0.2">
      <c r="A213" s="414" t="s">
        <v>3090</v>
      </c>
      <c r="B213" s="413" t="s">
        <v>3061</v>
      </c>
      <c r="C213" s="413" t="str">
        <f t="array" ref="C213">IFERROR(INDEX($B$16:$B$561, MATCH(0, COUNTIF($C$15:C212, $B$16:$B$561&amp;"") + IF($B$16:$B$561="",1,0), 0)), "")</f>
        <v>National Office for Family and Population (Office National de la famille et de la population)-ONFP</v>
      </c>
      <c r="D213" s="413" t="s">
        <v>3062</v>
      </c>
    </row>
    <row r="214" spans="1:4" s="11" customFormat="1" x14ac:dyDescent="0.2">
      <c r="A214" s="414" t="s">
        <v>3091</v>
      </c>
      <c r="B214" s="413" t="s">
        <v>3061</v>
      </c>
      <c r="C214" s="413" t="str">
        <f t="array" ref="C214">IFERROR(INDEX($B$16:$B$561, MATCH(0, COUNTIF($C$15:C213, $B$16:$B$561&amp;"") + IF($B$16:$B$561="",1,0), 0)), "")</f>
        <v>Networking HIV, AIDS Community of South Africa NPC (NACOSA)</v>
      </c>
      <c r="D214" s="413" t="s">
        <v>3062</v>
      </c>
    </row>
    <row r="215" spans="1:4" s="11" customFormat="1" x14ac:dyDescent="0.2">
      <c r="A215" s="414" t="s">
        <v>3092</v>
      </c>
      <c r="B215" s="413" t="s">
        <v>3093</v>
      </c>
      <c r="C215" s="413" t="str">
        <f t="array" ref="C215">IFERROR(INDEX($B$16:$B$561, MATCH(0, COUNTIF($C$15:C214, $B$16:$B$561&amp;"") + IF($B$16:$B$561="",1,0), 0)), "")</f>
        <v>Persatuan Karya Dharma Kesehatan Indonesia (also known as “PERDHAKI”, Association of Voluntary Health Services of Indonesia)</v>
      </c>
      <c r="D215" s="413" t="s">
        <v>3094</v>
      </c>
    </row>
    <row r="216" spans="1:4" s="11" customFormat="1" x14ac:dyDescent="0.2">
      <c r="A216" s="414" t="s">
        <v>3095</v>
      </c>
      <c r="B216" s="413" t="s">
        <v>3096</v>
      </c>
      <c r="C216" s="413" t="str">
        <f t="array" ref="C216">IFERROR(INDEX($B$16:$B$561, MATCH(0, COUNTIF($C$15:C215, $B$16:$B$561&amp;"") + IF($B$16:$B$561="",1,0), 0)), "")</f>
        <v>Center for Health Policies and Studies (PAS Center)</v>
      </c>
      <c r="D216" s="413" t="s">
        <v>3097</v>
      </c>
    </row>
    <row r="217" spans="1:4" s="11" customFormat="1" x14ac:dyDescent="0.2">
      <c r="A217" s="414" t="s">
        <v>3098</v>
      </c>
      <c r="B217" s="413" t="s">
        <v>3096</v>
      </c>
      <c r="C217" s="413" t="str">
        <f t="array" ref="C217">IFERROR(INDEX($B$16:$B$561, MATCH(0, COUNTIF($C$15:C216, $B$16:$B$561&amp;"") + IF($B$16:$B$561="",1,0), 0)), "")</f>
        <v>Pilipinas Shell Foundation, Inc.</v>
      </c>
      <c r="D217" s="413" t="s">
        <v>3097</v>
      </c>
    </row>
    <row r="218" spans="1:4" s="11" customFormat="1" x14ac:dyDescent="0.2">
      <c r="A218" s="414" t="s">
        <v>3099</v>
      </c>
      <c r="B218" s="413" t="s">
        <v>3050</v>
      </c>
      <c r="C218" s="413" t="str">
        <f t="array" ref="C218">IFERROR(INDEX($B$16:$B$561, MATCH(0, COUNTIF($C$15:C217, $B$16:$B$561&amp;"") + IF($B$16:$B$561="",1,0), 0)), "")</f>
        <v>Planned Parenthood Association of Ghana</v>
      </c>
      <c r="D218" s="413" t="s">
        <v>3051</v>
      </c>
    </row>
    <row r="219" spans="1:4" s="11" customFormat="1" x14ac:dyDescent="0.2">
      <c r="A219" s="414" t="s">
        <v>3100</v>
      </c>
      <c r="B219" s="413" t="s">
        <v>3050</v>
      </c>
      <c r="C219" s="413" t="str">
        <f t="array" ref="C219">IFERROR(INDEX($B$16:$B$561, MATCH(0, COUNTIF($C$15:C218, $B$16:$B$561&amp;"") + IF($B$16:$B$561="",1,0), 0)), "")</f>
        <v>National High Council for the Fight against AIDS in the Republic of Mali (HCNLS)</v>
      </c>
      <c r="D219" s="413" t="s">
        <v>3051</v>
      </c>
    </row>
    <row r="220" spans="1:4" s="11" customFormat="1" x14ac:dyDescent="0.2">
      <c r="A220" s="414" t="s">
        <v>3101</v>
      </c>
      <c r="B220" s="413" t="s">
        <v>3102</v>
      </c>
      <c r="C220" s="413" t="str">
        <f t="array" ref="C220">IFERROR(INDEX($B$16:$B$561, MATCH(0, COUNTIF($C$15:C219, $B$16:$B$561&amp;"") + IF($B$16:$B$561="",1,0), 0)), "")</f>
        <v>Groupe Pivot Santé Population</v>
      </c>
      <c r="D220" s="413" t="s">
        <v>3103</v>
      </c>
    </row>
    <row r="221" spans="1:4" s="11" customFormat="1" x14ac:dyDescent="0.2">
      <c r="A221" s="414" t="s">
        <v>3104</v>
      </c>
      <c r="B221" s="413" t="s">
        <v>3105</v>
      </c>
      <c r="C221" s="413" t="str">
        <f t="array" ref="C221">IFERROR(INDEX($B$16:$B$561, MATCH(0, COUNTIF($C$15:C220, $B$16:$B$561&amp;"") + IF($B$16:$B$561="",1,0), 0)), "")</f>
        <v>The Ministry of Health of the Government of the Republic of Mali</v>
      </c>
      <c r="D221" s="413" t="s">
        <v>3106</v>
      </c>
    </row>
    <row r="222" spans="1:4" s="11" customFormat="1" x14ac:dyDescent="0.2">
      <c r="A222" s="414" t="s">
        <v>3107</v>
      </c>
      <c r="B222" s="413" t="s">
        <v>3108</v>
      </c>
      <c r="C222" s="413" t="str">
        <f t="array" ref="C222">IFERROR(INDEX($B$16:$B$561, MATCH(0, COUNTIF($C$15:C221, $B$16:$B$561&amp;"") + IF($B$16:$B$561="",1,0), 0)), "")</f>
        <v>Cooperative Housing Foundation (doing business as CHF international and as Global Communities)</v>
      </c>
      <c r="D222" s="413" t="s">
        <v>3109</v>
      </c>
    </row>
    <row r="223" spans="1:4" s="11" customFormat="1" x14ac:dyDescent="0.2">
      <c r="A223" s="414" t="s">
        <v>3110</v>
      </c>
      <c r="B223" s="413" t="s">
        <v>3111</v>
      </c>
      <c r="C223" s="413" t="str">
        <f t="array" ref="C223">IFERROR(INDEX($B$16:$B$561, MATCH(0, COUNTIF($C$15:C222, $B$16:$B$561&amp;"") + IF($B$16:$B$561="",1,0), 0)), "")</f>
        <v>The Registered Trustees of the National AIDS Commission Trust of the Republic of Malawi</v>
      </c>
      <c r="D223" s="413" t="s">
        <v>3112</v>
      </c>
    </row>
    <row r="224" spans="1:4" s="11" customFormat="1" x14ac:dyDescent="0.2">
      <c r="A224" s="414" t="s">
        <v>3113</v>
      </c>
      <c r="B224" s="413" t="s">
        <v>3114</v>
      </c>
      <c r="C224" s="413" t="str">
        <f t="array" ref="C224">IFERROR(INDEX($B$16:$B$561, MATCH(0, COUNTIF($C$15:C223, $B$16:$B$561&amp;"") + IF($B$16:$B$561="",1,0), 0)), "")</f>
        <v>Raks Thai Foundation</v>
      </c>
      <c r="D224" s="413" t="s">
        <v>3115</v>
      </c>
    </row>
    <row r="225" spans="1:4" s="11" customFormat="1" x14ac:dyDescent="0.2">
      <c r="A225" s="414" t="s">
        <v>3116</v>
      </c>
      <c r="B225" s="413" t="s">
        <v>3015</v>
      </c>
      <c r="C225" s="413" t="str">
        <f t="array" ref="C225">IFERROR(INDEX($B$16:$B$561, MATCH(0, COUNTIF($C$15:C224, $B$16:$B$561&amp;"") + IF($B$16:$B$561="",1,0), 0)), "")</f>
        <v>Reseau Burundais des Personnes Vivant avec le VIH/SIDA (RBP+)</v>
      </c>
      <c r="D225" s="413" t="s">
        <v>3016</v>
      </c>
    </row>
    <row r="226" spans="1:4" s="11" customFormat="1" x14ac:dyDescent="0.2">
      <c r="A226" s="414" t="s">
        <v>3117</v>
      </c>
      <c r="B226" s="413" t="s">
        <v>3118</v>
      </c>
      <c r="C226" s="413" t="str">
        <f t="array" ref="C226">IFERROR(INDEX($B$16:$B$561, MATCH(0, COUNTIF($C$15:C225, $B$16:$B$561&amp;"") + IF($B$16:$B$561="",1,0), 0)), "")</f>
        <v>Ministry of Health of the Government of the Dominican Republic</v>
      </c>
      <c r="D226" s="413" t="s">
        <v>3119</v>
      </c>
    </row>
    <row r="227" spans="1:4" s="11" customFormat="1" x14ac:dyDescent="0.2">
      <c r="A227" s="414" t="s">
        <v>3120</v>
      </c>
      <c r="B227" s="413" t="s">
        <v>3121</v>
      </c>
      <c r="C227" s="413" t="str">
        <f t="array" ref="C227">IFERROR(INDEX($B$16:$B$561, MATCH(0, COUNTIF($C$15:C226, $B$16:$B$561&amp;"") + IF($B$16:$B$561="",1,0), 0)), "")</f>
        <v>National Council for HIV and AIDS (CONAVIHSIDA)</v>
      </c>
      <c r="D227" s="413" t="s">
        <v>3122</v>
      </c>
    </row>
    <row r="228" spans="1:4" s="11" customFormat="1" x14ac:dyDescent="0.2">
      <c r="A228" s="414" t="s">
        <v>3123</v>
      </c>
      <c r="B228" s="413" t="s">
        <v>3121</v>
      </c>
      <c r="C228" s="413" t="str">
        <f t="array" ref="C228">IFERROR(INDEX($B$16:$B$561, MATCH(0, COUNTIF($C$15:C227, $B$16:$B$561&amp;"") + IF($B$16:$B$561="",1,0), 0)), "")</f>
        <v>Corporación Kimirina</v>
      </c>
      <c r="D228" s="413" t="s">
        <v>3122</v>
      </c>
    </row>
    <row r="229" spans="1:4" s="11" customFormat="1" x14ac:dyDescent="0.2">
      <c r="A229" s="414" t="s">
        <v>3124</v>
      </c>
      <c r="B229" s="413" t="s">
        <v>3125</v>
      </c>
      <c r="C229" s="413" t="str">
        <f t="array" ref="C229">IFERROR(INDEX($B$16:$B$561, MATCH(0, COUNTIF($C$15:C228, $B$16:$B$561&amp;"") + IF($B$16:$B$561="",1,0), 0)), "")</f>
        <v>Stichting Cordaid</v>
      </c>
      <c r="D229" s="413" t="s">
        <v>3126</v>
      </c>
    </row>
    <row r="230" spans="1:4" s="11" customFormat="1" x14ac:dyDescent="0.2">
      <c r="A230" s="414" t="s">
        <v>3127</v>
      </c>
      <c r="B230" s="413" t="s">
        <v>3128</v>
      </c>
      <c r="C230" s="413" t="str">
        <f t="array" ref="C230">IFERROR(INDEX($B$16:$B$561, MATCH(0, COUNTIF($C$15:C229, $B$16:$B$561&amp;"") + IF($B$16:$B$561="",1,0), 0)), "")</f>
        <v>World Vision India</v>
      </c>
      <c r="D230" s="413" t="s">
        <v>3129</v>
      </c>
    </row>
    <row r="231" spans="1:4" s="11" customFormat="1" x14ac:dyDescent="0.2">
      <c r="A231" s="414" t="s">
        <v>3130</v>
      </c>
      <c r="B231" s="413" t="s">
        <v>3131</v>
      </c>
      <c r="C231" s="413" t="str">
        <f t="array" ref="C231">IFERROR(INDEX($B$16:$B$561, MATCH(0, COUNTIF($C$15:C230, $B$16:$B$561&amp;"") + IF($B$16:$B$561="",1,0), 0)), "")</f>
        <v>United Nations Office for Project Services (UNOPS)</v>
      </c>
      <c r="D231" s="413" t="s">
        <v>3132</v>
      </c>
    </row>
    <row r="232" spans="1:4" s="11" customFormat="1" x14ac:dyDescent="0.2">
      <c r="A232" s="414" t="s">
        <v>3133</v>
      </c>
      <c r="B232" s="413" t="s">
        <v>3131</v>
      </c>
      <c r="C232" s="413" t="str">
        <f t="array" ref="C232">IFERROR(INDEX($B$16:$B$561, MATCH(0, COUNTIF($C$15:C231, $B$16:$B$561&amp;"") + IF($B$16:$B$561="",1,0), 0)), "")</f>
        <v>World Vision International</v>
      </c>
      <c r="D232" s="413" t="s">
        <v>3132</v>
      </c>
    </row>
    <row r="233" spans="1:4" s="11" customFormat="1" x14ac:dyDescent="0.2">
      <c r="A233" s="414" t="s">
        <v>3134</v>
      </c>
      <c r="B233" s="413" t="s">
        <v>2954</v>
      </c>
      <c r="C233" s="413" t="str">
        <f t="array" ref="C233">IFERROR(INDEX($B$16:$B$561, MATCH(0, COUNTIF($C$15:C232, $B$16:$B$561&amp;"") + IF($B$16:$B$561="",1,0), 0)), "")</f>
        <v>Save the Children Federation, Inc.</v>
      </c>
      <c r="D233" s="413" t="s">
        <v>2955</v>
      </c>
    </row>
    <row r="234" spans="1:4" s="11" customFormat="1" x14ac:dyDescent="0.2">
      <c r="A234" s="414" t="s">
        <v>3135</v>
      </c>
      <c r="B234" s="413" t="s">
        <v>3093</v>
      </c>
      <c r="C234" s="413" t="str">
        <f t="array" ref="C234">IFERROR(INDEX($B$16:$B$561, MATCH(0, COUNTIF($C$15:C233, $B$16:$B$561&amp;"") + IF($B$16:$B$561="",1,0), 0)), "")</f>
        <v>Central Board of Aisyiyah</v>
      </c>
      <c r="D234" s="413" t="s">
        <v>3094</v>
      </c>
    </row>
    <row r="235" spans="1:4" s="11" customFormat="1" x14ac:dyDescent="0.2">
      <c r="A235" s="414" t="s">
        <v>3136</v>
      </c>
      <c r="B235" s="413" t="s">
        <v>3093</v>
      </c>
      <c r="C235" s="413" t="str">
        <f t="array" ref="C235">IFERROR(INDEX($B$16:$B$561, MATCH(0, COUNTIF($C$15:C234, $B$16:$B$561&amp;"") + IF($B$16:$B$561="",1,0), 0)), "")</f>
        <v>World Vision Mozambique</v>
      </c>
      <c r="D235" s="413" t="s">
        <v>3094</v>
      </c>
    </row>
    <row r="236" spans="1:4" s="11" customFormat="1" x14ac:dyDescent="0.2">
      <c r="A236" s="414" t="s">
        <v>3137</v>
      </c>
      <c r="B236" s="413" t="s">
        <v>3102</v>
      </c>
      <c r="C236" s="413" t="str">
        <f t="array" ref="C236">IFERROR(INDEX($B$16:$B$561, MATCH(0, COUNTIF($C$15:C235, $B$16:$B$561&amp;"") + IF($B$16:$B$561="",1,0), 0)), "")</f>
        <v>World Vision Malawi</v>
      </c>
      <c r="D236" s="413" t="s">
        <v>3103</v>
      </c>
    </row>
    <row r="237" spans="1:4" s="11" customFormat="1" x14ac:dyDescent="0.2">
      <c r="A237" s="414" t="s">
        <v>3138</v>
      </c>
      <c r="B237" s="413" t="s">
        <v>3139</v>
      </c>
      <c r="C237" s="413" t="str">
        <f t="array" ref="C237">IFERROR(INDEX($B$16:$B$561, MATCH(0, COUNTIF($C$15:C236, $B$16:$B$561&amp;"") + IF($B$16:$B$561="",1,0), 0)), "")</f>
        <v>The International Federation of Red Cross and Red Crescent Societies (IFRC)</v>
      </c>
      <c r="D237" s="413" t="s">
        <v>3140</v>
      </c>
    </row>
    <row r="238" spans="1:4" s="11" customFormat="1" x14ac:dyDescent="0.2">
      <c r="A238" s="414" t="s">
        <v>3141</v>
      </c>
      <c r="B238" s="413" t="s">
        <v>3121</v>
      </c>
      <c r="C238" s="413" t="str">
        <f t="array" ref="C238">IFERROR(INDEX($B$16:$B$561, MATCH(0, COUNTIF($C$15:C237, $B$16:$B$561&amp;"") + IF($B$16:$B$561="",1,0), 0)), "")</f>
        <v>IntraHealth International, Inc.</v>
      </c>
      <c r="D238" s="413" t="s">
        <v>3122</v>
      </c>
    </row>
    <row r="239" spans="1:4" s="11" customFormat="1" x14ac:dyDescent="0.2">
      <c r="A239" s="414" t="s">
        <v>3142</v>
      </c>
      <c r="B239" s="413" t="s">
        <v>3143</v>
      </c>
      <c r="C239" s="413" t="str">
        <f t="array" ref="C239">IFERROR(INDEX($B$16:$B$561, MATCH(0, COUNTIF($C$15:C238, $B$16:$B$561&amp;"") + IF($B$16:$B$561="",1,0), 0)), "")</f>
        <v>World Vision Kenya</v>
      </c>
      <c r="D239" s="413" t="s">
        <v>3144</v>
      </c>
    </row>
    <row r="240" spans="1:4" s="11" customFormat="1" x14ac:dyDescent="0.2">
      <c r="A240" s="414" t="s">
        <v>3145</v>
      </c>
      <c r="B240" s="413" t="s">
        <v>3128</v>
      </c>
      <c r="C240" s="413" t="str">
        <f t="array" ref="C240">IFERROR(INDEX($B$16:$B$561, MATCH(0, COUNTIF($C$15:C239, $B$16:$B$561&amp;"") + IF($B$16:$B$561="",1,0), 0)), "")</f>
        <v>The Ministry of Health of the Republic of Azerbaijan</v>
      </c>
      <c r="D240" s="413" t="s">
        <v>3129</v>
      </c>
    </row>
    <row r="241" spans="1:4" s="11" customFormat="1" x14ac:dyDescent="0.2">
      <c r="A241" s="414" t="s">
        <v>3146</v>
      </c>
      <c r="B241" s="413" t="s">
        <v>3147</v>
      </c>
      <c r="C241" s="413" t="str">
        <f t="array" ref="C241">IFERROR(INDEX($B$16:$B$561, MATCH(0, COUNTIF($C$15:C240, $B$16:$B$561&amp;"") + IF($B$16:$B$561="",1,0), 0)), "")</f>
        <v>Churches Health Association of Zambia</v>
      </c>
      <c r="D241" s="413" t="s">
        <v>3148</v>
      </c>
    </row>
    <row r="242" spans="1:4" s="11" customFormat="1" x14ac:dyDescent="0.2">
      <c r="A242" s="414" t="s">
        <v>3149</v>
      </c>
      <c r="B242" s="413" t="s">
        <v>3131</v>
      </c>
      <c r="C242" s="413" t="str">
        <f t="array" ref="C242">IFERROR(INDEX($B$16:$B$561, MATCH(0, COUNTIF($C$15:C241, $B$16:$B$561&amp;"") + IF($B$16:$B$561="",1,0), 0)), "")</f>
        <v>The Ministry of Health of the Government of the Republic of Suriname</v>
      </c>
      <c r="D242" s="413" t="s">
        <v>3132</v>
      </c>
    </row>
    <row r="243" spans="1:4" s="11" customFormat="1" x14ac:dyDescent="0.2">
      <c r="A243" s="414" t="s">
        <v>3150</v>
      </c>
      <c r="B243" s="413" t="s">
        <v>3131</v>
      </c>
      <c r="C243" s="413" t="str">
        <f t="array" ref="C243">IFERROR(INDEX($B$16:$B$561, MATCH(0, COUNTIF($C$15:C242, $B$16:$B$561&amp;"") + IF($B$16:$B$561="",1,0), 0)), "")</f>
        <v/>
      </c>
      <c r="D243" s="413" t="s">
        <v>3132</v>
      </c>
    </row>
    <row r="244" spans="1:4" s="11" customFormat="1" x14ac:dyDescent="0.2">
      <c r="A244" s="414" t="s">
        <v>3151</v>
      </c>
      <c r="B244" s="413" t="s">
        <v>3050</v>
      </c>
      <c r="C244" s="413" t="str">
        <f t="array" ref="C244">IFERROR(INDEX($B$16:$B$561, MATCH(0, COUNTIF($C$15:C243, $B$16:$B$561&amp;"") + IF($B$16:$B$561="",1,0), 0)), "")</f>
        <v/>
      </c>
      <c r="D244" s="413" t="s">
        <v>3051</v>
      </c>
    </row>
    <row r="245" spans="1:4" s="11" customFormat="1" x14ac:dyDescent="0.2">
      <c r="A245" s="414" t="s">
        <v>3152</v>
      </c>
      <c r="B245" s="413" t="s">
        <v>3050</v>
      </c>
      <c r="C245" s="413" t="str">
        <f t="array" ref="C245">IFERROR(INDEX($B$16:$B$561, MATCH(0, COUNTIF($C$15:C244, $B$16:$B$561&amp;"") + IF($B$16:$B$561="",1,0), 0)), "")</f>
        <v/>
      </c>
      <c r="D245" s="413" t="s">
        <v>3051</v>
      </c>
    </row>
    <row r="246" spans="1:4" s="11" customFormat="1" x14ac:dyDescent="0.2">
      <c r="A246" s="414" t="s">
        <v>3153</v>
      </c>
      <c r="B246" s="413" t="s">
        <v>3154</v>
      </c>
      <c r="C246" s="413" t="str">
        <f t="array" ref="C246">IFERROR(INDEX($B$16:$B$561, MATCH(0, COUNTIF($C$15:C245, $B$16:$B$561&amp;"") + IF($B$16:$B$561="",1,0), 0)), "")</f>
        <v/>
      </c>
      <c r="D246" s="413" t="s">
        <v>3155</v>
      </c>
    </row>
    <row r="247" spans="1:4" s="11" customFormat="1" x14ac:dyDescent="0.2">
      <c r="A247" s="414" t="s">
        <v>3156</v>
      </c>
      <c r="B247" s="413" t="s">
        <v>3139</v>
      </c>
      <c r="C247" s="413" t="str">
        <f t="array" ref="C247">IFERROR(INDEX($B$16:$B$561, MATCH(0, COUNTIF($C$15:C246, $B$16:$B$561&amp;"") + IF($B$16:$B$561="",1,0), 0)), "")</f>
        <v/>
      </c>
      <c r="D247" s="413" t="s">
        <v>3140</v>
      </c>
    </row>
    <row r="248" spans="1:4" s="11" customFormat="1" x14ac:dyDescent="0.2">
      <c r="A248" s="414" t="s">
        <v>3157</v>
      </c>
      <c r="B248" s="413" t="s">
        <v>3158</v>
      </c>
      <c r="C248" s="413" t="str">
        <f t="array" ref="C248">IFERROR(INDEX($B$16:$B$561, MATCH(0, COUNTIF($C$15:C247, $B$16:$B$561&amp;"") + IF($B$16:$B$561="",1,0), 0)), "")</f>
        <v/>
      </c>
      <c r="D248" s="413" t="s">
        <v>3159</v>
      </c>
    </row>
    <row r="249" spans="1:4" s="11" customFormat="1" x14ac:dyDescent="0.2">
      <c r="A249" s="414" t="s">
        <v>3160</v>
      </c>
      <c r="B249" s="413" t="s">
        <v>3158</v>
      </c>
      <c r="C249" s="413" t="str">
        <f t="array" ref="C249">IFERROR(INDEX($B$16:$B$561, MATCH(0, COUNTIF($C$15:C248, $B$16:$B$561&amp;"") + IF($B$16:$B$561="",1,0), 0)), "")</f>
        <v/>
      </c>
      <c r="D249" s="413" t="s">
        <v>3159</v>
      </c>
    </row>
    <row r="250" spans="1:4" s="11" customFormat="1" x14ac:dyDescent="0.2">
      <c r="A250" s="414" t="s">
        <v>3161</v>
      </c>
      <c r="B250" s="413" t="s">
        <v>3143</v>
      </c>
      <c r="C250" s="413" t="str">
        <f t="array" ref="C250">IFERROR(INDEX($B$16:$B$561, MATCH(0, COUNTIF($C$15:C249, $B$16:$B$561&amp;"") + IF($B$16:$B$561="",1,0), 0)), "")</f>
        <v/>
      </c>
      <c r="D250" s="413" t="s">
        <v>3144</v>
      </c>
    </row>
    <row r="251" spans="1:4" s="11" customFormat="1" x14ac:dyDescent="0.2">
      <c r="A251" s="414" t="s">
        <v>3162</v>
      </c>
      <c r="B251" s="413" t="s">
        <v>3143</v>
      </c>
      <c r="C251" s="413" t="str">
        <f t="array" ref="C251">IFERROR(INDEX($B$16:$B$561, MATCH(0, COUNTIF($C$15:C250, $B$16:$B$561&amp;"") + IF($B$16:$B$561="",1,0), 0)), "")</f>
        <v/>
      </c>
      <c r="D251" s="413" t="s">
        <v>3144</v>
      </c>
    </row>
    <row r="252" spans="1:4" s="11" customFormat="1" x14ac:dyDescent="0.2">
      <c r="A252" s="414" t="s">
        <v>3163</v>
      </c>
      <c r="B252" s="413" t="s">
        <v>3147</v>
      </c>
      <c r="C252" s="413" t="str">
        <f t="array" ref="C252">IFERROR(INDEX($B$16:$B$561, MATCH(0, COUNTIF($C$15:C251, $B$16:$B$561&amp;"") + IF($B$16:$B$561="",1,0), 0)), "")</f>
        <v/>
      </c>
      <c r="D252" s="413" t="s">
        <v>3148</v>
      </c>
    </row>
    <row r="253" spans="1:4" s="11" customFormat="1" x14ac:dyDescent="0.2">
      <c r="A253" s="414" t="s">
        <v>3164</v>
      </c>
      <c r="B253" s="413" t="s">
        <v>3165</v>
      </c>
      <c r="C253" s="413" t="str">
        <f t="array" ref="C253">IFERROR(INDEX($B$16:$B$561, MATCH(0, COUNTIF($C$15:C252, $B$16:$B$561&amp;"") + IF($B$16:$B$561="",1,0), 0)), "")</f>
        <v/>
      </c>
      <c r="D253" s="413" t="s">
        <v>3166</v>
      </c>
    </row>
    <row r="254" spans="1:4" s="11" customFormat="1" x14ac:dyDescent="0.2">
      <c r="A254" s="414" t="s">
        <v>3167</v>
      </c>
      <c r="B254" s="413" t="s">
        <v>3165</v>
      </c>
      <c r="C254" s="413" t="str">
        <f t="array" ref="C254">IFERROR(INDEX($B$16:$B$561, MATCH(0, COUNTIF($C$15:C253, $B$16:$B$561&amp;"") + IF($B$16:$B$561="",1,0), 0)), "")</f>
        <v/>
      </c>
      <c r="D254" s="413" t="s">
        <v>3166</v>
      </c>
    </row>
    <row r="255" spans="1:4" s="11" customFormat="1" x14ac:dyDescent="0.2">
      <c r="A255" s="414" t="s">
        <v>3168</v>
      </c>
      <c r="B255" s="413" t="s">
        <v>3169</v>
      </c>
      <c r="C255" s="413" t="str">
        <f t="array" ref="C255">IFERROR(INDEX($B$16:$B$561, MATCH(0, COUNTIF($C$15:C254, $B$16:$B$561&amp;"") + IF($B$16:$B$561="",1,0), 0)), "")</f>
        <v/>
      </c>
      <c r="D255" s="413" t="s">
        <v>3170</v>
      </c>
    </row>
    <row r="256" spans="1:4" s="11" customFormat="1" x14ac:dyDescent="0.2">
      <c r="A256" s="414" t="s">
        <v>3171</v>
      </c>
      <c r="B256" s="413" t="s">
        <v>3131</v>
      </c>
      <c r="C256" s="413" t="str">
        <f t="array" ref="C256">IFERROR(INDEX($B$16:$B$561, MATCH(0, COUNTIF($C$15:C255, $B$16:$B$561&amp;"") + IF($B$16:$B$561="",1,0), 0)), "")</f>
        <v/>
      </c>
      <c r="D256" s="413" t="s">
        <v>3132</v>
      </c>
    </row>
    <row r="257" spans="1:4" s="11" customFormat="1" x14ac:dyDescent="0.2">
      <c r="A257" s="414" t="s">
        <v>3172</v>
      </c>
      <c r="B257" s="413" t="s">
        <v>3131</v>
      </c>
      <c r="C257" s="413" t="str">
        <f t="array" ref="C257">IFERROR(INDEX($B$16:$B$561, MATCH(0, COUNTIF($C$15:C256, $B$16:$B$561&amp;"") + IF($B$16:$B$561="",1,0), 0)), "")</f>
        <v/>
      </c>
      <c r="D257" s="413" t="s">
        <v>3132</v>
      </c>
    </row>
    <row r="258" spans="1:4" s="11" customFormat="1" x14ac:dyDescent="0.2">
      <c r="A258" s="414" t="s">
        <v>3173</v>
      </c>
      <c r="B258" s="413" t="s">
        <v>3174</v>
      </c>
      <c r="C258" s="413" t="str">
        <f t="array" ref="C258">IFERROR(INDEX($B$16:$B$561, MATCH(0, COUNTIF($C$15:C257, $B$16:$B$561&amp;"") + IF($B$16:$B$561="",1,0), 0)), "")</f>
        <v/>
      </c>
      <c r="D258" s="413" t="s">
        <v>3175</v>
      </c>
    </row>
    <row r="259" spans="1:4" s="11" customFormat="1" x14ac:dyDescent="0.2">
      <c r="A259" s="414" t="s">
        <v>3176</v>
      </c>
      <c r="B259" s="413" t="s">
        <v>3154</v>
      </c>
      <c r="C259" s="413" t="str">
        <f t="array" ref="C259">IFERROR(INDEX($B$16:$B$561, MATCH(0, COUNTIF($C$15:C258, $B$16:$B$561&amp;"") + IF($B$16:$B$561="",1,0), 0)), "")</f>
        <v/>
      </c>
      <c r="D259" s="413" t="s">
        <v>3155</v>
      </c>
    </row>
    <row r="260" spans="1:4" s="11" customFormat="1" x14ac:dyDescent="0.2">
      <c r="A260" s="414" t="s">
        <v>3177</v>
      </c>
      <c r="B260" s="413" t="s">
        <v>3154</v>
      </c>
      <c r="C260" s="413" t="str">
        <f t="array" ref="C260">IFERROR(INDEX($B$16:$B$561, MATCH(0, COUNTIF($C$15:C259, $B$16:$B$561&amp;"") + IF($B$16:$B$561="",1,0), 0)), "")</f>
        <v/>
      </c>
      <c r="D260" s="413" t="s">
        <v>3155</v>
      </c>
    </row>
    <row r="261" spans="1:4" s="11" customFormat="1" x14ac:dyDescent="0.2">
      <c r="A261" s="414" t="s">
        <v>3178</v>
      </c>
      <c r="B261" s="413" t="s">
        <v>2754</v>
      </c>
      <c r="C261" s="413" t="str">
        <f t="array" ref="C261">IFERROR(INDEX($B$16:$B$561, MATCH(0, COUNTIF($C$15:C260, $B$16:$B$561&amp;"") + IF($B$16:$B$561="",1,0), 0)), "")</f>
        <v/>
      </c>
      <c r="D261" s="413" t="s">
        <v>2755</v>
      </c>
    </row>
    <row r="262" spans="1:4" s="11" customFormat="1" x14ac:dyDescent="0.2">
      <c r="A262" s="414" t="s">
        <v>3179</v>
      </c>
      <c r="B262" s="413" t="s">
        <v>3180</v>
      </c>
      <c r="C262" s="413" t="str">
        <f t="array" ref="C262">IFERROR(INDEX($B$16:$B$561, MATCH(0, COUNTIF($C$15:C261, $B$16:$B$561&amp;"") + IF($B$16:$B$561="",1,0), 0)), "")</f>
        <v/>
      </c>
      <c r="D262" s="413" t="s">
        <v>3181</v>
      </c>
    </row>
    <row r="263" spans="1:4" s="11" customFormat="1" x14ac:dyDescent="0.2">
      <c r="A263" s="414" t="s">
        <v>3182</v>
      </c>
      <c r="B263" s="413" t="s">
        <v>3147</v>
      </c>
      <c r="C263" s="413" t="str">
        <f t="array" ref="C263">IFERROR(INDEX($B$16:$B$561, MATCH(0, COUNTIF($C$15:C262, $B$16:$B$561&amp;"") + IF($B$16:$B$561="",1,0), 0)), "")</f>
        <v/>
      </c>
      <c r="D263" s="413" t="s">
        <v>3148</v>
      </c>
    </row>
    <row r="264" spans="1:4" s="11" customFormat="1" x14ac:dyDescent="0.2">
      <c r="A264" s="414" t="s">
        <v>3183</v>
      </c>
      <c r="B264" s="413" t="s">
        <v>3184</v>
      </c>
      <c r="C264" s="413" t="str">
        <f t="array" ref="C264">IFERROR(INDEX($B$16:$B$561, MATCH(0, COUNTIF($C$15:C263, $B$16:$B$561&amp;"") + IF($B$16:$B$561="",1,0), 0)), "")</f>
        <v/>
      </c>
      <c r="D264" s="413" t="s">
        <v>3185</v>
      </c>
    </row>
    <row r="265" spans="1:4" s="11" customFormat="1" x14ac:dyDescent="0.2">
      <c r="A265" s="414" t="s">
        <v>3186</v>
      </c>
      <c r="B265" s="413" t="s">
        <v>3147</v>
      </c>
      <c r="C265" s="413" t="str">
        <f t="array" ref="C265">IFERROR(INDEX($B$16:$B$561, MATCH(0, COUNTIF($C$15:C264, $B$16:$B$561&amp;"") + IF($B$16:$B$561="",1,0), 0)), "")</f>
        <v/>
      </c>
      <c r="D265" s="413" t="s">
        <v>3148</v>
      </c>
    </row>
    <row r="266" spans="1:4" s="11" customFormat="1" x14ac:dyDescent="0.2">
      <c r="A266" s="414" t="s">
        <v>3187</v>
      </c>
      <c r="B266" s="413" t="s">
        <v>3188</v>
      </c>
      <c r="C266" s="413" t="str">
        <f t="array" ref="C266">IFERROR(INDEX($B$16:$B$561, MATCH(0, COUNTIF($C$15:C265, $B$16:$B$561&amp;"") + IF($B$16:$B$561="",1,0), 0)), "")</f>
        <v/>
      </c>
      <c r="D266" s="413" t="s">
        <v>3189</v>
      </c>
    </row>
    <row r="267" spans="1:4" s="11" customFormat="1" x14ac:dyDescent="0.2">
      <c r="A267" s="414" t="s">
        <v>3190</v>
      </c>
      <c r="B267" s="413" t="s">
        <v>3191</v>
      </c>
      <c r="C267" s="413" t="str">
        <f t="array" ref="C267">IFERROR(INDEX($B$16:$B$561, MATCH(0, COUNTIF($C$15:C266, $B$16:$B$561&amp;"") + IF($B$16:$B$561="",1,0), 0)), "")</f>
        <v/>
      </c>
      <c r="D267" s="413" t="s">
        <v>3192</v>
      </c>
    </row>
    <row r="268" spans="1:4" s="11" customFormat="1" x14ac:dyDescent="0.2">
      <c r="A268" s="414" t="s">
        <v>3193</v>
      </c>
      <c r="B268" s="413" t="s">
        <v>3194</v>
      </c>
      <c r="C268" s="413" t="str">
        <f t="array" ref="C268">IFERROR(INDEX($B$16:$B$561, MATCH(0, COUNTIF($C$15:C267, $B$16:$B$561&amp;"") + IF($B$16:$B$561="",1,0), 0)), "")</f>
        <v/>
      </c>
      <c r="D268" s="413" t="s">
        <v>3195</v>
      </c>
    </row>
    <row r="269" spans="1:4" s="11" customFormat="1" x14ac:dyDescent="0.2">
      <c r="A269" s="414" t="s">
        <v>3196</v>
      </c>
      <c r="B269" s="413" t="s">
        <v>3154</v>
      </c>
      <c r="C269" s="413" t="str">
        <f t="array" ref="C269">IFERROR(INDEX($B$16:$B$561, MATCH(0, COUNTIF($C$15:C268, $B$16:$B$561&amp;"") + IF($B$16:$B$561="",1,0), 0)), "")</f>
        <v/>
      </c>
      <c r="D269" s="413" t="s">
        <v>3155</v>
      </c>
    </row>
    <row r="270" spans="1:4" s="11" customFormat="1" x14ac:dyDescent="0.2">
      <c r="A270" s="414" t="s">
        <v>3197</v>
      </c>
      <c r="B270" s="413" t="s">
        <v>3198</v>
      </c>
      <c r="C270" s="413" t="str">
        <f t="array" ref="C270">IFERROR(INDEX($B$16:$B$561, MATCH(0, COUNTIF($C$15:C269, $B$16:$B$561&amp;"") + IF($B$16:$B$561="",1,0), 0)), "")</f>
        <v/>
      </c>
      <c r="D270" s="413" t="s">
        <v>3199</v>
      </c>
    </row>
    <row r="271" spans="1:4" s="11" customFormat="1" x14ac:dyDescent="0.2">
      <c r="A271" s="414" t="s">
        <v>3200</v>
      </c>
      <c r="B271" s="413" t="s">
        <v>3180</v>
      </c>
      <c r="C271" s="413" t="str">
        <f t="array" ref="C271">IFERROR(INDEX($B$16:$B$561, MATCH(0, COUNTIF($C$15:C270, $B$16:$B$561&amp;"") + IF($B$16:$B$561="",1,0), 0)), "")</f>
        <v/>
      </c>
      <c r="D271" s="413" t="s">
        <v>3181</v>
      </c>
    </row>
    <row r="272" spans="1:4" s="11" customFormat="1" x14ac:dyDescent="0.2">
      <c r="A272" s="414" t="s">
        <v>3201</v>
      </c>
      <c r="B272" s="413" t="s">
        <v>3180</v>
      </c>
      <c r="C272" s="413" t="str">
        <f t="array" ref="C272">IFERROR(INDEX($B$16:$B$561, MATCH(0, COUNTIF($C$15:C271, $B$16:$B$561&amp;"") + IF($B$16:$B$561="",1,0), 0)), "")</f>
        <v/>
      </c>
      <c r="D272" s="413" t="s">
        <v>3181</v>
      </c>
    </row>
    <row r="273" spans="1:4" s="11" customFormat="1" x14ac:dyDescent="0.2">
      <c r="A273" s="414" t="s">
        <v>3202</v>
      </c>
      <c r="B273" s="413" t="s">
        <v>3147</v>
      </c>
      <c r="C273" s="413" t="str">
        <f t="array" ref="C273">IFERROR(INDEX($B$16:$B$561, MATCH(0, COUNTIF($C$15:C272, $B$16:$B$561&amp;"") + IF($B$16:$B$561="",1,0), 0)), "")</f>
        <v/>
      </c>
      <c r="D273" s="413" t="s">
        <v>3148</v>
      </c>
    </row>
    <row r="274" spans="1:4" s="11" customFormat="1" x14ac:dyDescent="0.2">
      <c r="A274" s="414" t="s">
        <v>3203</v>
      </c>
      <c r="B274" s="413" t="s">
        <v>3204</v>
      </c>
      <c r="C274" s="413" t="str">
        <f t="array" ref="C274">IFERROR(INDEX($B$16:$B$561, MATCH(0, COUNTIF($C$15:C273, $B$16:$B$561&amp;"") + IF($B$16:$B$561="",1,0), 0)), "")</f>
        <v/>
      </c>
      <c r="D274" s="413" t="s">
        <v>3205</v>
      </c>
    </row>
    <row r="275" spans="1:4" s="11" customFormat="1" x14ac:dyDescent="0.2">
      <c r="A275" s="414" t="s">
        <v>3206</v>
      </c>
      <c r="B275" s="413" t="s">
        <v>3207</v>
      </c>
      <c r="C275" s="413" t="str">
        <f t="array" ref="C275">IFERROR(INDEX($B$16:$B$561, MATCH(0, COUNTIF($C$15:C274, $B$16:$B$561&amp;"") + IF($B$16:$B$561="",1,0), 0)), "")</f>
        <v/>
      </c>
      <c r="D275" s="413" t="s">
        <v>3208</v>
      </c>
    </row>
    <row r="276" spans="1:4" s="11" customFormat="1" x14ac:dyDescent="0.2">
      <c r="A276" s="414" t="s">
        <v>3209</v>
      </c>
      <c r="B276" s="413" t="s">
        <v>3210</v>
      </c>
      <c r="C276" s="413" t="str">
        <f t="array" ref="C276">IFERROR(INDEX($B$16:$B$561, MATCH(0, COUNTIF($C$15:C275, $B$16:$B$561&amp;"") + IF($B$16:$B$561="",1,0), 0)), "")</f>
        <v/>
      </c>
      <c r="D276" s="413" t="s">
        <v>3211</v>
      </c>
    </row>
    <row r="277" spans="1:4" s="11" customFormat="1" x14ac:dyDescent="0.2">
      <c r="A277" s="414" t="s">
        <v>3212</v>
      </c>
      <c r="B277" s="413" t="s">
        <v>3213</v>
      </c>
      <c r="C277" s="413" t="str">
        <f t="array" ref="C277">IFERROR(INDEX($B$16:$B$561, MATCH(0, COUNTIF($C$15:C276, $B$16:$B$561&amp;"") + IF($B$16:$B$561="",1,0), 0)), "")</f>
        <v/>
      </c>
      <c r="D277" s="413" t="s">
        <v>3214</v>
      </c>
    </row>
    <row r="278" spans="1:4" s="11" customFormat="1" x14ac:dyDescent="0.2">
      <c r="A278" s="414" t="s">
        <v>3215</v>
      </c>
      <c r="B278" s="413" t="s">
        <v>3216</v>
      </c>
      <c r="C278" s="413" t="str">
        <f t="array" ref="C278">IFERROR(INDEX($B$16:$B$561, MATCH(0, COUNTIF($C$15:C277, $B$16:$B$561&amp;"") + IF($B$16:$B$561="",1,0), 0)), "")</f>
        <v/>
      </c>
      <c r="D278" s="413" t="s">
        <v>3217</v>
      </c>
    </row>
    <row r="279" spans="1:4" s="11" customFormat="1" x14ac:dyDescent="0.2">
      <c r="A279" s="414" t="s">
        <v>3218</v>
      </c>
      <c r="B279" s="413" t="s">
        <v>3219</v>
      </c>
      <c r="C279" s="413" t="str">
        <f t="array" ref="C279">IFERROR(INDEX($B$16:$B$561, MATCH(0, COUNTIF($C$15:C278, $B$16:$B$561&amp;"") + IF($B$16:$B$561="",1,0), 0)), "")</f>
        <v/>
      </c>
      <c r="D279" s="413" t="s">
        <v>3220</v>
      </c>
    </row>
    <row r="280" spans="1:4" s="11" customFormat="1" x14ac:dyDescent="0.2">
      <c r="A280" s="414" t="s">
        <v>3221</v>
      </c>
      <c r="B280" s="413" t="s">
        <v>3180</v>
      </c>
      <c r="C280" s="413" t="str">
        <f t="array" ref="C280">IFERROR(INDEX($B$16:$B$561, MATCH(0, COUNTIF($C$15:C279, $B$16:$B$561&amp;"") + IF($B$16:$B$561="",1,0), 0)), "")</f>
        <v/>
      </c>
      <c r="D280" s="413" t="s">
        <v>3181</v>
      </c>
    </row>
    <row r="281" spans="1:4" s="11" customFormat="1" x14ac:dyDescent="0.2">
      <c r="A281" s="414" t="s">
        <v>3222</v>
      </c>
      <c r="B281" s="413" t="s">
        <v>3223</v>
      </c>
      <c r="C281" s="413" t="str">
        <f t="array" ref="C281">IFERROR(INDEX($B$16:$B$561, MATCH(0, COUNTIF($C$15:C280, $B$16:$B$561&amp;"") + IF($B$16:$B$561="",1,0), 0)), "")</f>
        <v/>
      </c>
      <c r="D281" s="413" t="s">
        <v>3224</v>
      </c>
    </row>
    <row r="282" spans="1:4" s="11" customFormat="1" x14ac:dyDescent="0.2">
      <c r="A282" s="414" t="s">
        <v>3225</v>
      </c>
      <c r="B282" s="413" t="s">
        <v>3204</v>
      </c>
      <c r="C282" s="413" t="str">
        <f t="array" ref="C282">IFERROR(INDEX($B$16:$B$561, MATCH(0, COUNTIF($C$15:C281, $B$16:$B$561&amp;"") + IF($B$16:$B$561="",1,0), 0)), "")</f>
        <v/>
      </c>
      <c r="D282" s="413" t="s">
        <v>3205</v>
      </c>
    </row>
    <row r="283" spans="1:4" s="11" customFormat="1" x14ac:dyDescent="0.2">
      <c r="A283" s="414" t="s">
        <v>3226</v>
      </c>
      <c r="B283" s="413" t="s">
        <v>3227</v>
      </c>
      <c r="C283" s="413" t="str">
        <f t="array" ref="C283">IFERROR(INDEX($B$16:$B$561, MATCH(0, COUNTIF($C$15:C282, $B$16:$B$561&amp;"") + IF($B$16:$B$561="",1,0), 0)), "")</f>
        <v/>
      </c>
      <c r="D283" s="413" t="s">
        <v>3228</v>
      </c>
    </row>
    <row r="284" spans="1:4" s="11" customFormat="1" x14ac:dyDescent="0.2">
      <c r="A284" s="414" t="s">
        <v>3229</v>
      </c>
      <c r="B284" s="413" t="s">
        <v>3227</v>
      </c>
      <c r="C284" s="413" t="str">
        <f t="array" ref="C284">IFERROR(INDEX($B$16:$B$561, MATCH(0, COUNTIF($C$15:C283, $B$16:$B$561&amp;"") + IF($B$16:$B$561="",1,0), 0)), "")</f>
        <v/>
      </c>
      <c r="D284" s="413" t="s">
        <v>3228</v>
      </c>
    </row>
    <row r="285" spans="1:4" s="11" customFormat="1" x14ac:dyDescent="0.2">
      <c r="A285" s="414" t="s">
        <v>3230</v>
      </c>
      <c r="B285" s="413" t="s">
        <v>3231</v>
      </c>
      <c r="C285" s="413" t="str">
        <f t="array" ref="C285">IFERROR(INDEX($B$16:$B$561, MATCH(0, COUNTIF($C$15:C284, $B$16:$B$561&amp;"") + IF($B$16:$B$561="",1,0), 0)), "")</f>
        <v/>
      </c>
      <c r="D285" s="413" t="s">
        <v>3232</v>
      </c>
    </row>
    <row r="286" spans="1:4" s="11" customFormat="1" x14ac:dyDescent="0.2">
      <c r="A286" s="414" t="s">
        <v>3233</v>
      </c>
      <c r="B286" s="413" t="s">
        <v>3234</v>
      </c>
      <c r="C286" s="413" t="str">
        <f t="array" ref="C286">IFERROR(INDEX($B$16:$B$561, MATCH(0, COUNTIF($C$15:C285, $B$16:$B$561&amp;"") + IF($B$16:$B$561="",1,0), 0)), "")</f>
        <v/>
      </c>
      <c r="D286" s="413" t="s">
        <v>3235</v>
      </c>
    </row>
    <row r="287" spans="1:4" s="11" customFormat="1" x14ac:dyDescent="0.2">
      <c r="A287" s="414" t="s">
        <v>3236</v>
      </c>
      <c r="B287" s="413" t="s">
        <v>3234</v>
      </c>
      <c r="C287" s="413" t="str">
        <f t="array" ref="C287">IFERROR(INDEX($B$16:$B$561, MATCH(0, COUNTIF($C$15:C286, $B$16:$B$561&amp;"") + IF($B$16:$B$561="",1,0), 0)), "")</f>
        <v/>
      </c>
      <c r="D287" s="413" t="s">
        <v>3235</v>
      </c>
    </row>
    <row r="288" spans="1:4" s="11" customFormat="1" x14ac:dyDescent="0.2">
      <c r="A288" s="414" t="s">
        <v>3237</v>
      </c>
      <c r="B288" s="413" t="s">
        <v>3216</v>
      </c>
      <c r="C288" s="413" t="str">
        <f t="array" ref="C288">IFERROR(INDEX($B$16:$B$561, MATCH(0, COUNTIF($C$15:C287, $B$16:$B$561&amp;"") + IF($B$16:$B$561="",1,0), 0)), "")</f>
        <v/>
      </c>
      <c r="D288" s="413" t="s">
        <v>3217</v>
      </c>
    </row>
    <row r="289" spans="1:4" s="11" customFormat="1" x14ac:dyDescent="0.2">
      <c r="A289" s="414" t="s">
        <v>3238</v>
      </c>
      <c r="B289" s="413" t="s">
        <v>3219</v>
      </c>
      <c r="C289" s="413" t="str">
        <f t="array" ref="C289">IFERROR(INDEX($B$16:$B$561, MATCH(0, COUNTIF($C$15:C288, $B$16:$B$561&amp;"") + IF($B$16:$B$561="",1,0), 0)), "")</f>
        <v/>
      </c>
      <c r="D289" s="413" t="s">
        <v>3220</v>
      </c>
    </row>
    <row r="290" spans="1:4" s="11" customFormat="1" x14ac:dyDescent="0.2">
      <c r="A290" s="414" t="s">
        <v>3239</v>
      </c>
      <c r="B290" s="413" t="s">
        <v>3219</v>
      </c>
      <c r="C290" s="413" t="str">
        <f t="array" ref="C290">IFERROR(INDEX($B$16:$B$561, MATCH(0, COUNTIF($C$15:C289, $B$16:$B$561&amp;"") + IF($B$16:$B$561="",1,0), 0)), "")</f>
        <v/>
      </c>
      <c r="D290" s="413" t="s">
        <v>3220</v>
      </c>
    </row>
    <row r="291" spans="1:4" s="11" customFormat="1" x14ac:dyDescent="0.2">
      <c r="A291" s="414" t="s">
        <v>3240</v>
      </c>
      <c r="B291" s="413" t="s">
        <v>3223</v>
      </c>
      <c r="C291" s="413" t="str">
        <f t="array" ref="C291">IFERROR(INDEX($B$16:$B$561, MATCH(0, COUNTIF($C$15:C290, $B$16:$B$561&amp;"") + IF($B$16:$B$561="",1,0), 0)), "")</f>
        <v/>
      </c>
      <c r="D291" s="413" t="s">
        <v>3224</v>
      </c>
    </row>
    <row r="292" spans="1:4" s="11" customFormat="1" x14ac:dyDescent="0.2">
      <c r="A292" s="414" t="s">
        <v>2360</v>
      </c>
      <c r="B292" s="413" t="s">
        <v>2361</v>
      </c>
      <c r="C292" s="413" t="str">
        <f t="array" ref="C292">IFERROR(INDEX($B$16:$B$561, MATCH(0, COUNTIF($C$15:C291, $B$16:$B$561&amp;"") + IF($B$16:$B$561="",1,0), 0)), "")</f>
        <v/>
      </c>
      <c r="D292" s="413" t="s">
        <v>2362</v>
      </c>
    </row>
    <row r="293" spans="1:4" s="11" customFormat="1" x14ac:dyDescent="0.2">
      <c r="A293" s="414" t="s">
        <v>3241</v>
      </c>
      <c r="B293" s="413" t="s">
        <v>3242</v>
      </c>
      <c r="C293" s="413" t="str">
        <f t="array" ref="C293">IFERROR(INDEX($B$16:$B$561, MATCH(0, COUNTIF($C$15:C292, $B$16:$B$561&amp;"") + IF($B$16:$B$561="",1,0), 0)), "")</f>
        <v/>
      </c>
      <c r="D293" s="413" t="s">
        <v>3243</v>
      </c>
    </row>
    <row r="294" spans="1:4" s="11" customFormat="1" x14ac:dyDescent="0.2">
      <c r="A294" s="414" t="s">
        <v>3244</v>
      </c>
      <c r="B294" s="413" t="s">
        <v>3245</v>
      </c>
      <c r="C294" s="413" t="str">
        <f t="array" ref="C294">IFERROR(INDEX($B$16:$B$561, MATCH(0, COUNTIF($C$15:C293, $B$16:$B$561&amp;"") + IF($B$16:$B$561="",1,0), 0)), "")</f>
        <v/>
      </c>
      <c r="D294" s="413" t="s">
        <v>3246</v>
      </c>
    </row>
    <row r="295" spans="1:4" s="11" customFormat="1" x14ac:dyDescent="0.2">
      <c r="A295" s="414" t="s">
        <v>3247</v>
      </c>
      <c r="B295" s="413" t="s">
        <v>3248</v>
      </c>
      <c r="C295" s="413" t="str">
        <f t="array" ref="C295">IFERROR(INDEX($B$16:$B$561, MATCH(0, COUNTIF($C$15:C294, $B$16:$B$561&amp;"") + IF($B$16:$B$561="",1,0), 0)), "")</f>
        <v/>
      </c>
      <c r="D295" s="413" t="s">
        <v>3249</v>
      </c>
    </row>
    <row r="296" spans="1:4" s="11" customFormat="1" x14ac:dyDescent="0.2">
      <c r="A296" s="414" t="s">
        <v>3250</v>
      </c>
      <c r="B296" s="413" t="s">
        <v>3219</v>
      </c>
      <c r="C296" s="413" t="str">
        <f t="array" ref="C296">IFERROR(INDEX($B$16:$B$561, MATCH(0, COUNTIF($C$15:C295, $B$16:$B$561&amp;"") + IF($B$16:$B$561="",1,0), 0)), "")</f>
        <v/>
      </c>
      <c r="D296" s="413" t="s">
        <v>3220</v>
      </c>
    </row>
    <row r="297" spans="1:4" s="11" customFormat="1" x14ac:dyDescent="0.2">
      <c r="A297" s="414" t="s">
        <v>3251</v>
      </c>
      <c r="B297" s="413" t="s">
        <v>3219</v>
      </c>
      <c r="C297" s="413" t="str">
        <f t="array" ref="C297">IFERROR(INDEX($B$16:$B$561, MATCH(0, COUNTIF($C$15:C296, $B$16:$B$561&amp;"") + IF($B$16:$B$561="",1,0), 0)), "")</f>
        <v/>
      </c>
      <c r="D297" s="413" t="s">
        <v>3220</v>
      </c>
    </row>
    <row r="298" spans="1:4" s="11" customFormat="1" x14ac:dyDescent="0.2">
      <c r="A298" s="414" t="s">
        <v>3252</v>
      </c>
      <c r="B298" s="413" t="s">
        <v>3253</v>
      </c>
      <c r="C298" s="413" t="str">
        <f t="array" ref="C298">IFERROR(INDEX($B$16:$B$561, MATCH(0, COUNTIF($C$15:C297, $B$16:$B$561&amp;"") + IF($B$16:$B$561="",1,0), 0)), "")</f>
        <v/>
      </c>
      <c r="D298" s="413" t="s">
        <v>3254</v>
      </c>
    </row>
    <row r="299" spans="1:4" s="11" customFormat="1" x14ac:dyDescent="0.2">
      <c r="A299" s="414" t="s">
        <v>3255</v>
      </c>
      <c r="B299" s="413" t="s">
        <v>3256</v>
      </c>
      <c r="C299" s="413" t="str">
        <f t="array" ref="C299">IFERROR(INDEX($B$16:$B$561, MATCH(0, COUNTIF($C$15:C298, $B$16:$B$561&amp;"") + IF($B$16:$B$561="",1,0), 0)), "")</f>
        <v/>
      </c>
      <c r="D299" s="413" t="s">
        <v>3257</v>
      </c>
    </row>
    <row r="300" spans="1:4" s="11" customFormat="1" x14ac:dyDescent="0.2">
      <c r="A300" s="414" t="s">
        <v>3258</v>
      </c>
      <c r="B300" s="413" t="s">
        <v>3259</v>
      </c>
      <c r="C300" s="413" t="str">
        <f t="array" ref="C300">IFERROR(INDEX($B$16:$B$561, MATCH(0, COUNTIF($C$15:C299, $B$16:$B$561&amp;"") + IF($B$16:$B$561="",1,0), 0)), "")</f>
        <v/>
      </c>
      <c r="D300" s="413" t="s">
        <v>3260</v>
      </c>
    </row>
    <row r="301" spans="1:4" s="11" customFormat="1" x14ac:dyDescent="0.2">
      <c r="A301" s="414" t="s">
        <v>3261</v>
      </c>
      <c r="B301" s="413" t="s">
        <v>3259</v>
      </c>
      <c r="C301" s="413" t="str">
        <f t="array" ref="C301">IFERROR(INDEX($B$16:$B$561, MATCH(0, COUNTIF($C$15:C300, $B$16:$B$561&amp;"") + IF($B$16:$B$561="",1,0), 0)), "")</f>
        <v/>
      </c>
      <c r="D301" s="413" t="s">
        <v>3260</v>
      </c>
    </row>
    <row r="302" spans="1:4" s="11" customFormat="1" x14ac:dyDescent="0.2">
      <c r="A302" s="414" t="s">
        <v>3262</v>
      </c>
      <c r="B302" s="413" t="s">
        <v>3067</v>
      </c>
      <c r="C302" s="413" t="str">
        <f t="array" ref="C302">IFERROR(INDEX($B$16:$B$561, MATCH(0, COUNTIF($C$15:C301, $B$16:$B$561&amp;"") + IF($B$16:$B$561="",1,0), 0)), "")</f>
        <v/>
      </c>
      <c r="D302" s="413" t="s">
        <v>3068</v>
      </c>
    </row>
    <row r="303" spans="1:4" s="11" customFormat="1" x14ac:dyDescent="0.2">
      <c r="A303" s="414" t="s">
        <v>3263</v>
      </c>
      <c r="B303" s="413" t="s">
        <v>3264</v>
      </c>
      <c r="C303" s="413" t="str">
        <f t="array" ref="C303">IFERROR(INDEX($B$16:$B$561, MATCH(0, COUNTIF($C$15:C302, $B$16:$B$561&amp;"") + IF($B$16:$B$561="",1,0), 0)), "")</f>
        <v/>
      </c>
      <c r="D303" s="413" t="s">
        <v>3265</v>
      </c>
    </row>
    <row r="304" spans="1:4" s="11" customFormat="1" x14ac:dyDescent="0.2">
      <c r="A304" s="414" t="s">
        <v>3266</v>
      </c>
      <c r="B304" s="413" t="s">
        <v>3267</v>
      </c>
      <c r="C304" s="413" t="str">
        <f t="array" ref="C304">IFERROR(INDEX($B$16:$B$561, MATCH(0, COUNTIF($C$15:C303, $B$16:$B$561&amp;"") + IF($B$16:$B$561="",1,0), 0)), "")</f>
        <v/>
      </c>
      <c r="D304" s="413" t="s">
        <v>3268</v>
      </c>
    </row>
    <row r="305" spans="1:4" s="11" customFormat="1" x14ac:dyDescent="0.2">
      <c r="A305" s="414" t="s">
        <v>3269</v>
      </c>
      <c r="B305" s="413" t="s">
        <v>3165</v>
      </c>
      <c r="C305" s="413" t="str">
        <f t="array" ref="C305">IFERROR(INDEX($B$16:$B$561, MATCH(0, COUNTIF($C$15:C304, $B$16:$B$561&amp;"") + IF($B$16:$B$561="",1,0), 0)), "")</f>
        <v/>
      </c>
      <c r="D305" s="413" t="s">
        <v>3166</v>
      </c>
    </row>
    <row r="306" spans="1:4" s="11" customFormat="1" x14ac:dyDescent="0.2">
      <c r="A306" s="414" t="s">
        <v>3270</v>
      </c>
      <c r="B306" s="413" t="s">
        <v>3256</v>
      </c>
      <c r="C306" s="413" t="str">
        <f t="array" ref="C306">IFERROR(INDEX($B$16:$B$561, MATCH(0, COUNTIF($C$15:C305, $B$16:$B$561&amp;"") + IF($B$16:$B$561="",1,0), 0)), "")</f>
        <v/>
      </c>
      <c r="D306" s="413" t="s">
        <v>3257</v>
      </c>
    </row>
    <row r="307" spans="1:4" s="11" customFormat="1" x14ac:dyDescent="0.2">
      <c r="A307" s="414" t="s">
        <v>3271</v>
      </c>
      <c r="B307" s="413" t="s">
        <v>3259</v>
      </c>
      <c r="C307" s="413" t="str">
        <f t="array" ref="C307">IFERROR(INDEX($B$16:$B$561, MATCH(0, COUNTIF($C$15:C306, $B$16:$B$561&amp;"") + IF($B$16:$B$561="",1,0), 0)), "")</f>
        <v/>
      </c>
      <c r="D307" s="413" t="s">
        <v>3260</v>
      </c>
    </row>
    <row r="308" spans="1:4" s="11" customFormat="1" x14ac:dyDescent="0.2">
      <c r="A308" s="414" t="s">
        <v>3272</v>
      </c>
      <c r="B308" s="413" t="s">
        <v>3273</v>
      </c>
      <c r="C308" s="413" t="str">
        <f t="array" ref="C308">IFERROR(INDEX($B$16:$B$561, MATCH(0, COUNTIF($C$15:C307, $B$16:$B$561&amp;"") + IF($B$16:$B$561="",1,0), 0)), "")</f>
        <v/>
      </c>
      <c r="D308" s="413" t="s">
        <v>3274</v>
      </c>
    </row>
    <row r="309" spans="1:4" s="11" customFormat="1" x14ac:dyDescent="0.2">
      <c r="A309" s="414" t="s">
        <v>3275</v>
      </c>
      <c r="B309" s="413" t="s">
        <v>3264</v>
      </c>
      <c r="C309" s="413" t="str">
        <f t="array" ref="C309">IFERROR(INDEX($B$16:$B$561, MATCH(0, COUNTIF($C$15:C308, $B$16:$B$561&amp;"") + IF($B$16:$B$561="",1,0), 0)), "")</f>
        <v/>
      </c>
      <c r="D309" s="413" t="s">
        <v>3265</v>
      </c>
    </row>
    <row r="310" spans="1:4" s="11" customFormat="1" x14ac:dyDescent="0.2">
      <c r="A310" s="414" t="s">
        <v>3276</v>
      </c>
      <c r="B310" s="413" t="s">
        <v>3264</v>
      </c>
      <c r="C310" s="413" t="str">
        <f t="array" ref="C310">IFERROR(INDEX($B$16:$B$561, MATCH(0, COUNTIF($C$15:C309, $B$16:$B$561&amp;"") + IF($B$16:$B$561="",1,0), 0)), "")</f>
        <v/>
      </c>
      <c r="D310" s="413" t="s">
        <v>3265</v>
      </c>
    </row>
    <row r="311" spans="1:4" s="11" customFormat="1" x14ac:dyDescent="0.2">
      <c r="A311" s="414" t="s">
        <v>3277</v>
      </c>
      <c r="B311" s="413" t="s">
        <v>3278</v>
      </c>
      <c r="C311" s="413" t="str">
        <f t="array" ref="C311">IFERROR(INDEX($B$16:$B$561, MATCH(0, COUNTIF($C$15:C310, $B$16:$B$561&amp;"") + IF($B$16:$B$561="",1,0), 0)), "")</f>
        <v/>
      </c>
      <c r="D311" s="413" t="s">
        <v>3279</v>
      </c>
    </row>
    <row r="312" spans="1:4" s="11" customFormat="1" x14ac:dyDescent="0.2">
      <c r="A312" s="414" t="s">
        <v>3280</v>
      </c>
      <c r="B312" s="413" t="s">
        <v>3281</v>
      </c>
      <c r="C312" s="413" t="str">
        <f t="array" ref="C312">IFERROR(INDEX($B$16:$B$561, MATCH(0, COUNTIF($C$15:C311, $B$16:$B$561&amp;"") + IF($B$16:$B$561="",1,0), 0)), "")</f>
        <v/>
      </c>
      <c r="D312" s="413" t="s">
        <v>3282</v>
      </c>
    </row>
    <row r="313" spans="1:4" s="11" customFormat="1" x14ac:dyDescent="0.2">
      <c r="A313" s="414" t="s">
        <v>3283</v>
      </c>
      <c r="B313" s="413" t="s">
        <v>3284</v>
      </c>
      <c r="C313" s="413" t="str">
        <f t="array" ref="C313">IFERROR(INDEX($B$16:$B$561, MATCH(0, COUNTIF($C$15:C312, $B$16:$B$561&amp;"") + IF($B$16:$B$561="",1,0), 0)), "")</f>
        <v/>
      </c>
      <c r="D313" s="413" t="s">
        <v>3285</v>
      </c>
    </row>
    <row r="314" spans="1:4" s="11" customFormat="1" x14ac:dyDescent="0.2">
      <c r="A314" s="414" t="s">
        <v>3286</v>
      </c>
      <c r="B314" s="413" t="s">
        <v>3273</v>
      </c>
      <c r="C314" s="413" t="str">
        <f t="array" ref="C314">IFERROR(INDEX($B$16:$B$561, MATCH(0, COUNTIF($C$15:C313, $B$16:$B$561&amp;"") + IF($B$16:$B$561="",1,0), 0)), "")</f>
        <v/>
      </c>
      <c r="D314" s="413" t="s">
        <v>3274</v>
      </c>
    </row>
    <row r="315" spans="1:4" s="11" customFormat="1" x14ac:dyDescent="0.2">
      <c r="A315" s="414" t="s">
        <v>3287</v>
      </c>
      <c r="B315" s="413" t="s">
        <v>3288</v>
      </c>
      <c r="C315" s="413" t="str">
        <f t="array" ref="C315">IFERROR(INDEX($B$16:$B$561, MATCH(0, COUNTIF($C$15:C314, $B$16:$B$561&amp;"") + IF($B$16:$B$561="",1,0), 0)), "")</f>
        <v/>
      </c>
      <c r="D315" s="413" t="s">
        <v>3289</v>
      </c>
    </row>
    <row r="316" spans="1:4" s="11" customFormat="1" x14ac:dyDescent="0.2">
      <c r="A316" s="414" t="s">
        <v>3290</v>
      </c>
      <c r="B316" s="413" t="s">
        <v>2734</v>
      </c>
      <c r="C316" s="413" t="str">
        <f t="array" ref="C316">IFERROR(INDEX($B$16:$B$561, MATCH(0, COUNTIF($C$15:C315, $B$16:$B$561&amp;"") + IF($B$16:$B$561="",1,0), 0)), "")</f>
        <v/>
      </c>
      <c r="D316" s="413" t="s">
        <v>2735</v>
      </c>
    </row>
    <row r="317" spans="1:4" s="11" customFormat="1" x14ac:dyDescent="0.2">
      <c r="A317" s="414" t="s">
        <v>3291</v>
      </c>
      <c r="B317" s="413" t="s">
        <v>2734</v>
      </c>
      <c r="C317" s="413" t="str">
        <f t="array" ref="C317">IFERROR(INDEX($B$16:$B$561, MATCH(0, COUNTIF($C$15:C316, $B$16:$B$561&amp;"") + IF($B$16:$B$561="",1,0), 0)), "")</f>
        <v/>
      </c>
      <c r="D317" s="413" t="s">
        <v>2735</v>
      </c>
    </row>
    <row r="318" spans="1:4" s="11" customFormat="1" x14ac:dyDescent="0.2">
      <c r="A318" s="414" t="s">
        <v>3292</v>
      </c>
      <c r="B318" s="413" t="s">
        <v>3248</v>
      </c>
      <c r="C318" s="413" t="str">
        <f t="array" ref="C318">IFERROR(INDEX($B$16:$B$561, MATCH(0, COUNTIF($C$15:C317, $B$16:$B$561&amp;"") + IF($B$16:$B$561="",1,0), 0)), "")</f>
        <v/>
      </c>
      <c r="D318" s="413" t="s">
        <v>3249</v>
      </c>
    </row>
    <row r="319" spans="1:4" s="11" customFormat="1" x14ac:dyDescent="0.2">
      <c r="A319" s="414" t="s">
        <v>3293</v>
      </c>
      <c r="B319" s="413" t="s">
        <v>3278</v>
      </c>
      <c r="C319" s="413" t="str">
        <f t="array" ref="C319">IFERROR(INDEX($B$16:$B$561, MATCH(0, COUNTIF($C$15:C318, $B$16:$B$561&amp;"") + IF($B$16:$B$561="",1,0), 0)), "")</f>
        <v/>
      </c>
      <c r="D319" s="413" t="s">
        <v>3279</v>
      </c>
    </row>
    <row r="320" spans="1:4" s="11" customFormat="1" x14ac:dyDescent="0.2">
      <c r="A320" s="414" t="s">
        <v>3294</v>
      </c>
      <c r="B320" s="413" t="s">
        <v>3281</v>
      </c>
      <c r="C320" s="413" t="str">
        <f t="array" ref="C320">IFERROR(INDEX($B$16:$B$561, MATCH(0, COUNTIF($C$15:C319, $B$16:$B$561&amp;"") + IF($B$16:$B$561="",1,0), 0)), "")</f>
        <v/>
      </c>
      <c r="D320" s="413" t="s">
        <v>3282</v>
      </c>
    </row>
    <row r="321" spans="1:4" s="11" customFormat="1" x14ac:dyDescent="0.2">
      <c r="A321" s="414" t="s">
        <v>3295</v>
      </c>
      <c r="B321" s="413" t="s">
        <v>3281</v>
      </c>
      <c r="C321" s="413" t="str">
        <f t="array" ref="C321">IFERROR(INDEX($B$16:$B$561, MATCH(0, COUNTIF($C$15:C320, $B$16:$B$561&amp;"") + IF($B$16:$B$561="",1,0), 0)), "")</f>
        <v/>
      </c>
      <c r="D321" s="413" t="s">
        <v>3296</v>
      </c>
    </row>
    <row r="322" spans="1:4" s="11" customFormat="1" x14ac:dyDescent="0.2">
      <c r="A322" s="414" t="s">
        <v>3297</v>
      </c>
      <c r="B322" s="413" t="s">
        <v>3281</v>
      </c>
      <c r="C322" s="413" t="str">
        <f t="array" ref="C322">IFERROR(INDEX($B$16:$B$561, MATCH(0, COUNTIF($C$15:C321, $B$16:$B$561&amp;"") + IF($B$16:$B$561="",1,0), 0)), "")</f>
        <v/>
      </c>
      <c r="D322" s="413" t="s">
        <v>3296</v>
      </c>
    </row>
    <row r="323" spans="1:4" s="11" customFormat="1" x14ac:dyDescent="0.2">
      <c r="A323" s="414" t="s">
        <v>3298</v>
      </c>
      <c r="B323" s="413" t="s">
        <v>3299</v>
      </c>
      <c r="C323" s="413" t="str">
        <f t="array" ref="C323">IFERROR(INDEX($B$16:$B$561, MATCH(0, COUNTIF($C$15:C322, $B$16:$B$561&amp;"") + IF($B$16:$B$561="",1,0), 0)), "")</f>
        <v/>
      </c>
      <c r="D323" s="413" t="s">
        <v>3300</v>
      </c>
    </row>
    <row r="324" spans="1:4" s="11" customFormat="1" x14ac:dyDescent="0.2">
      <c r="A324" s="414" t="s">
        <v>3301</v>
      </c>
      <c r="B324" s="413" t="s">
        <v>3288</v>
      </c>
      <c r="C324" s="413" t="str">
        <f t="array" ref="C324">IFERROR(INDEX($B$16:$B$561, MATCH(0, COUNTIF($C$15:C323, $B$16:$B$561&amp;"") + IF($B$16:$B$561="",1,0), 0)), "")</f>
        <v/>
      </c>
      <c r="D324" s="413" t="s">
        <v>3289</v>
      </c>
    </row>
    <row r="325" spans="1:4" s="11" customFormat="1" x14ac:dyDescent="0.2">
      <c r="A325" s="414" t="s">
        <v>3302</v>
      </c>
      <c r="B325" s="413" t="s">
        <v>3288</v>
      </c>
      <c r="C325" s="413" t="str">
        <f t="array" ref="C325">IFERROR(INDEX($B$16:$B$561, MATCH(0, COUNTIF($C$15:C324, $B$16:$B$561&amp;"") + IF($B$16:$B$561="",1,0), 0)), "")</f>
        <v/>
      </c>
      <c r="D325" s="413" t="s">
        <v>3289</v>
      </c>
    </row>
    <row r="326" spans="1:4" s="11" customFormat="1" x14ac:dyDescent="0.2">
      <c r="A326" s="414" t="s">
        <v>3303</v>
      </c>
      <c r="B326" s="413" t="s">
        <v>3278</v>
      </c>
      <c r="C326" s="413" t="str">
        <f t="array" ref="C326">IFERROR(INDEX($B$16:$B$561, MATCH(0, COUNTIF($C$15:C325, $B$16:$B$561&amp;"") + IF($B$16:$B$561="",1,0), 0)), "")</f>
        <v/>
      </c>
      <c r="D326" s="413" t="s">
        <v>3279</v>
      </c>
    </row>
    <row r="327" spans="1:4" s="11" customFormat="1" x14ac:dyDescent="0.2">
      <c r="A327" s="414" t="s">
        <v>3304</v>
      </c>
      <c r="B327" s="413" t="s">
        <v>3305</v>
      </c>
      <c r="C327" s="413" t="str">
        <f t="array" ref="C327">IFERROR(INDEX($B$16:$B$561, MATCH(0, COUNTIF($C$15:C326, $B$16:$B$561&amp;"") + IF($B$16:$B$561="",1,0), 0)), "")</f>
        <v/>
      </c>
      <c r="D327" s="413" t="s">
        <v>3306</v>
      </c>
    </row>
    <row r="328" spans="1:4" s="11" customFormat="1" x14ac:dyDescent="0.2">
      <c r="A328" s="414" t="s">
        <v>3307</v>
      </c>
      <c r="B328" s="413" t="s">
        <v>3308</v>
      </c>
      <c r="C328" s="413" t="str">
        <f t="array" ref="C328">IFERROR(INDEX($B$16:$B$561, MATCH(0, COUNTIF($C$15:C327, $B$16:$B$561&amp;"") + IF($B$16:$B$561="",1,0), 0)), "")</f>
        <v/>
      </c>
      <c r="D328" s="413" t="s">
        <v>3309</v>
      </c>
    </row>
    <row r="329" spans="1:4" s="11" customFormat="1" x14ac:dyDescent="0.2">
      <c r="A329" s="414" t="s">
        <v>3310</v>
      </c>
      <c r="B329" s="413" t="s">
        <v>3311</v>
      </c>
      <c r="C329" s="413" t="str">
        <f t="array" ref="C329">IFERROR(INDEX($B$16:$B$561, MATCH(0, COUNTIF($C$15:C328, $B$16:$B$561&amp;"") + IF($B$16:$B$561="",1,0), 0)), "")</f>
        <v/>
      </c>
      <c r="D329" s="413" t="s">
        <v>3312</v>
      </c>
    </row>
    <row r="330" spans="1:4" s="11" customFormat="1" x14ac:dyDescent="0.2">
      <c r="A330" s="414" t="s">
        <v>3313</v>
      </c>
      <c r="B330" s="413" t="s">
        <v>3311</v>
      </c>
      <c r="C330" s="413" t="str">
        <f t="array" ref="C330">IFERROR(INDEX($B$16:$B$561, MATCH(0, COUNTIF($C$15:C329, $B$16:$B$561&amp;"") + IF($B$16:$B$561="",1,0), 0)), "")</f>
        <v/>
      </c>
      <c r="D330" s="413" t="s">
        <v>3312</v>
      </c>
    </row>
    <row r="331" spans="1:4" s="11" customFormat="1" x14ac:dyDescent="0.2">
      <c r="A331" s="414" t="s">
        <v>3314</v>
      </c>
      <c r="B331" s="413" t="s">
        <v>3311</v>
      </c>
      <c r="C331" s="413" t="str">
        <f t="array" ref="C331">IFERROR(INDEX($B$16:$B$561, MATCH(0, COUNTIF($C$15:C330, $B$16:$B$561&amp;"") + IF($B$16:$B$561="",1,0), 0)), "")</f>
        <v/>
      </c>
      <c r="D331" s="413" t="s">
        <v>3312</v>
      </c>
    </row>
    <row r="332" spans="1:4" s="11" customFormat="1" x14ac:dyDescent="0.2">
      <c r="A332" s="414" t="s">
        <v>3315</v>
      </c>
      <c r="B332" s="413" t="s">
        <v>3316</v>
      </c>
      <c r="C332" s="413" t="str">
        <f t="array" ref="C332">IFERROR(INDEX($B$16:$B$561, MATCH(0, COUNTIF($C$15:C331, $B$16:$B$561&amp;"") + IF($B$16:$B$561="",1,0), 0)), "")</f>
        <v/>
      </c>
      <c r="D332" s="413" t="s">
        <v>3317</v>
      </c>
    </row>
    <row r="333" spans="1:4" s="11" customFormat="1" x14ac:dyDescent="0.2">
      <c r="A333" s="414" t="s">
        <v>3318</v>
      </c>
      <c r="B333" s="413" t="s">
        <v>3319</v>
      </c>
      <c r="C333" s="413" t="str">
        <f t="array" ref="C333">IFERROR(INDEX($B$16:$B$561, MATCH(0, COUNTIF($C$15:C332, $B$16:$B$561&amp;"") + IF($B$16:$B$561="",1,0), 0)), "")</f>
        <v/>
      </c>
      <c r="D333" s="413" t="s">
        <v>3320</v>
      </c>
    </row>
    <row r="334" spans="1:4" s="11" customFormat="1" x14ac:dyDescent="0.2">
      <c r="A334" s="414" t="s">
        <v>3321</v>
      </c>
      <c r="B334" s="413" t="s">
        <v>3322</v>
      </c>
      <c r="C334" s="413" t="str">
        <f t="array" ref="C334">IFERROR(INDEX($B$16:$B$561, MATCH(0, COUNTIF($C$15:C333, $B$16:$B$561&amp;"") + IF($B$16:$B$561="",1,0), 0)), "")</f>
        <v/>
      </c>
      <c r="D334" s="413" t="s">
        <v>3323</v>
      </c>
    </row>
    <row r="335" spans="1:4" s="11" customFormat="1" x14ac:dyDescent="0.2">
      <c r="A335" s="414" t="s">
        <v>3324</v>
      </c>
      <c r="B335" s="413" t="s">
        <v>3325</v>
      </c>
      <c r="C335" s="413" t="str">
        <f t="array" ref="C335">IFERROR(INDEX($B$16:$B$561, MATCH(0, COUNTIF($C$15:C334, $B$16:$B$561&amp;"") + IF($B$16:$B$561="",1,0), 0)), "")</f>
        <v/>
      </c>
      <c r="D335" s="413" t="s">
        <v>3326</v>
      </c>
    </row>
    <row r="336" spans="1:4" s="11" customFormat="1" x14ac:dyDescent="0.2">
      <c r="A336" s="414" t="s">
        <v>3327</v>
      </c>
      <c r="B336" s="413" t="s">
        <v>3328</v>
      </c>
      <c r="C336" s="413" t="str">
        <f t="array" ref="C336">IFERROR(INDEX($B$16:$B$561, MATCH(0, COUNTIF($C$15:C335, $B$16:$B$561&amp;"") + IF($B$16:$B$561="",1,0), 0)), "")</f>
        <v/>
      </c>
      <c r="D336" s="413" t="s">
        <v>3329</v>
      </c>
    </row>
    <row r="337" spans="1:4" s="11" customFormat="1" x14ac:dyDescent="0.2">
      <c r="A337" s="414" t="s">
        <v>3330</v>
      </c>
      <c r="B337" s="413" t="s">
        <v>3331</v>
      </c>
      <c r="C337" s="413" t="str">
        <f t="array" ref="C337">IFERROR(INDEX($B$16:$B$561, MATCH(0, COUNTIF($C$15:C336, $B$16:$B$561&amp;"") + IF($B$16:$B$561="",1,0), 0)), "")</f>
        <v/>
      </c>
      <c r="D337" s="413" t="s">
        <v>3332</v>
      </c>
    </row>
    <row r="338" spans="1:4" s="11" customFormat="1" x14ac:dyDescent="0.2">
      <c r="A338" s="414" t="s">
        <v>3333</v>
      </c>
      <c r="B338" s="413" t="s">
        <v>3026</v>
      </c>
      <c r="C338" s="413" t="str">
        <f t="array" ref="C338">IFERROR(INDEX($B$16:$B$561, MATCH(0, COUNTIF($C$15:C337, $B$16:$B$561&amp;"") + IF($B$16:$B$561="",1,0), 0)), "")</f>
        <v/>
      </c>
      <c r="D338" s="413" t="s">
        <v>3027</v>
      </c>
    </row>
    <row r="339" spans="1:4" s="11" customFormat="1" x14ac:dyDescent="0.2">
      <c r="A339" s="414" t="s">
        <v>3334</v>
      </c>
      <c r="B339" s="413" t="s">
        <v>3335</v>
      </c>
      <c r="C339" s="413" t="str">
        <f t="array" ref="C339">IFERROR(INDEX($B$16:$B$561, MATCH(0, COUNTIF($C$15:C338, $B$16:$B$561&amp;"") + IF($B$16:$B$561="",1,0), 0)), "")</f>
        <v/>
      </c>
      <c r="D339" s="413" t="s">
        <v>3336</v>
      </c>
    </row>
    <row r="340" spans="1:4" s="11" customFormat="1" x14ac:dyDescent="0.2">
      <c r="A340" s="414" t="s">
        <v>3337</v>
      </c>
      <c r="B340" s="413" t="s">
        <v>3338</v>
      </c>
      <c r="C340" s="413" t="str">
        <f t="array" ref="C340">IFERROR(INDEX($B$16:$B$561, MATCH(0, COUNTIF($C$15:C339, $B$16:$B$561&amp;"") + IF($B$16:$B$561="",1,0), 0)), "")</f>
        <v/>
      </c>
      <c r="D340" s="413" t="s">
        <v>3339</v>
      </c>
    </row>
    <row r="341" spans="1:4" s="11" customFormat="1" x14ac:dyDescent="0.2">
      <c r="A341" s="414" t="s">
        <v>3340</v>
      </c>
      <c r="B341" s="413" t="s">
        <v>3338</v>
      </c>
      <c r="C341" s="413" t="str">
        <f t="array" ref="C341">IFERROR(INDEX($B$16:$B$561, MATCH(0, COUNTIF($C$15:C340, $B$16:$B$561&amp;"") + IF($B$16:$B$561="",1,0), 0)), "")</f>
        <v/>
      </c>
      <c r="D341" s="413" t="s">
        <v>3339</v>
      </c>
    </row>
    <row r="342" spans="1:4" s="11" customFormat="1" x14ac:dyDescent="0.2">
      <c r="A342" s="414" t="s">
        <v>3341</v>
      </c>
      <c r="B342" s="413" t="s">
        <v>3311</v>
      </c>
      <c r="C342" s="413" t="str">
        <f t="array" ref="C342">IFERROR(INDEX($B$16:$B$561, MATCH(0, COUNTIF($C$15:C341, $B$16:$B$561&amp;"") + IF($B$16:$B$561="",1,0), 0)), "")</f>
        <v/>
      </c>
      <c r="D342" s="413" t="s">
        <v>3312</v>
      </c>
    </row>
    <row r="343" spans="1:4" s="11" customFormat="1" x14ac:dyDescent="0.2">
      <c r="A343" s="414" t="s">
        <v>3342</v>
      </c>
      <c r="B343" s="413" t="s">
        <v>3343</v>
      </c>
      <c r="C343" s="413" t="str">
        <f t="array" ref="C343">IFERROR(INDEX($B$16:$B$561, MATCH(0, COUNTIF($C$15:C342, $B$16:$B$561&amp;"") + IF($B$16:$B$561="",1,0), 0)), "")</f>
        <v/>
      </c>
      <c r="D343" s="413" t="s">
        <v>3344</v>
      </c>
    </row>
    <row r="344" spans="1:4" s="11" customFormat="1" x14ac:dyDescent="0.2">
      <c r="A344" s="414" t="s">
        <v>3345</v>
      </c>
      <c r="B344" s="413" t="s">
        <v>3346</v>
      </c>
      <c r="C344" s="413" t="str">
        <f t="array" ref="C344">IFERROR(INDEX($B$16:$B$561, MATCH(0, COUNTIF($C$15:C343, $B$16:$B$561&amp;"") + IF($B$16:$B$561="",1,0), 0)), "")</f>
        <v/>
      </c>
      <c r="D344" s="413" t="s">
        <v>3347</v>
      </c>
    </row>
    <row r="345" spans="1:4" s="11" customFormat="1" x14ac:dyDescent="0.2">
      <c r="A345" s="414" t="s">
        <v>3348</v>
      </c>
      <c r="B345" s="413" t="s">
        <v>3346</v>
      </c>
      <c r="C345" s="413" t="str">
        <f t="array" ref="C345">IFERROR(INDEX($B$16:$B$561, MATCH(0, COUNTIF($C$15:C344, $B$16:$B$561&amp;"") + IF($B$16:$B$561="",1,0), 0)), "")</f>
        <v/>
      </c>
      <c r="D345" s="413" t="s">
        <v>3347</v>
      </c>
    </row>
    <row r="346" spans="1:4" s="11" customFormat="1" x14ac:dyDescent="0.2">
      <c r="A346" s="414" t="s">
        <v>3349</v>
      </c>
      <c r="B346" s="413" t="s">
        <v>3350</v>
      </c>
      <c r="C346" s="413" t="str">
        <f t="array" ref="C346">IFERROR(INDEX($B$16:$B$561, MATCH(0, COUNTIF($C$15:C345, $B$16:$B$561&amp;"") + IF($B$16:$B$561="",1,0), 0)), "")</f>
        <v/>
      </c>
      <c r="D346" s="413" t="s">
        <v>3351</v>
      </c>
    </row>
    <row r="347" spans="1:4" s="11" customFormat="1" x14ac:dyDescent="0.2">
      <c r="A347" s="414" t="s">
        <v>3352</v>
      </c>
      <c r="B347" s="413" t="s">
        <v>3350</v>
      </c>
      <c r="C347" s="413" t="str">
        <f t="array" ref="C347">IFERROR(INDEX($B$16:$B$561, MATCH(0, COUNTIF($C$15:C346, $B$16:$B$561&amp;"") + IF($B$16:$B$561="",1,0), 0)), "")</f>
        <v/>
      </c>
      <c r="D347" s="413" t="s">
        <v>3351</v>
      </c>
    </row>
    <row r="348" spans="1:4" s="11" customFormat="1" x14ac:dyDescent="0.2">
      <c r="A348" s="414" t="s">
        <v>3353</v>
      </c>
      <c r="B348" s="413" t="s">
        <v>3350</v>
      </c>
      <c r="C348" s="413" t="str">
        <f t="array" ref="C348">IFERROR(INDEX($B$16:$B$561, MATCH(0, COUNTIF($C$15:C347, $B$16:$B$561&amp;"") + IF($B$16:$B$561="",1,0), 0)), "")</f>
        <v/>
      </c>
      <c r="D348" s="413" t="s">
        <v>3351</v>
      </c>
    </row>
    <row r="349" spans="1:4" s="11" customFormat="1" x14ac:dyDescent="0.2">
      <c r="A349" s="414" t="s">
        <v>3354</v>
      </c>
      <c r="B349" s="413" t="s">
        <v>3346</v>
      </c>
      <c r="C349" s="413" t="str">
        <f t="array" ref="C349">IFERROR(INDEX($B$16:$B$561, MATCH(0, COUNTIF($C$15:C348, $B$16:$B$561&amp;"") + IF($B$16:$B$561="",1,0), 0)), "")</f>
        <v/>
      </c>
      <c r="D349" s="413" t="s">
        <v>3347</v>
      </c>
    </row>
    <row r="350" spans="1:4" s="11" customFormat="1" x14ac:dyDescent="0.2">
      <c r="A350" s="414" t="s">
        <v>3355</v>
      </c>
      <c r="B350" s="413" t="s">
        <v>3356</v>
      </c>
      <c r="C350" s="413" t="str">
        <f t="array" ref="C350">IFERROR(INDEX($B$16:$B$561, MATCH(0, COUNTIF($C$15:C349, $B$16:$B$561&amp;"") + IF($B$16:$B$561="",1,0), 0)), "")</f>
        <v/>
      </c>
      <c r="D350" s="413" t="s">
        <v>3357</v>
      </c>
    </row>
    <row r="351" spans="1:4" s="11" customFormat="1" x14ac:dyDescent="0.2">
      <c r="A351" s="414" t="s">
        <v>3358</v>
      </c>
      <c r="B351" s="413" t="s">
        <v>3359</v>
      </c>
      <c r="C351" s="413" t="str">
        <f t="array" ref="C351">IFERROR(INDEX($B$16:$B$561, MATCH(0, COUNTIF($C$15:C350, $B$16:$B$561&amp;"") + IF($B$16:$B$561="",1,0), 0)), "")</f>
        <v/>
      </c>
      <c r="D351" s="413" t="s">
        <v>3360</v>
      </c>
    </row>
    <row r="352" spans="1:4" s="11" customFormat="1" x14ac:dyDescent="0.2">
      <c r="A352" s="414" t="s">
        <v>3361</v>
      </c>
      <c r="B352" s="413" t="s">
        <v>3362</v>
      </c>
      <c r="C352" s="413" t="str">
        <f t="array" ref="C352">IFERROR(INDEX($B$16:$B$561, MATCH(0, COUNTIF($C$15:C351, $B$16:$B$561&amp;"") + IF($B$16:$B$561="",1,0), 0)), "")</f>
        <v/>
      </c>
      <c r="D352" s="413" t="s">
        <v>3363</v>
      </c>
    </row>
    <row r="353" spans="1:4" s="11" customFormat="1" x14ac:dyDescent="0.2">
      <c r="A353" s="414" t="s">
        <v>3364</v>
      </c>
      <c r="B353" s="413" t="s">
        <v>3362</v>
      </c>
      <c r="C353" s="413" t="str">
        <f t="array" ref="C353">IFERROR(INDEX($B$16:$B$561, MATCH(0, COUNTIF($C$15:C352, $B$16:$B$561&amp;"") + IF($B$16:$B$561="",1,0), 0)), "")</f>
        <v/>
      </c>
      <c r="D353" s="413" t="s">
        <v>3363</v>
      </c>
    </row>
    <row r="354" spans="1:4" s="11" customFormat="1" x14ac:dyDescent="0.2">
      <c r="A354" s="414" t="s">
        <v>3365</v>
      </c>
      <c r="B354" s="413" t="s">
        <v>3346</v>
      </c>
      <c r="C354" s="413" t="str">
        <f t="array" ref="C354">IFERROR(INDEX($B$16:$B$561, MATCH(0, COUNTIF($C$15:C353, $B$16:$B$561&amp;"") + IF($B$16:$B$561="",1,0), 0)), "")</f>
        <v/>
      </c>
      <c r="D354" s="413" t="s">
        <v>3347</v>
      </c>
    </row>
    <row r="355" spans="1:4" s="11" customFormat="1" x14ac:dyDescent="0.2">
      <c r="A355" s="414" t="s">
        <v>3366</v>
      </c>
      <c r="B355" s="413" t="s">
        <v>3367</v>
      </c>
      <c r="C355" s="413" t="str">
        <f t="array" ref="C355">IFERROR(INDEX($B$16:$B$561, MATCH(0, COUNTIF($C$15:C354, $B$16:$B$561&amp;"") + IF($B$16:$B$561="",1,0), 0)), "")</f>
        <v/>
      </c>
      <c r="D355" s="413" t="s">
        <v>3368</v>
      </c>
    </row>
    <row r="356" spans="1:4" s="11" customFormat="1" x14ac:dyDescent="0.2">
      <c r="A356" s="414" t="s">
        <v>3369</v>
      </c>
      <c r="B356" s="413" t="s">
        <v>2728</v>
      </c>
      <c r="C356" s="413" t="str">
        <f t="array" ref="C356">IFERROR(INDEX($B$16:$B$561, MATCH(0, COUNTIF($C$15:C355, $B$16:$B$561&amp;"") + IF($B$16:$B$561="",1,0), 0)), "")</f>
        <v/>
      </c>
      <c r="D356" s="413" t="s">
        <v>2729</v>
      </c>
    </row>
    <row r="357" spans="1:4" s="11" customFormat="1" x14ac:dyDescent="0.2">
      <c r="A357" s="414" t="s">
        <v>3370</v>
      </c>
      <c r="B357" s="413" t="s">
        <v>3371</v>
      </c>
      <c r="C357" s="413" t="str">
        <f t="array" ref="C357">IFERROR(INDEX($B$16:$B$561, MATCH(0, COUNTIF($C$15:C356, $B$16:$B$561&amp;"") + IF($B$16:$B$561="",1,0), 0)), "")</f>
        <v/>
      </c>
      <c r="D357" s="413" t="s">
        <v>3372</v>
      </c>
    </row>
    <row r="358" spans="1:4" s="11" customFormat="1" x14ac:dyDescent="0.2">
      <c r="A358" s="414" t="s">
        <v>3373</v>
      </c>
      <c r="B358" s="413" t="s">
        <v>3374</v>
      </c>
      <c r="C358" s="413" t="str">
        <f t="array" ref="C358">IFERROR(INDEX($B$16:$B$561, MATCH(0, COUNTIF($C$15:C357, $B$16:$B$561&amp;"") + IF($B$16:$B$561="",1,0), 0)), "")</f>
        <v/>
      </c>
      <c r="D358" s="413" t="s">
        <v>3375</v>
      </c>
    </row>
    <row r="359" spans="1:4" s="11" customFormat="1" x14ac:dyDescent="0.2">
      <c r="A359" s="414" t="s">
        <v>3376</v>
      </c>
      <c r="B359" s="413" t="s">
        <v>3377</v>
      </c>
      <c r="C359" s="413" t="str">
        <f t="array" ref="C359">IFERROR(INDEX($B$16:$B$561, MATCH(0, COUNTIF($C$15:C358, $B$16:$B$561&amp;"") + IF($B$16:$B$561="",1,0), 0)), "")</f>
        <v/>
      </c>
      <c r="D359" s="413" t="s">
        <v>3378</v>
      </c>
    </row>
    <row r="360" spans="1:4" s="11" customFormat="1" x14ac:dyDescent="0.2">
      <c r="A360" s="414" t="s">
        <v>3379</v>
      </c>
      <c r="B360" s="413" t="s">
        <v>3377</v>
      </c>
      <c r="C360" s="413" t="str">
        <f t="array" ref="C360">IFERROR(INDEX($B$16:$B$561, MATCH(0, COUNTIF($C$15:C359, $B$16:$B$561&amp;"") + IF($B$16:$B$561="",1,0), 0)), "")</f>
        <v/>
      </c>
      <c r="D360" s="413" t="s">
        <v>3378</v>
      </c>
    </row>
    <row r="361" spans="1:4" s="11" customFormat="1" x14ac:dyDescent="0.2">
      <c r="A361" s="414" t="s">
        <v>3380</v>
      </c>
      <c r="B361" s="413" t="s">
        <v>3374</v>
      </c>
      <c r="C361" s="413" t="str">
        <f t="array" ref="C361">IFERROR(INDEX($B$16:$B$561, MATCH(0, COUNTIF($C$15:C360, $B$16:$B$561&amp;"") + IF($B$16:$B$561="",1,0), 0)), "")</f>
        <v/>
      </c>
      <c r="D361" s="413" t="s">
        <v>3375</v>
      </c>
    </row>
    <row r="362" spans="1:4" s="11" customFormat="1" x14ac:dyDescent="0.2">
      <c r="A362" s="414" t="s">
        <v>3381</v>
      </c>
      <c r="B362" s="413" t="s">
        <v>3382</v>
      </c>
      <c r="C362" s="413" t="str">
        <f t="array" ref="C362">IFERROR(INDEX($B$16:$B$561, MATCH(0, COUNTIF($C$15:C361, $B$16:$B$561&amp;"") + IF($B$16:$B$561="",1,0), 0)), "")</f>
        <v/>
      </c>
      <c r="D362" s="413" t="s">
        <v>3383</v>
      </c>
    </row>
    <row r="363" spans="1:4" s="11" customFormat="1" x14ac:dyDescent="0.2">
      <c r="A363" s="414" t="s">
        <v>3384</v>
      </c>
      <c r="B363" s="413" t="s">
        <v>3041</v>
      </c>
      <c r="C363" s="413" t="str">
        <f t="array" ref="C363">IFERROR(INDEX($B$16:$B$561, MATCH(0, COUNTIF($C$15:C362, $B$16:$B$561&amp;"") + IF($B$16:$B$561="",1,0), 0)), "")</f>
        <v/>
      </c>
      <c r="D363" s="413" t="s">
        <v>3042</v>
      </c>
    </row>
    <row r="364" spans="1:4" s="11" customFormat="1" x14ac:dyDescent="0.2">
      <c r="A364" s="414" t="s">
        <v>3385</v>
      </c>
      <c r="B364" s="413" t="s">
        <v>3367</v>
      </c>
      <c r="C364" s="413" t="str">
        <f t="array" ref="C364">IFERROR(INDEX($B$16:$B$561, MATCH(0, COUNTIF($C$15:C363, $B$16:$B$561&amp;"") + IF($B$16:$B$561="",1,0), 0)), "")</f>
        <v/>
      </c>
      <c r="D364" s="413" t="s">
        <v>3368</v>
      </c>
    </row>
    <row r="365" spans="1:4" s="11" customFormat="1" x14ac:dyDescent="0.2">
      <c r="A365" s="414" t="s">
        <v>3386</v>
      </c>
      <c r="B365" s="413" t="s">
        <v>3387</v>
      </c>
      <c r="C365" s="413" t="str">
        <f t="array" ref="C365">IFERROR(INDEX($B$16:$B$561, MATCH(0, COUNTIF($C$15:C364, $B$16:$B$561&amp;"") + IF($B$16:$B$561="",1,0), 0)), "")</f>
        <v/>
      </c>
      <c r="D365" s="413" t="s">
        <v>3388</v>
      </c>
    </row>
    <row r="366" spans="1:4" s="11" customFormat="1" x14ac:dyDescent="0.2">
      <c r="A366" s="414" t="s">
        <v>3389</v>
      </c>
      <c r="B366" s="413" t="s">
        <v>3041</v>
      </c>
      <c r="C366" s="413" t="str">
        <f t="array" ref="C366">IFERROR(INDEX($B$16:$B$561, MATCH(0, COUNTIF($C$15:C365, $B$16:$B$561&amp;"") + IF($B$16:$B$561="",1,0), 0)), "")</f>
        <v/>
      </c>
      <c r="D366" s="413" t="s">
        <v>3042</v>
      </c>
    </row>
    <row r="367" spans="1:4" s="11" customFormat="1" x14ac:dyDescent="0.2">
      <c r="A367" s="414" t="s">
        <v>3390</v>
      </c>
      <c r="B367" s="413" t="s">
        <v>3391</v>
      </c>
      <c r="C367" s="413" t="str">
        <f t="array" ref="C367">IFERROR(INDEX($B$16:$B$561, MATCH(0, COUNTIF($C$15:C366, $B$16:$B$561&amp;"") + IF($B$16:$B$561="",1,0), 0)), "")</f>
        <v/>
      </c>
      <c r="D367" s="413" t="s">
        <v>3392</v>
      </c>
    </row>
    <row r="368" spans="1:4" s="11" customFormat="1" x14ac:dyDescent="0.2">
      <c r="A368" s="414" t="s">
        <v>3393</v>
      </c>
      <c r="B368" s="413" t="s">
        <v>3394</v>
      </c>
      <c r="C368" s="413" t="str">
        <f t="array" ref="C368">IFERROR(INDEX($B$16:$B$561, MATCH(0, COUNTIF($C$15:C367, $B$16:$B$561&amp;"") + IF($B$16:$B$561="",1,0), 0)), "")</f>
        <v/>
      </c>
      <c r="D368" s="413" t="s">
        <v>3395</v>
      </c>
    </row>
    <row r="369" spans="1:4" s="11" customFormat="1" x14ac:dyDescent="0.2">
      <c r="A369" s="414" t="s">
        <v>3396</v>
      </c>
      <c r="B369" s="413" t="s">
        <v>2724</v>
      </c>
      <c r="C369" s="413" t="str">
        <f t="array" ref="C369">IFERROR(INDEX($B$16:$B$561, MATCH(0, COUNTIF($C$15:C368, $B$16:$B$561&amp;"") + IF($B$16:$B$561="",1,0), 0)), "")</f>
        <v/>
      </c>
      <c r="D369" s="413" t="s">
        <v>2725</v>
      </c>
    </row>
    <row r="370" spans="1:4" s="11" customFormat="1" x14ac:dyDescent="0.2">
      <c r="A370" s="414" t="s">
        <v>3397</v>
      </c>
      <c r="B370" s="413" t="s">
        <v>3398</v>
      </c>
      <c r="C370" s="413" t="str">
        <f t="array" ref="C370">IFERROR(INDEX($B$16:$B$561, MATCH(0, COUNTIF($C$15:C369, $B$16:$B$561&amp;"") + IF($B$16:$B$561="",1,0), 0)), "")</f>
        <v/>
      </c>
      <c r="D370" s="413" t="s">
        <v>3399</v>
      </c>
    </row>
    <row r="371" spans="1:4" s="11" customFormat="1" x14ac:dyDescent="0.2">
      <c r="A371" s="414" t="s">
        <v>3400</v>
      </c>
      <c r="B371" s="413" t="s">
        <v>3398</v>
      </c>
      <c r="C371" s="413" t="str">
        <f t="array" ref="C371">IFERROR(INDEX($B$16:$B$561, MATCH(0, COUNTIF($C$15:C370, $B$16:$B$561&amp;"") + IF($B$16:$B$561="",1,0), 0)), "")</f>
        <v/>
      </c>
      <c r="D371" s="413" t="s">
        <v>3399</v>
      </c>
    </row>
    <row r="372" spans="1:4" s="11" customFormat="1" x14ac:dyDescent="0.2">
      <c r="A372" s="414" t="s">
        <v>3401</v>
      </c>
      <c r="B372" s="413" t="s">
        <v>3402</v>
      </c>
      <c r="C372" s="413" t="str">
        <f t="array" ref="C372">IFERROR(INDEX($B$16:$B$561, MATCH(0, COUNTIF($C$15:C371, $B$16:$B$561&amp;"") + IF($B$16:$B$561="",1,0), 0)), "")</f>
        <v/>
      </c>
      <c r="D372" s="413" t="s">
        <v>3403</v>
      </c>
    </row>
    <row r="373" spans="1:4" s="11" customFormat="1" x14ac:dyDescent="0.2">
      <c r="A373" s="414" t="s">
        <v>3404</v>
      </c>
      <c r="B373" s="413" t="s">
        <v>3405</v>
      </c>
      <c r="C373" s="413" t="str">
        <f t="array" ref="C373">IFERROR(INDEX($B$16:$B$561, MATCH(0, COUNTIF($C$15:C372, $B$16:$B$561&amp;"") + IF($B$16:$B$561="",1,0), 0)), "")</f>
        <v/>
      </c>
      <c r="D373" s="413" t="s">
        <v>3406</v>
      </c>
    </row>
    <row r="374" spans="1:4" s="11" customFormat="1" x14ac:dyDescent="0.2">
      <c r="A374" s="414" t="s">
        <v>3407</v>
      </c>
      <c r="B374" s="413" t="s">
        <v>3408</v>
      </c>
      <c r="C374" s="413" t="str">
        <f t="array" ref="C374">IFERROR(INDEX($B$16:$B$561, MATCH(0, COUNTIF($C$15:C373, $B$16:$B$561&amp;"") + IF($B$16:$B$561="",1,0), 0)), "")</f>
        <v/>
      </c>
      <c r="D374" s="413" t="s">
        <v>3409</v>
      </c>
    </row>
    <row r="375" spans="1:4" s="11" customFormat="1" x14ac:dyDescent="0.2">
      <c r="A375" s="414" t="s">
        <v>3410</v>
      </c>
      <c r="B375" s="413" t="s">
        <v>3411</v>
      </c>
      <c r="C375" s="413" t="str">
        <f t="array" ref="C375">IFERROR(INDEX($B$16:$B$561, MATCH(0, COUNTIF($C$15:C374, $B$16:$B$561&amp;"") + IF($B$16:$B$561="",1,0), 0)), "")</f>
        <v/>
      </c>
      <c r="D375" s="413" t="s">
        <v>3412</v>
      </c>
    </row>
    <row r="376" spans="1:4" s="11" customFormat="1" x14ac:dyDescent="0.2">
      <c r="A376" s="414" t="s">
        <v>3413</v>
      </c>
      <c r="B376" s="413" t="s">
        <v>3414</v>
      </c>
      <c r="C376" s="413" t="str">
        <f t="array" ref="C376">IFERROR(INDEX($B$16:$B$561, MATCH(0, COUNTIF($C$15:C375, $B$16:$B$561&amp;"") + IF($B$16:$B$561="",1,0), 0)), "")</f>
        <v/>
      </c>
      <c r="D376" s="413" t="s">
        <v>3415</v>
      </c>
    </row>
    <row r="377" spans="1:4" s="11" customFormat="1" x14ac:dyDescent="0.2">
      <c r="A377" s="414" t="s">
        <v>3416</v>
      </c>
      <c r="B377" s="413" t="s">
        <v>3417</v>
      </c>
      <c r="C377" s="413" t="str">
        <f t="array" ref="C377">IFERROR(INDEX($B$16:$B$561, MATCH(0, COUNTIF($C$15:C376, $B$16:$B$561&amp;"") + IF($B$16:$B$561="",1,0), 0)), "")</f>
        <v/>
      </c>
      <c r="D377" s="413" t="s">
        <v>3418</v>
      </c>
    </row>
    <row r="378" spans="1:4" s="11" customFormat="1" x14ac:dyDescent="0.2">
      <c r="A378" s="414" t="s">
        <v>3419</v>
      </c>
      <c r="B378" s="413" t="s">
        <v>3420</v>
      </c>
      <c r="C378" s="413" t="str">
        <f t="array" ref="C378">IFERROR(INDEX($B$16:$B$561, MATCH(0, COUNTIF($C$15:C377, $B$16:$B$561&amp;"") + IF($B$16:$B$561="",1,0), 0)), "")</f>
        <v/>
      </c>
      <c r="D378" s="413" t="s">
        <v>3421</v>
      </c>
    </row>
    <row r="379" spans="1:4" s="11" customFormat="1" x14ac:dyDescent="0.2">
      <c r="A379" s="414" t="s">
        <v>3422</v>
      </c>
      <c r="B379" s="413" t="s">
        <v>3420</v>
      </c>
      <c r="C379" s="413" t="str">
        <f t="array" ref="C379">IFERROR(INDEX($B$16:$B$561, MATCH(0, COUNTIF($C$15:C378, $B$16:$B$561&amp;"") + IF($B$16:$B$561="",1,0), 0)), "")</f>
        <v/>
      </c>
      <c r="D379" s="413" t="s">
        <v>3421</v>
      </c>
    </row>
    <row r="380" spans="1:4" s="11" customFormat="1" x14ac:dyDescent="0.2">
      <c r="A380" s="414" t="s">
        <v>3423</v>
      </c>
      <c r="B380" s="413" t="s">
        <v>3118</v>
      </c>
      <c r="C380" s="413" t="str">
        <f t="array" ref="C380">IFERROR(INDEX($B$16:$B$561, MATCH(0, COUNTIF($C$15:C379, $B$16:$B$561&amp;"") + IF($B$16:$B$561="",1,0), 0)), "")</f>
        <v/>
      </c>
      <c r="D380" s="413" t="s">
        <v>3119</v>
      </c>
    </row>
    <row r="381" spans="1:4" s="11" customFormat="1" x14ac:dyDescent="0.2">
      <c r="A381" s="414" t="s">
        <v>3424</v>
      </c>
      <c r="B381" s="413" t="s">
        <v>3425</v>
      </c>
      <c r="C381" s="413" t="str">
        <f t="array" ref="C381">IFERROR(INDEX($B$16:$B$561, MATCH(0, COUNTIF($C$15:C380, $B$16:$B$561&amp;"") + IF($B$16:$B$561="",1,0), 0)), "")</f>
        <v/>
      </c>
      <c r="D381" s="413" t="s">
        <v>3426</v>
      </c>
    </row>
    <row r="382" spans="1:4" s="11" customFormat="1" x14ac:dyDescent="0.2">
      <c r="A382" s="414" t="s">
        <v>3427</v>
      </c>
      <c r="B382" s="413" t="s">
        <v>3083</v>
      </c>
      <c r="C382" s="413" t="str">
        <f t="array" ref="C382">IFERROR(INDEX($B$16:$B$561, MATCH(0, COUNTIF($C$15:C381, $B$16:$B$561&amp;"") + IF($B$16:$B$561="",1,0), 0)), "")</f>
        <v/>
      </c>
      <c r="D382" s="413" t="s">
        <v>3084</v>
      </c>
    </row>
    <row r="383" spans="1:4" s="11" customFormat="1" x14ac:dyDescent="0.2">
      <c r="A383" s="414" t="s">
        <v>3428</v>
      </c>
      <c r="B383" s="413" t="s">
        <v>2886</v>
      </c>
      <c r="C383" s="413" t="str">
        <f t="array" ref="C383">IFERROR(INDEX($B$16:$B$561, MATCH(0, COUNTIF($C$15:C382, $B$16:$B$561&amp;"") + IF($B$16:$B$561="",1,0), 0)), "")</f>
        <v/>
      </c>
      <c r="D383" s="413" t="s">
        <v>2887</v>
      </c>
    </row>
    <row r="384" spans="1:4" s="11" customFormat="1" x14ac:dyDescent="0.2">
      <c r="A384" s="414" t="s">
        <v>3429</v>
      </c>
      <c r="B384" s="413" t="s">
        <v>3430</v>
      </c>
      <c r="C384" s="413" t="str">
        <f t="array" ref="C384">IFERROR(INDEX($B$16:$B$561, MATCH(0, COUNTIF($C$15:C383, $B$16:$B$561&amp;"") + IF($B$16:$B$561="",1,0), 0)), "")</f>
        <v/>
      </c>
      <c r="D384" s="413" t="s">
        <v>3431</v>
      </c>
    </row>
    <row r="385" spans="1:4" s="11" customFormat="1" x14ac:dyDescent="0.2">
      <c r="A385" s="414" t="s">
        <v>3432</v>
      </c>
      <c r="B385" s="413" t="s">
        <v>3433</v>
      </c>
      <c r="C385" s="413" t="str">
        <f t="array" ref="C385">IFERROR(INDEX($B$16:$B$561, MATCH(0, COUNTIF($C$15:C384, $B$16:$B$561&amp;"") + IF($B$16:$B$561="",1,0), 0)), "")</f>
        <v/>
      </c>
      <c r="D385" s="413" t="s">
        <v>3434</v>
      </c>
    </row>
    <row r="386" spans="1:4" s="11" customFormat="1" x14ac:dyDescent="0.2">
      <c r="A386" s="414" t="s">
        <v>3435</v>
      </c>
      <c r="B386" s="413" t="s">
        <v>3433</v>
      </c>
      <c r="C386" s="413" t="str">
        <f t="array" ref="C386">IFERROR(INDEX($B$16:$B$561, MATCH(0, COUNTIF($C$15:C385, $B$16:$B$561&amp;"") + IF($B$16:$B$561="",1,0), 0)), "")</f>
        <v/>
      </c>
      <c r="D386" s="413" t="s">
        <v>3434</v>
      </c>
    </row>
    <row r="387" spans="1:4" s="11" customFormat="1" x14ac:dyDescent="0.2">
      <c r="A387" s="414" t="s">
        <v>3436</v>
      </c>
      <c r="B387" s="413" t="s">
        <v>3437</v>
      </c>
      <c r="C387" s="413" t="str">
        <f t="array" ref="C387">IFERROR(INDEX($B$16:$B$561, MATCH(0, COUNTIF($C$15:C386, $B$16:$B$561&amp;"") + IF($B$16:$B$561="",1,0), 0)), "")</f>
        <v/>
      </c>
      <c r="D387" s="413" t="s">
        <v>3438</v>
      </c>
    </row>
    <row r="388" spans="1:4" s="11" customFormat="1" x14ac:dyDescent="0.2">
      <c r="A388" s="414" t="s">
        <v>3439</v>
      </c>
      <c r="B388" s="413" t="s">
        <v>3440</v>
      </c>
      <c r="C388" s="413" t="str">
        <f t="array" ref="C388">IFERROR(INDEX($B$16:$B$561, MATCH(0, COUNTIF($C$15:C387, $B$16:$B$561&amp;"") + IF($B$16:$B$561="",1,0), 0)), "")</f>
        <v/>
      </c>
      <c r="D388" s="413" t="s">
        <v>3441</v>
      </c>
    </row>
    <row r="389" spans="1:4" s="11" customFormat="1" x14ac:dyDescent="0.2">
      <c r="A389" s="414" t="s">
        <v>3442</v>
      </c>
      <c r="B389" s="413" t="s">
        <v>3443</v>
      </c>
      <c r="C389" s="413" t="str">
        <f t="array" ref="C389">IFERROR(INDEX($B$16:$B$561, MATCH(0, COUNTIF($C$15:C388, $B$16:$B$561&amp;"") + IF($B$16:$B$561="",1,0), 0)), "")</f>
        <v/>
      </c>
      <c r="D389" s="413" t="s">
        <v>3444</v>
      </c>
    </row>
    <row r="390" spans="1:4" s="11" customFormat="1" x14ac:dyDescent="0.2">
      <c r="A390" s="414" t="s">
        <v>3445</v>
      </c>
      <c r="B390" s="413" t="s">
        <v>3443</v>
      </c>
      <c r="C390" s="413" t="str">
        <f t="array" ref="C390">IFERROR(INDEX($B$16:$B$561, MATCH(0, COUNTIF($C$15:C389, $B$16:$B$561&amp;"") + IF($B$16:$B$561="",1,0), 0)), "")</f>
        <v/>
      </c>
      <c r="D390" s="413" t="s">
        <v>3444</v>
      </c>
    </row>
    <row r="391" spans="1:4" s="11" customFormat="1" x14ac:dyDescent="0.2">
      <c r="A391" s="414" t="s">
        <v>3446</v>
      </c>
      <c r="B391" s="413" t="s">
        <v>3440</v>
      </c>
      <c r="C391" s="413" t="str">
        <f t="array" ref="C391">IFERROR(INDEX($B$16:$B$561, MATCH(0, COUNTIF($C$15:C390, $B$16:$B$561&amp;"") + IF($B$16:$B$561="",1,0), 0)), "")</f>
        <v/>
      </c>
      <c r="D391" s="413" t="s">
        <v>3441</v>
      </c>
    </row>
    <row r="392" spans="1:4" s="11" customFormat="1" x14ac:dyDescent="0.2">
      <c r="A392" s="414" t="s">
        <v>3447</v>
      </c>
      <c r="B392" s="413" t="s">
        <v>3430</v>
      </c>
      <c r="C392" s="413" t="str">
        <f t="array" ref="C392">IFERROR(INDEX($B$16:$B$561, MATCH(0, COUNTIF($C$15:C391, $B$16:$B$561&amp;"") + IF($B$16:$B$561="",1,0), 0)), "")</f>
        <v/>
      </c>
      <c r="D392" s="413" t="s">
        <v>3431</v>
      </c>
    </row>
    <row r="393" spans="1:4" s="11" customFormat="1" x14ac:dyDescent="0.2">
      <c r="A393" s="414" t="s">
        <v>3448</v>
      </c>
      <c r="B393" s="413" t="s">
        <v>3433</v>
      </c>
      <c r="C393" s="413" t="str">
        <f t="array" ref="C393">IFERROR(INDEX($B$16:$B$561, MATCH(0, COUNTIF($C$15:C392, $B$16:$B$561&amp;"") + IF($B$16:$B$561="",1,0), 0)), "")</f>
        <v/>
      </c>
      <c r="D393" s="413" t="s">
        <v>3434</v>
      </c>
    </row>
    <row r="394" spans="1:4" s="11" customFormat="1" x14ac:dyDescent="0.2">
      <c r="A394" s="414" t="s">
        <v>3449</v>
      </c>
      <c r="B394" s="413" t="s">
        <v>3433</v>
      </c>
      <c r="C394" s="413" t="str">
        <f t="array" ref="C394">IFERROR(INDEX($B$16:$B$561, MATCH(0, COUNTIF($C$15:C393, $B$16:$B$561&amp;"") + IF($B$16:$B$561="",1,0), 0)), "")</f>
        <v/>
      </c>
      <c r="D394" s="413" t="s">
        <v>3434</v>
      </c>
    </row>
    <row r="395" spans="1:4" s="11" customFormat="1" x14ac:dyDescent="0.2">
      <c r="A395" s="414" t="s">
        <v>3450</v>
      </c>
      <c r="B395" s="413" t="s">
        <v>3451</v>
      </c>
      <c r="C395" s="413" t="str">
        <f t="array" ref="C395">IFERROR(INDEX($B$16:$B$561, MATCH(0, COUNTIF($C$15:C394, $B$16:$B$561&amp;"") + IF($B$16:$B$561="",1,0), 0)), "")</f>
        <v/>
      </c>
      <c r="D395" s="413" t="s">
        <v>3452</v>
      </c>
    </row>
    <row r="396" spans="1:4" s="11" customFormat="1" x14ac:dyDescent="0.2">
      <c r="A396" s="414" t="s">
        <v>3453</v>
      </c>
      <c r="B396" s="413" t="s">
        <v>3454</v>
      </c>
      <c r="C396" s="413" t="str">
        <f t="array" ref="C396">IFERROR(INDEX($B$16:$B$561, MATCH(0, COUNTIF($C$15:C395, $B$16:$B$561&amp;"") + IF($B$16:$B$561="",1,0), 0)), "")</f>
        <v/>
      </c>
      <c r="D396" s="413" t="s">
        <v>3455</v>
      </c>
    </row>
    <row r="397" spans="1:4" s="11" customFormat="1" x14ac:dyDescent="0.2">
      <c r="A397" s="414" t="s">
        <v>3456</v>
      </c>
      <c r="B397" s="413" t="s">
        <v>3457</v>
      </c>
      <c r="C397" s="413" t="str">
        <f t="array" ref="C397">IFERROR(INDEX($B$16:$B$561, MATCH(0, COUNTIF($C$15:C396, $B$16:$B$561&amp;"") + IF($B$16:$B$561="",1,0), 0)), "")</f>
        <v/>
      </c>
      <c r="D397" s="413" t="s">
        <v>3458</v>
      </c>
    </row>
    <row r="398" spans="1:4" s="11" customFormat="1" x14ac:dyDescent="0.2">
      <c r="A398" s="414" t="s">
        <v>3459</v>
      </c>
      <c r="B398" s="413" t="s">
        <v>3457</v>
      </c>
      <c r="C398" s="413" t="str">
        <f t="array" ref="C398">IFERROR(INDEX($B$16:$B$561, MATCH(0, COUNTIF($C$15:C397, $B$16:$B$561&amp;"") + IF($B$16:$B$561="",1,0), 0)), "")</f>
        <v/>
      </c>
      <c r="D398" s="413" t="s">
        <v>3458</v>
      </c>
    </row>
    <row r="399" spans="1:4" s="11" customFormat="1" x14ac:dyDescent="0.2">
      <c r="A399" s="414" t="s">
        <v>3460</v>
      </c>
      <c r="B399" s="413" t="s">
        <v>3461</v>
      </c>
      <c r="C399" s="413" t="str">
        <f t="array" ref="C399">IFERROR(INDEX($B$16:$B$561, MATCH(0, COUNTIF($C$15:C398, $B$16:$B$561&amp;"") + IF($B$16:$B$561="",1,0), 0)), "")</f>
        <v/>
      </c>
      <c r="D399" s="413" t="s">
        <v>3462</v>
      </c>
    </row>
    <row r="400" spans="1:4" s="11" customFormat="1" x14ac:dyDescent="0.2">
      <c r="A400" s="414" t="s">
        <v>3463</v>
      </c>
      <c r="B400" s="413" t="s">
        <v>3461</v>
      </c>
      <c r="C400" s="413" t="str">
        <f t="array" ref="C400">IFERROR(INDEX($B$16:$B$561, MATCH(0, COUNTIF($C$15:C399, $B$16:$B$561&amp;"") + IF($B$16:$B$561="",1,0), 0)), "")</f>
        <v/>
      </c>
      <c r="D400" s="413" t="s">
        <v>3462</v>
      </c>
    </row>
    <row r="401" spans="1:4" s="11" customFormat="1" x14ac:dyDescent="0.2">
      <c r="A401" s="414" t="s">
        <v>3464</v>
      </c>
      <c r="B401" s="413" t="s">
        <v>3465</v>
      </c>
      <c r="C401" s="413" t="str">
        <f t="array" ref="C401">IFERROR(INDEX($B$16:$B$561, MATCH(0, COUNTIF($C$15:C400, $B$16:$B$561&amp;"") + IF($B$16:$B$561="",1,0), 0)), "")</f>
        <v/>
      </c>
      <c r="D401" s="413" t="s">
        <v>3466</v>
      </c>
    </row>
    <row r="402" spans="1:4" s="11" customFormat="1" x14ac:dyDescent="0.2">
      <c r="A402" s="414" t="s">
        <v>3467</v>
      </c>
      <c r="B402" s="413" t="s">
        <v>3465</v>
      </c>
      <c r="C402" s="413" t="str">
        <f t="array" ref="C402">IFERROR(INDEX($B$16:$B$561, MATCH(0, COUNTIF($C$15:C401, $B$16:$B$561&amp;"") + IF($B$16:$B$561="",1,0), 0)), "")</f>
        <v/>
      </c>
      <c r="D402" s="413" t="s">
        <v>3466</v>
      </c>
    </row>
    <row r="403" spans="1:4" s="11" customFormat="1" x14ac:dyDescent="0.2">
      <c r="A403" s="414" t="s">
        <v>3468</v>
      </c>
      <c r="B403" s="413" t="s">
        <v>3469</v>
      </c>
      <c r="C403" s="413" t="str">
        <f t="array" ref="C403">IFERROR(INDEX($B$16:$B$561, MATCH(0, COUNTIF($C$15:C402, $B$16:$B$561&amp;"") + IF($B$16:$B$561="",1,0), 0)), "")</f>
        <v/>
      </c>
      <c r="D403" s="413" t="s">
        <v>3470</v>
      </c>
    </row>
    <row r="404" spans="1:4" s="11" customFormat="1" x14ac:dyDescent="0.2">
      <c r="A404" s="414" t="s">
        <v>3471</v>
      </c>
      <c r="B404" s="413" t="s">
        <v>3472</v>
      </c>
      <c r="C404" s="413" t="str">
        <f t="array" ref="C404">IFERROR(INDEX($B$16:$B$561, MATCH(0, COUNTIF($C$15:C403, $B$16:$B$561&amp;"") + IF($B$16:$B$561="",1,0), 0)), "")</f>
        <v/>
      </c>
      <c r="D404" s="413" t="s">
        <v>3473</v>
      </c>
    </row>
    <row r="405" spans="1:4" s="11" customFormat="1" x14ac:dyDescent="0.2">
      <c r="A405" s="414" t="s">
        <v>3474</v>
      </c>
      <c r="B405" s="413" t="s">
        <v>3475</v>
      </c>
      <c r="C405" s="413" t="str">
        <f t="array" ref="C405">IFERROR(INDEX($B$16:$B$561, MATCH(0, COUNTIF($C$15:C404, $B$16:$B$561&amp;"") + IF($B$16:$B$561="",1,0), 0)), "")</f>
        <v/>
      </c>
      <c r="D405" s="413" t="s">
        <v>3476</v>
      </c>
    </row>
    <row r="406" spans="1:4" s="11" customFormat="1" x14ac:dyDescent="0.2">
      <c r="A406" s="414" t="s">
        <v>3477</v>
      </c>
      <c r="B406" s="413" t="s">
        <v>3125</v>
      </c>
      <c r="C406" s="413" t="str">
        <f t="array" ref="C406">IFERROR(INDEX($B$16:$B$561, MATCH(0, COUNTIF($C$15:C405, $B$16:$B$561&amp;"") + IF($B$16:$B$561="",1,0), 0)), "")</f>
        <v/>
      </c>
      <c r="D406" s="413" t="s">
        <v>3126</v>
      </c>
    </row>
    <row r="407" spans="1:4" s="11" customFormat="1" x14ac:dyDescent="0.2">
      <c r="A407" s="414" t="s">
        <v>3478</v>
      </c>
      <c r="B407" s="413" t="s">
        <v>3479</v>
      </c>
      <c r="C407" s="413" t="str">
        <f t="array" ref="C407">IFERROR(INDEX($B$16:$B$561, MATCH(0, COUNTIF($C$15:C406, $B$16:$B$561&amp;"") + IF($B$16:$B$561="",1,0), 0)), "")</f>
        <v/>
      </c>
      <c r="D407" s="413" t="s">
        <v>3480</v>
      </c>
    </row>
    <row r="408" spans="1:4" s="11" customFormat="1" x14ac:dyDescent="0.2">
      <c r="A408" s="414" t="s">
        <v>3481</v>
      </c>
      <c r="B408" s="413" t="s">
        <v>3479</v>
      </c>
      <c r="C408" s="413" t="str">
        <f t="array" ref="C408">IFERROR(INDEX($B$16:$B$561, MATCH(0, COUNTIF($C$15:C407, $B$16:$B$561&amp;"") + IF($B$16:$B$561="",1,0), 0)), "")</f>
        <v/>
      </c>
      <c r="D408" s="413" t="s">
        <v>3480</v>
      </c>
    </row>
    <row r="409" spans="1:4" s="11" customFormat="1" x14ac:dyDescent="0.2">
      <c r="A409" s="414" t="s">
        <v>3482</v>
      </c>
      <c r="B409" s="413" t="s">
        <v>2806</v>
      </c>
      <c r="C409" s="413" t="str">
        <f t="array" ref="C409">IFERROR(INDEX($B$16:$B$561, MATCH(0, COUNTIF($C$15:C408, $B$16:$B$561&amp;"") + IF($B$16:$B$561="",1,0), 0)), "")</f>
        <v/>
      </c>
      <c r="D409" s="413" t="s">
        <v>2807</v>
      </c>
    </row>
    <row r="410" spans="1:4" s="11" customFormat="1" x14ac:dyDescent="0.2">
      <c r="A410" s="414" t="s">
        <v>3483</v>
      </c>
      <c r="B410" s="413" t="s">
        <v>3484</v>
      </c>
      <c r="C410" s="413" t="str">
        <f t="array" ref="C410">IFERROR(INDEX($B$16:$B$561, MATCH(0, COUNTIF($C$15:C409, $B$16:$B$561&amp;"") + IF($B$16:$B$561="",1,0), 0)), "")</f>
        <v/>
      </c>
      <c r="D410" s="413" t="s">
        <v>3485</v>
      </c>
    </row>
    <row r="411" spans="1:4" s="11" customFormat="1" x14ac:dyDescent="0.2">
      <c r="A411" s="414" t="s">
        <v>3486</v>
      </c>
      <c r="B411" s="413" t="s">
        <v>3487</v>
      </c>
      <c r="C411" s="413" t="str">
        <f t="array" ref="C411">IFERROR(INDEX($B$16:$B$561, MATCH(0, COUNTIF($C$15:C410, $B$16:$B$561&amp;"") + IF($B$16:$B$561="",1,0), 0)), "")</f>
        <v/>
      </c>
      <c r="D411" s="413" t="s">
        <v>3488</v>
      </c>
    </row>
    <row r="412" spans="1:4" s="11" customFormat="1" x14ac:dyDescent="0.2">
      <c r="A412" s="414" t="s">
        <v>3489</v>
      </c>
      <c r="B412" s="413" t="s">
        <v>3490</v>
      </c>
      <c r="C412" s="413" t="str">
        <f t="array" ref="C412">IFERROR(INDEX($B$16:$B$561, MATCH(0, COUNTIF($C$15:C411, $B$16:$B$561&amp;"") + IF($B$16:$B$561="",1,0), 0)), "")</f>
        <v/>
      </c>
      <c r="D412" s="413" t="s">
        <v>3491</v>
      </c>
    </row>
    <row r="413" spans="1:4" s="11" customFormat="1" x14ac:dyDescent="0.2">
      <c r="A413" s="414" t="s">
        <v>3492</v>
      </c>
      <c r="B413" s="413" t="s">
        <v>3490</v>
      </c>
      <c r="C413" s="413" t="str">
        <f t="array" ref="C413">IFERROR(INDEX($B$16:$B$561, MATCH(0, COUNTIF($C$15:C412, $B$16:$B$561&amp;"") + IF($B$16:$B$561="",1,0), 0)), "")</f>
        <v/>
      </c>
      <c r="D413" s="413" t="s">
        <v>3491</v>
      </c>
    </row>
    <row r="414" spans="1:4" s="11" customFormat="1" x14ac:dyDescent="0.2">
      <c r="A414" s="414" t="s">
        <v>3493</v>
      </c>
      <c r="B414" s="413" t="s">
        <v>3490</v>
      </c>
      <c r="C414" s="413" t="str">
        <f t="array" ref="C414">IFERROR(INDEX($B$16:$B$561, MATCH(0, COUNTIF($C$15:C413, $B$16:$B$561&amp;"") + IF($B$16:$B$561="",1,0), 0)), "")</f>
        <v/>
      </c>
      <c r="D414" s="413" t="s">
        <v>3491</v>
      </c>
    </row>
    <row r="415" spans="1:4" s="11" customFormat="1" x14ac:dyDescent="0.2">
      <c r="A415" s="414" t="s">
        <v>3494</v>
      </c>
      <c r="B415" s="413" t="s">
        <v>3490</v>
      </c>
      <c r="C415" s="413" t="str">
        <f t="array" ref="C415">IFERROR(INDEX($B$16:$B$561, MATCH(0, COUNTIF($C$15:C414, $B$16:$B$561&amp;"") + IF($B$16:$B$561="",1,0), 0)), "")</f>
        <v/>
      </c>
      <c r="D415" s="413" t="s">
        <v>3491</v>
      </c>
    </row>
    <row r="416" spans="1:4" s="11" customFormat="1" x14ac:dyDescent="0.2">
      <c r="A416" s="414" t="s">
        <v>2369</v>
      </c>
      <c r="B416" s="413" t="s">
        <v>2370</v>
      </c>
      <c r="C416" s="413" t="str">
        <f t="array" ref="C416">IFERROR(INDEX($B$16:$B$561, MATCH(0, COUNTIF($C$15:C415, $B$16:$B$561&amp;"") + IF($B$16:$B$561="",1,0), 0)), "")</f>
        <v/>
      </c>
      <c r="D416" s="413" t="s">
        <v>2371</v>
      </c>
    </row>
    <row r="417" spans="1:4" s="11" customFormat="1" x14ac:dyDescent="0.2">
      <c r="A417" s="414" t="s">
        <v>3495</v>
      </c>
      <c r="B417" s="413" t="s">
        <v>3496</v>
      </c>
      <c r="C417" s="413" t="str">
        <f t="array" ref="C417">IFERROR(INDEX($B$16:$B$561, MATCH(0, COUNTIF($C$15:C416, $B$16:$B$561&amp;"") + IF($B$16:$B$561="",1,0), 0)), "")</f>
        <v/>
      </c>
      <c r="D417" s="413" t="s">
        <v>3497</v>
      </c>
    </row>
    <row r="418" spans="1:4" s="11" customFormat="1" x14ac:dyDescent="0.2">
      <c r="A418" s="414" t="s">
        <v>3498</v>
      </c>
      <c r="B418" s="413" t="s">
        <v>3499</v>
      </c>
      <c r="C418" s="413" t="str">
        <f t="array" ref="C418">IFERROR(INDEX($B$16:$B$561, MATCH(0, COUNTIF($C$15:C417, $B$16:$B$561&amp;"") + IF($B$16:$B$561="",1,0), 0)), "")</f>
        <v/>
      </c>
      <c r="D418" s="413" t="s">
        <v>3500</v>
      </c>
    </row>
    <row r="419" spans="1:4" s="11" customFormat="1" x14ac:dyDescent="0.2">
      <c r="A419" s="414" t="s">
        <v>3501</v>
      </c>
      <c r="B419" s="413" t="s">
        <v>3502</v>
      </c>
      <c r="C419" s="413" t="str">
        <f t="array" ref="C419">IFERROR(INDEX($B$16:$B$561, MATCH(0, COUNTIF($C$15:C418, $B$16:$B$561&amp;"") + IF($B$16:$B$561="",1,0), 0)), "")</f>
        <v/>
      </c>
      <c r="D419" s="413" t="s">
        <v>3503</v>
      </c>
    </row>
    <row r="420" spans="1:4" s="11" customFormat="1" x14ac:dyDescent="0.2">
      <c r="A420" s="414" t="s">
        <v>3504</v>
      </c>
      <c r="B420" s="413" t="s">
        <v>3505</v>
      </c>
      <c r="C420" s="413" t="str">
        <f t="array" ref="C420">IFERROR(INDEX($B$16:$B$561, MATCH(0, COUNTIF($C$15:C419, $B$16:$B$561&amp;"") + IF($B$16:$B$561="",1,0), 0)), "")</f>
        <v/>
      </c>
      <c r="D420" s="413" t="s">
        <v>3506</v>
      </c>
    </row>
    <row r="421" spans="1:4" s="11" customFormat="1" x14ac:dyDescent="0.2">
      <c r="A421" s="414" t="s">
        <v>3507</v>
      </c>
      <c r="B421" s="413" t="s">
        <v>3234</v>
      </c>
      <c r="C421" s="413" t="str">
        <f t="array" ref="C421">IFERROR(INDEX($B$16:$B$561, MATCH(0, COUNTIF($C$15:C420, $B$16:$B$561&amp;"") + IF($B$16:$B$561="",1,0), 0)), "")</f>
        <v/>
      </c>
      <c r="D421" s="413" t="s">
        <v>3235</v>
      </c>
    </row>
    <row r="422" spans="1:4" s="11" customFormat="1" x14ac:dyDescent="0.2">
      <c r="A422" s="414" t="s">
        <v>3508</v>
      </c>
      <c r="B422" s="413" t="s">
        <v>3234</v>
      </c>
      <c r="C422" s="413" t="str">
        <f t="array" ref="C422">IFERROR(INDEX($B$16:$B$561, MATCH(0, COUNTIF($C$15:C421, $B$16:$B$561&amp;"") + IF($B$16:$B$561="",1,0), 0)), "")</f>
        <v/>
      </c>
      <c r="D422" s="413" t="s">
        <v>3235</v>
      </c>
    </row>
    <row r="423" spans="1:4" s="11" customFormat="1" x14ac:dyDescent="0.2">
      <c r="A423" s="414" t="s">
        <v>3509</v>
      </c>
      <c r="B423" s="413" t="s">
        <v>3510</v>
      </c>
      <c r="C423" s="413" t="str">
        <f t="array" ref="C423">IFERROR(INDEX($B$16:$B$561, MATCH(0, COUNTIF($C$15:C422, $B$16:$B$561&amp;"") + IF($B$16:$B$561="",1,0), 0)), "")</f>
        <v/>
      </c>
      <c r="D423" s="413" t="s">
        <v>3511</v>
      </c>
    </row>
    <row r="424" spans="1:4" s="11" customFormat="1" x14ac:dyDescent="0.2">
      <c r="A424" s="414" t="s">
        <v>3512</v>
      </c>
      <c r="B424" s="413" t="s">
        <v>3510</v>
      </c>
      <c r="C424" s="413" t="str">
        <f t="array" ref="C424">IFERROR(INDEX($B$16:$B$561, MATCH(0, COUNTIF($C$15:C423, $B$16:$B$561&amp;"") + IF($B$16:$B$561="",1,0), 0)), "")</f>
        <v/>
      </c>
      <c r="D424" s="413" t="s">
        <v>3511</v>
      </c>
    </row>
    <row r="425" spans="1:4" s="11" customFormat="1" x14ac:dyDescent="0.2">
      <c r="A425" s="414" t="s">
        <v>3513</v>
      </c>
      <c r="B425" s="413" t="s">
        <v>3510</v>
      </c>
      <c r="C425" s="413" t="str">
        <f t="array" ref="C425">IFERROR(INDEX($B$16:$B$561, MATCH(0, COUNTIF($C$15:C424, $B$16:$B$561&amp;"") + IF($B$16:$B$561="",1,0), 0)), "")</f>
        <v/>
      </c>
      <c r="D425" s="413" t="s">
        <v>3514</v>
      </c>
    </row>
    <row r="426" spans="1:4" s="11" customFormat="1" x14ac:dyDescent="0.2">
      <c r="A426" s="414" t="s">
        <v>3515</v>
      </c>
      <c r="B426" s="413" t="s">
        <v>2886</v>
      </c>
      <c r="C426" s="413" t="str">
        <f t="array" ref="C426">IFERROR(INDEX($B$16:$B$561, MATCH(0, COUNTIF($C$15:C425, $B$16:$B$561&amp;"") + IF($B$16:$B$561="",1,0), 0)), "")</f>
        <v/>
      </c>
      <c r="D426" s="413" t="s">
        <v>2887</v>
      </c>
    </row>
    <row r="427" spans="1:4" s="11" customFormat="1" x14ac:dyDescent="0.2">
      <c r="A427" s="414" t="s">
        <v>3516</v>
      </c>
      <c r="B427" s="413" t="s">
        <v>2886</v>
      </c>
      <c r="C427" s="413" t="str">
        <f t="array" ref="C427">IFERROR(INDEX($B$16:$B$561, MATCH(0, COUNTIF($C$15:C426, $B$16:$B$561&amp;"") + IF($B$16:$B$561="",1,0), 0)), "")</f>
        <v/>
      </c>
      <c r="D427" s="413" t="s">
        <v>2887</v>
      </c>
    </row>
    <row r="428" spans="1:4" s="11" customFormat="1" x14ac:dyDescent="0.2">
      <c r="A428" s="414" t="s">
        <v>3517</v>
      </c>
      <c r="B428" s="413" t="s">
        <v>3518</v>
      </c>
      <c r="C428" s="413" t="str">
        <f t="array" ref="C428">IFERROR(INDEX($B$16:$B$561, MATCH(0, COUNTIF($C$15:C427, $B$16:$B$561&amp;"") + IF($B$16:$B$561="",1,0), 0)), "")</f>
        <v/>
      </c>
      <c r="D428" s="413" t="s">
        <v>3519</v>
      </c>
    </row>
    <row r="429" spans="1:4" s="11" customFormat="1" x14ac:dyDescent="0.2">
      <c r="A429" s="414" t="s">
        <v>3520</v>
      </c>
      <c r="B429" s="413" t="s">
        <v>3510</v>
      </c>
      <c r="C429" s="413" t="str">
        <f t="array" ref="C429">IFERROR(INDEX($B$16:$B$561, MATCH(0, COUNTIF($C$15:C428, $B$16:$B$561&amp;"") + IF($B$16:$B$561="",1,0), 0)), "")</f>
        <v/>
      </c>
      <c r="D429" s="413" t="s">
        <v>3514</v>
      </c>
    </row>
    <row r="430" spans="1:4" s="11" customFormat="1" x14ac:dyDescent="0.2">
      <c r="A430" s="414" t="s">
        <v>3521</v>
      </c>
      <c r="B430" s="413" t="s">
        <v>3522</v>
      </c>
      <c r="C430" s="413" t="str">
        <f t="array" ref="C430">IFERROR(INDEX($B$16:$B$561, MATCH(0, COUNTIF($C$15:C429, $B$16:$B$561&amp;"") + IF($B$16:$B$561="",1,0), 0)), "")</f>
        <v/>
      </c>
      <c r="D430" s="413" t="s">
        <v>3523</v>
      </c>
    </row>
    <row r="431" spans="1:4" s="11" customFormat="1" x14ac:dyDescent="0.2">
      <c r="A431" s="414" t="s">
        <v>3524</v>
      </c>
      <c r="B431" s="413" t="s">
        <v>3525</v>
      </c>
      <c r="C431" s="413" t="str">
        <f t="array" ref="C431">IFERROR(INDEX($B$16:$B$561, MATCH(0, COUNTIF($C$15:C430, $B$16:$B$561&amp;"") + IF($B$16:$B$561="",1,0), 0)), "")</f>
        <v/>
      </c>
      <c r="D431" s="413" t="s">
        <v>3526</v>
      </c>
    </row>
    <row r="432" spans="1:4" s="11" customFormat="1" x14ac:dyDescent="0.2">
      <c r="A432" s="414" t="s">
        <v>3527</v>
      </c>
      <c r="B432" s="413" t="s">
        <v>3528</v>
      </c>
      <c r="C432" s="413" t="str">
        <f t="array" ref="C432">IFERROR(INDEX($B$16:$B$561, MATCH(0, COUNTIF($C$15:C431, $B$16:$B$561&amp;"") + IF($B$16:$B$561="",1,0), 0)), "")</f>
        <v/>
      </c>
      <c r="D432" s="413" t="s">
        <v>3529</v>
      </c>
    </row>
    <row r="433" spans="1:4" s="11" customFormat="1" x14ac:dyDescent="0.2">
      <c r="A433" s="414" t="s">
        <v>3530</v>
      </c>
      <c r="B433" s="413" t="s">
        <v>3213</v>
      </c>
      <c r="C433" s="413" t="str">
        <f t="array" ref="C433">IFERROR(INDEX($B$16:$B$561, MATCH(0, COUNTIF($C$15:C432, $B$16:$B$561&amp;"") + IF($B$16:$B$561="",1,0), 0)), "")</f>
        <v/>
      </c>
      <c r="D433" s="413" t="s">
        <v>3214</v>
      </c>
    </row>
    <row r="434" spans="1:4" s="11" customFormat="1" x14ac:dyDescent="0.2">
      <c r="A434" s="414" t="s">
        <v>3531</v>
      </c>
      <c r="B434" s="413" t="s">
        <v>3213</v>
      </c>
      <c r="C434" s="413" t="str">
        <f t="array" ref="C434">IFERROR(INDEX($B$16:$B$561, MATCH(0, COUNTIF($C$15:C433, $B$16:$B$561&amp;"") + IF($B$16:$B$561="",1,0), 0)), "")</f>
        <v/>
      </c>
      <c r="D434" s="413" t="s">
        <v>3214</v>
      </c>
    </row>
    <row r="435" spans="1:4" s="11" customFormat="1" x14ac:dyDescent="0.2">
      <c r="A435" s="414" t="s">
        <v>3532</v>
      </c>
      <c r="B435" s="413" t="s">
        <v>3533</v>
      </c>
      <c r="C435" s="413" t="str">
        <f t="array" ref="C435">IFERROR(INDEX($B$16:$B$561, MATCH(0, COUNTIF($C$15:C434, $B$16:$B$561&amp;"") + IF($B$16:$B$561="",1,0), 0)), "")</f>
        <v/>
      </c>
      <c r="D435" s="413" t="s">
        <v>3534</v>
      </c>
    </row>
    <row r="436" spans="1:4" s="11" customFormat="1" x14ac:dyDescent="0.2">
      <c r="A436" s="414" t="s">
        <v>3535</v>
      </c>
      <c r="B436" s="413" t="s">
        <v>3536</v>
      </c>
      <c r="C436" s="413" t="str">
        <f t="array" ref="C436">IFERROR(INDEX($B$16:$B$561, MATCH(0, COUNTIF($C$15:C435, $B$16:$B$561&amp;"") + IF($B$16:$B$561="",1,0), 0)), "")</f>
        <v/>
      </c>
      <c r="D436" s="413" t="s">
        <v>3537</v>
      </c>
    </row>
    <row r="437" spans="1:4" s="11" customFormat="1" x14ac:dyDescent="0.2">
      <c r="A437" s="414" t="s">
        <v>3538</v>
      </c>
      <c r="B437" s="413" t="s">
        <v>3536</v>
      </c>
      <c r="C437" s="413" t="str">
        <f t="array" ref="C437">IFERROR(INDEX($B$16:$B$561, MATCH(0, COUNTIF($C$15:C436, $B$16:$B$561&amp;"") + IF($B$16:$B$561="",1,0), 0)), "")</f>
        <v/>
      </c>
      <c r="D437" s="413" t="s">
        <v>3537</v>
      </c>
    </row>
    <row r="438" spans="1:4" s="11" customFormat="1" x14ac:dyDescent="0.2">
      <c r="A438" s="414" t="s">
        <v>3539</v>
      </c>
      <c r="B438" s="413" t="s">
        <v>3540</v>
      </c>
      <c r="C438" s="413" t="str">
        <f t="array" ref="C438">IFERROR(INDEX($B$16:$B$561, MATCH(0, COUNTIF($C$15:C437, $B$16:$B$561&amp;"") + IF($B$16:$B$561="",1,0), 0)), "")</f>
        <v/>
      </c>
      <c r="D438" s="413" t="s">
        <v>3541</v>
      </c>
    </row>
    <row r="439" spans="1:4" s="11" customFormat="1" x14ac:dyDescent="0.2">
      <c r="A439" s="414" t="s">
        <v>3542</v>
      </c>
      <c r="B439" s="413" t="s">
        <v>2695</v>
      </c>
      <c r="C439" s="413" t="str">
        <f t="array" ref="C439">IFERROR(INDEX($B$16:$B$561, MATCH(0, COUNTIF($C$15:C438, $B$16:$B$561&amp;"") + IF($B$16:$B$561="",1,0), 0)), "")</f>
        <v/>
      </c>
      <c r="D439" s="413" t="s">
        <v>3543</v>
      </c>
    </row>
    <row r="440" spans="1:4" s="11" customFormat="1" x14ac:dyDescent="0.2">
      <c r="A440" s="414" t="s">
        <v>3544</v>
      </c>
      <c r="B440" s="413" t="s">
        <v>2695</v>
      </c>
      <c r="C440" s="413" t="str">
        <f t="array" ref="C440">IFERROR(INDEX($B$16:$B$561, MATCH(0, COUNTIF($C$15:C439, $B$16:$B$561&amp;"") + IF($B$16:$B$561="",1,0), 0)), "")</f>
        <v/>
      </c>
      <c r="D440" s="413" t="s">
        <v>3543</v>
      </c>
    </row>
    <row r="441" spans="1:4" s="11" customFormat="1" x14ac:dyDescent="0.2">
      <c r="A441" s="414" t="s">
        <v>3545</v>
      </c>
      <c r="B441" s="413" t="s">
        <v>3546</v>
      </c>
      <c r="C441" s="413" t="str">
        <f t="array" ref="C441">IFERROR(INDEX($B$16:$B$561, MATCH(0, COUNTIF($C$15:C440, $B$16:$B$561&amp;"") + IF($B$16:$B$561="",1,0), 0)), "")</f>
        <v/>
      </c>
      <c r="D441" s="413" t="s">
        <v>3547</v>
      </c>
    </row>
    <row r="442" spans="1:4" s="11" customFormat="1" x14ac:dyDescent="0.2">
      <c r="A442" s="414" t="s">
        <v>3548</v>
      </c>
      <c r="B442" s="413" t="s">
        <v>2695</v>
      </c>
      <c r="C442" s="413" t="str">
        <f t="array" ref="C442">IFERROR(INDEX($B$16:$B$561, MATCH(0, COUNTIF($C$15:C441, $B$16:$B$561&amp;"") + IF($B$16:$B$561="",1,0), 0)), "")</f>
        <v/>
      </c>
      <c r="D442" s="413" t="s">
        <v>3549</v>
      </c>
    </row>
    <row r="443" spans="1:4" s="11" customFormat="1" x14ac:dyDescent="0.2">
      <c r="A443" s="414" t="s">
        <v>3550</v>
      </c>
      <c r="B443" s="413" t="s">
        <v>2695</v>
      </c>
      <c r="C443" s="413" t="str">
        <f t="array" ref="C443">IFERROR(INDEX($B$16:$B$561, MATCH(0, COUNTIF($C$15:C442, $B$16:$B$561&amp;"") + IF($B$16:$B$561="",1,0), 0)), "")</f>
        <v/>
      </c>
      <c r="D443" s="413" t="s">
        <v>3549</v>
      </c>
    </row>
    <row r="444" spans="1:4" s="11" customFormat="1" x14ac:dyDescent="0.2">
      <c r="A444" s="414" t="s">
        <v>3551</v>
      </c>
      <c r="B444" s="413" t="s">
        <v>2695</v>
      </c>
      <c r="C444" s="413" t="str">
        <f t="array" ref="C444">IFERROR(INDEX($B$16:$B$561, MATCH(0, COUNTIF($C$15:C443, $B$16:$B$561&amp;"") + IF($B$16:$B$561="",1,0), 0)), "")</f>
        <v/>
      </c>
      <c r="D444" s="413" t="s">
        <v>3552</v>
      </c>
    </row>
    <row r="445" spans="1:4" s="11" customFormat="1" x14ac:dyDescent="0.2">
      <c r="A445" s="414" t="s">
        <v>3553</v>
      </c>
      <c r="B445" s="413" t="s">
        <v>2695</v>
      </c>
      <c r="C445" s="413" t="str">
        <f t="array" ref="C445">IFERROR(INDEX($B$16:$B$561, MATCH(0, COUNTIF($C$15:C444, $B$16:$B$561&amp;"") + IF($B$16:$B$561="",1,0), 0)), "")</f>
        <v/>
      </c>
      <c r="D445" s="413" t="s">
        <v>3552</v>
      </c>
    </row>
    <row r="446" spans="1:4" s="11" customFormat="1" x14ac:dyDescent="0.2">
      <c r="A446" s="414" t="s">
        <v>3554</v>
      </c>
      <c r="B446" s="413" t="s">
        <v>2695</v>
      </c>
      <c r="C446" s="413" t="str">
        <f t="array" ref="C446">IFERROR(INDEX($B$16:$B$561, MATCH(0, COUNTIF($C$15:C445, $B$16:$B$561&amp;"") + IF($B$16:$B$561="",1,0), 0)), "")</f>
        <v/>
      </c>
      <c r="D446" s="413" t="s">
        <v>3552</v>
      </c>
    </row>
    <row r="447" spans="1:4" s="11" customFormat="1" x14ac:dyDescent="0.2">
      <c r="A447" s="414" t="s">
        <v>3555</v>
      </c>
      <c r="B447" s="413" t="s">
        <v>2695</v>
      </c>
      <c r="C447" s="413" t="str">
        <f t="array" ref="C447">IFERROR(INDEX($B$16:$B$561, MATCH(0, COUNTIF($C$15:C446, $B$16:$B$561&amp;"") + IF($B$16:$B$561="",1,0), 0)), "")</f>
        <v/>
      </c>
      <c r="D447" s="413" t="s">
        <v>3552</v>
      </c>
    </row>
    <row r="448" spans="1:4" s="11" customFormat="1" x14ac:dyDescent="0.2">
      <c r="A448" s="414" t="s">
        <v>3556</v>
      </c>
      <c r="B448" s="413" t="s">
        <v>3557</v>
      </c>
      <c r="C448" s="413" t="str">
        <f t="array" ref="C448">IFERROR(INDEX($B$16:$B$561, MATCH(0, COUNTIF($C$15:C447, $B$16:$B$561&amp;"") + IF($B$16:$B$561="",1,0), 0)), "")</f>
        <v/>
      </c>
      <c r="D448" s="413" t="s">
        <v>3558</v>
      </c>
    </row>
    <row r="449" spans="1:4" s="11" customFormat="1" x14ac:dyDescent="0.2">
      <c r="A449" s="414" t="s">
        <v>3559</v>
      </c>
      <c r="B449" s="413" t="s">
        <v>3557</v>
      </c>
      <c r="C449" s="413" t="str">
        <f t="array" ref="C449">IFERROR(INDEX($B$16:$B$561, MATCH(0, COUNTIF($C$15:C448, $B$16:$B$561&amp;"") + IF($B$16:$B$561="",1,0), 0)), "")</f>
        <v/>
      </c>
      <c r="D449" s="413" t="s">
        <v>3558</v>
      </c>
    </row>
    <row r="450" spans="1:4" s="11" customFormat="1" x14ac:dyDescent="0.2">
      <c r="A450" s="414" t="s">
        <v>3560</v>
      </c>
      <c r="B450" s="413" t="s">
        <v>3557</v>
      </c>
      <c r="C450" s="413" t="str">
        <f t="array" ref="C450">IFERROR(INDEX($B$16:$B$561, MATCH(0, COUNTIF($C$15:C449, $B$16:$B$561&amp;"") + IF($B$16:$B$561="",1,0), 0)), "")</f>
        <v/>
      </c>
      <c r="D450" s="413" t="s">
        <v>3558</v>
      </c>
    </row>
    <row r="451" spans="1:4" s="11" customFormat="1" x14ac:dyDescent="0.2">
      <c r="A451" s="414" t="s">
        <v>3561</v>
      </c>
      <c r="B451" s="413" t="s">
        <v>3562</v>
      </c>
      <c r="C451" s="413" t="str">
        <f t="array" ref="C451">IFERROR(INDEX($B$16:$B$561, MATCH(0, COUNTIF($C$15:C450, $B$16:$B$561&amp;"") + IF($B$16:$B$561="",1,0), 0)), "")</f>
        <v/>
      </c>
      <c r="D451" s="413" t="s">
        <v>3563</v>
      </c>
    </row>
    <row r="452" spans="1:4" s="11" customFormat="1" x14ac:dyDescent="0.2">
      <c r="A452" s="414" t="s">
        <v>3564</v>
      </c>
      <c r="B452" s="413" t="s">
        <v>2695</v>
      </c>
      <c r="C452" s="413" t="str">
        <f t="array" ref="C452">IFERROR(INDEX($B$16:$B$561, MATCH(0, COUNTIF($C$15:C451, $B$16:$B$561&amp;"") + IF($B$16:$B$561="",1,0), 0)), "")</f>
        <v/>
      </c>
      <c r="D452" s="413" t="s">
        <v>3565</v>
      </c>
    </row>
    <row r="453" spans="1:4" s="11" customFormat="1" x14ac:dyDescent="0.2">
      <c r="A453" s="414" t="s">
        <v>3566</v>
      </c>
      <c r="B453" s="413" t="s">
        <v>2695</v>
      </c>
      <c r="C453" s="413" t="str">
        <f t="array" ref="C453">IFERROR(INDEX($B$16:$B$561, MATCH(0, COUNTIF($C$15:C452, $B$16:$B$561&amp;"") + IF($B$16:$B$561="",1,0), 0)), "")</f>
        <v/>
      </c>
      <c r="D453" s="413" t="s">
        <v>3565</v>
      </c>
    </row>
    <row r="454" spans="1:4" s="11" customFormat="1" x14ac:dyDescent="0.2">
      <c r="A454" s="414" t="s">
        <v>3567</v>
      </c>
      <c r="B454" s="413" t="s">
        <v>2765</v>
      </c>
      <c r="C454" s="413" t="str">
        <f t="array" ref="C454">IFERROR(INDEX($B$16:$B$561, MATCH(0, COUNTIF($C$15:C453, $B$16:$B$561&amp;"") + IF($B$16:$B$561="",1,0), 0)), "")</f>
        <v/>
      </c>
      <c r="D454" s="413" t="s">
        <v>3568</v>
      </c>
    </row>
    <row r="455" spans="1:4" s="11" customFormat="1" x14ac:dyDescent="0.2">
      <c r="A455" s="414" t="s">
        <v>3569</v>
      </c>
      <c r="B455" s="413" t="s">
        <v>2762</v>
      </c>
      <c r="C455" s="413" t="str">
        <f t="array" ref="C455">IFERROR(INDEX($B$16:$B$561, MATCH(0, COUNTIF($C$15:C454, $B$16:$B$561&amp;"") + IF($B$16:$B$561="",1,0), 0)), "")</f>
        <v/>
      </c>
      <c r="D455" s="413" t="s">
        <v>3570</v>
      </c>
    </row>
    <row r="456" spans="1:4" s="11" customFormat="1" x14ac:dyDescent="0.2">
      <c r="A456" s="414" t="s">
        <v>3571</v>
      </c>
      <c r="B456" s="413" t="s">
        <v>2364</v>
      </c>
      <c r="C456" s="413" t="str">
        <f t="array" ref="C456">IFERROR(INDEX($B$16:$B$561, MATCH(0, COUNTIF($C$15:C455, $B$16:$B$561&amp;"") + IF($B$16:$B$561="",1,0), 0)), "")</f>
        <v/>
      </c>
      <c r="D456" s="413" t="s">
        <v>2365</v>
      </c>
    </row>
    <row r="457" spans="1:4" s="11" customFormat="1" x14ac:dyDescent="0.2">
      <c r="A457" s="414" t="s">
        <v>3572</v>
      </c>
      <c r="B457" s="413" t="s">
        <v>2695</v>
      </c>
      <c r="C457" s="413" t="str">
        <f t="array" ref="C457">IFERROR(INDEX($B$16:$B$561, MATCH(0, COUNTIF($C$15:C456, $B$16:$B$561&amp;"") + IF($B$16:$B$561="",1,0), 0)), "")</f>
        <v/>
      </c>
      <c r="D457" s="413" t="s">
        <v>3573</v>
      </c>
    </row>
    <row r="458" spans="1:4" s="11" customFormat="1" x14ac:dyDescent="0.2">
      <c r="A458" s="414" t="s">
        <v>3574</v>
      </c>
      <c r="B458" s="413" t="s">
        <v>2695</v>
      </c>
      <c r="C458" s="413" t="str">
        <f t="array" ref="C458">IFERROR(INDEX($B$16:$B$561, MATCH(0, COUNTIF($C$15:C457, $B$16:$B$561&amp;"") + IF($B$16:$B$561="",1,0), 0)), "")</f>
        <v/>
      </c>
      <c r="D458" s="413" t="s">
        <v>3573</v>
      </c>
    </row>
    <row r="459" spans="1:4" s="11" customFormat="1" x14ac:dyDescent="0.2">
      <c r="A459" s="414" t="s">
        <v>3575</v>
      </c>
      <c r="B459" s="413" t="s">
        <v>2695</v>
      </c>
      <c r="C459" s="413" t="str">
        <f t="array" ref="C459">IFERROR(INDEX($B$16:$B$561, MATCH(0, COUNTIF($C$15:C458, $B$16:$B$561&amp;"") + IF($B$16:$B$561="",1,0), 0)), "")</f>
        <v/>
      </c>
      <c r="D459" s="413" t="s">
        <v>3576</v>
      </c>
    </row>
    <row r="460" spans="1:4" s="11" customFormat="1" x14ac:dyDescent="0.2">
      <c r="A460" s="414" t="s">
        <v>3577</v>
      </c>
      <c r="B460" s="413" t="s">
        <v>2695</v>
      </c>
      <c r="C460" s="413" t="str">
        <f t="array" ref="C460">IFERROR(INDEX($B$16:$B$561, MATCH(0, COUNTIF($C$15:C459, $B$16:$B$561&amp;"") + IF($B$16:$B$561="",1,0), 0)), "")</f>
        <v/>
      </c>
      <c r="D460" s="413" t="s">
        <v>3576</v>
      </c>
    </row>
    <row r="461" spans="1:4" s="11" customFormat="1" x14ac:dyDescent="0.2">
      <c r="A461" s="414" t="s">
        <v>3578</v>
      </c>
      <c r="B461" s="413" t="s">
        <v>2695</v>
      </c>
      <c r="C461" s="413" t="str">
        <f t="array" ref="C461">IFERROR(INDEX($B$16:$B$561, MATCH(0, COUNTIF($C$15:C460, $B$16:$B$561&amp;"") + IF($B$16:$B$561="",1,0), 0)), "")</f>
        <v/>
      </c>
      <c r="D461" s="413" t="s">
        <v>3579</v>
      </c>
    </row>
    <row r="462" spans="1:4" s="11" customFormat="1" x14ac:dyDescent="0.2">
      <c r="A462" s="414" t="s">
        <v>3580</v>
      </c>
      <c r="B462" s="413" t="s">
        <v>2695</v>
      </c>
      <c r="C462" s="413" t="str">
        <f t="array" ref="C462">IFERROR(INDEX($B$16:$B$561, MATCH(0, COUNTIF($C$15:C461, $B$16:$B$561&amp;"") + IF($B$16:$B$561="",1,0), 0)), "")</f>
        <v/>
      </c>
      <c r="D462" s="413" t="s">
        <v>3579</v>
      </c>
    </row>
    <row r="463" spans="1:4" s="11" customFormat="1" x14ac:dyDescent="0.2">
      <c r="A463" s="414" t="s">
        <v>3581</v>
      </c>
      <c r="B463" s="413" t="s">
        <v>2836</v>
      </c>
      <c r="C463" s="413" t="str">
        <f t="array" ref="C463">IFERROR(INDEX($B$16:$B$561, MATCH(0, COUNTIF($C$15:C462, $B$16:$B$561&amp;"") + IF($B$16:$B$561="",1,0), 0)), "")</f>
        <v/>
      </c>
      <c r="D463" s="413" t="s">
        <v>2837</v>
      </c>
    </row>
    <row r="464" spans="1:4" s="11" customFormat="1" x14ac:dyDescent="0.2">
      <c r="A464" s="414" t="s">
        <v>3582</v>
      </c>
      <c r="B464" s="413" t="s">
        <v>2762</v>
      </c>
      <c r="C464" s="413" t="str">
        <f t="array" ref="C464">IFERROR(INDEX($B$16:$B$561, MATCH(0, COUNTIF($C$15:C463, $B$16:$B$561&amp;"") + IF($B$16:$B$561="",1,0), 0)), "")</f>
        <v/>
      </c>
      <c r="D464" s="413" t="s">
        <v>3583</v>
      </c>
    </row>
    <row r="465" spans="1:4" s="11" customFormat="1" x14ac:dyDescent="0.2">
      <c r="A465" s="414" t="s">
        <v>3584</v>
      </c>
      <c r="B465" s="413" t="s">
        <v>2695</v>
      </c>
      <c r="C465" s="413" t="str">
        <f t="array" ref="C465">IFERROR(INDEX($B$16:$B$561, MATCH(0, COUNTIF($C$15:C464, $B$16:$B$561&amp;"") + IF($B$16:$B$561="",1,0), 0)), "")</f>
        <v/>
      </c>
      <c r="D465" s="413" t="s">
        <v>3585</v>
      </c>
    </row>
    <row r="466" spans="1:4" s="11" customFormat="1" x14ac:dyDescent="0.2">
      <c r="A466" s="414" t="s">
        <v>3586</v>
      </c>
      <c r="B466" s="413" t="s">
        <v>2695</v>
      </c>
      <c r="C466" s="413" t="str">
        <f t="array" ref="C466">IFERROR(INDEX($B$16:$B$561, MATCH(0, COUNTIF($C$15:C465, $B$16:$B$561&amp;"") + IF($B$16:$B$561="",1,0), 0)), "")</f>
        <v/>
      </c>
      <c r="D466" s="413" t="s">
        <v>3585</v>
      </c>
    </row>
    <row r="467" spans="1:4" s="11" customFormat="1" x14ac:dyDescent="0.2">
      <c r="A467" s="414" t="s">
        <v>3587</v>
      </c>
      <c r="B467" s="413" t="s">
        <v>2695</v>
      </c>
      <c r="C467" s="413" t="str">
        <f t="array" ref="C467">IFERROR(INDEX($B$16:$B$561, MATCH(0, COUNTIF($C$15:C466, $B$16:$B$561&amp;"") + IF($B$16:$B$561="",1,0), 0)), "")</f>
        <v/>
      </c>
      <c r="D467" s="413" t="s">
        <v>3585</v>
      </c>
    </row>
    <row r="468" spans="1:4" s="11" customFormat="1" x14ac:dyDescent="0.2">
      <c r="A468" s="414" t="s">
        <v>3588</v>
      </c>
      <c r="B468" s="413" t="s">
        <v>2695</v>
      </c>
      <c r="C468" s="413" t="str">
        <f t="array" ref="C468">IFERROR(INDEX($B$16:$B$561, MATCH(0, COUNTIF($C$15:C467, $B$16:$B$561&amp;"") + IF($B$16:$B$561="",1,0), 0)), "")</f>
        <v/>
      </c>
      <c r="D468" s="413" t="s">
        <v>3585</v>
      </c>
    </row>
    <row r="469" spans="1:4" s="11" customFormat="1" x14ac:dyDescent="0.2">
      <c r="A469" s="414" t="s">
        <v>3589</v>
      </c>
      <c r="B469" s="413" t="s">
        <v>2762</v>
      </c>
      <c r="C469" s="413" t="str">
        <f t="array" ref="C469">IFERROR(INDEX($B$16:$B$561, MATCH(0, COUNTIF($C$15:C468, $B$16:$B$561&amp;"") + IF($B$16:$B$561="",1,0), 0)), "")</f>
        <v/>
      </c>
      <c r="D469" s="413" t="s">
        <v>3590</v>
      </c>
    </row>
    <row r="470" spans="1:4" s="11" customFormat="1" x14ac:dyDescent="0.2">
      <c r="A470" s="414" t="s">
        <v>3591</v>
      </c>
      <c r="B470" s="413" t="s">
        <v>3007</v>
      </c>
      <c r="C470" s="413" t="str">
        <f t="array" ref="C470">IFERROR(INDEX($B$16:$B$561, MATCH(0, COUNTIF($C$15:C469, $B$16:$B$561&amp;"") + IF($B$16:$B$561="",1,0), 0)), "")</f>
        <v/>
      </c>
      <c r="D470" s="413" t="s">
        <v>3008</v>
      </c>
    </row>
    <row r="471" spans="1:4" s="11" customFormat="1" x14ac:dyDescent="0.2">
      <c r="A471" s="414" t="s">
        <v>3592</v>
      </c>
      <c r="B471" s="413" t="s">
        <v>3007</v>
      </c>
      <c r="C471" s="413" t="str">
        <f t="array" ref="C471">IFERROR(INDEX($B$16:$B$561, MATCH(0, COUNTIF($C$15:C470, $B$16:$B$561&amp;"") + IF($B$16:$B$561="",1,0), 0)), "")</f>
        <v/>
      </c>
      <c r="D471" s="413" t="s">
        <v>3008</v>
      </c>
    </row>
    <row r="472" spans="1:4" s="11" customFormat="1" x14ac:dyDescent="0.2">
      <c r="A472" s="414" t="s">
        <v>3593</v>
      </c>
      <c r="B472" s="413" t="s">
        <v>3007</v>
      </c>
      <c r="C472" s="413" t="str">
        <f t="array" ref="C472">IFERROR(INDEX($B$16:$B$561, MATCH(0, COUNTIF($C$15:C471, $B$16:$B$561&amp;"") + IF($B$16:$B$561="",1,0), 0)), "")</f>
        <v/>
      </c>
      <c r="D472" s="413" t="s">
        <v>3008</v>
      </c>
    </row>
    <row r="473" spans="1:4" s="11" customFormat="1" x14ac:dyDescent="0.2">
      <c r="A473" s="414" t="s">
        <v>3594</v>
      </c>
      <c r="B473" s="413" t="s">
        <v>3007</v>
      </c>
      <c r="C473" s="413" t="str">
        <f t="array" ref="C473">IFERROR(INDEX($B$16:$B$561, MATCH(0, COUNTIF($C$15:C472, $B$16:$B$561&amp;"") + IF($B$16:$B$561="",1,0), 0)), "")</f>
        <v/>
      </c>
      <c r="D473" s="413" t="s">
        <v>3008</v>
      </c>
    </row>
    <row r="474" spans="1:4" s="11" customFormat="1" x14ac:dyDescent="0.2">
      <c r="A474" s="414" t="s">
        <v>3595</v>
      </c>
      <c r="B474" s="413" t="s">
        <v>3007</v>
      </c>
      <c r="C474" s="413" t="str">
        <f t="array" ref="C474">IFERROR(INDEX($B$16:$B$561, MATCH(0, COUNTIF($C$15:C473, $B$16:$B$561&amp;"") + IF($B$16:$B$561="",1,0), 0)), "")</f>
        <v/>
      </c>
      <c r="D474" s="413" t="s">
        <v>3008</v>
      </c>
    </row>
    <row r="475" spans="1:4" s="11" customFormat="1" x14ac:dyDescent="0.2">
      <c r="A475" s="414" t="s">
        <v>3596</v>
      </c>
      <c r="B475" s="413" t="s">
        <v>3597</v>
      </c>
      <c r="C475" s="413" t="str">
        <f t="array" ref="C475">IFERROR(INDEX($B$16:$B$561, MATCH(0, COUNTIF($C$15:C474, $B$16:$B$561&amp;"") + IF($B$16:$B$561="",1,0), 0)), "")</f>
        <v/>
      </c>
      <c r="D475" s="413" t="s">
        <v>3598</v>
      </c>
    </row>
    <row r="476" spans="1:4" s="11" customFormat="1" x14ac:dyDescent="0.2">
      <c r="A476" s="414" t="s">
        <v>3599</v>
      </c>
      <c r="B476" s="413" t="s">
        <v>3557</v>
      </c>
      <c r="C476" s="413" t="str">
        <f t="array" ref="C476">IFERROR(INDEX($B$16:$B$561, MATCH(0, COUNTIF($C$15:C475, $B$16:$B$561&amp;"") + IF($B$16:$B$561="",1,0), 0)), "")</f>
        <v/>
      </c>
      <c r="D476" s="413" t="s">
        <v>3558</v>
      </c>
    </row>
    <row r="477" spans="1:4" s="11" customFormat="1" x14ac:dyDescent="0.2">
      <c r="A477" s="414" t="s">
        <v>3600</v>
      </c>
      <c r="B477" s="413" t="s">
        <v>3007</v>
      </c>
      <c r="C477" s="413" t="str">
        <f t="array" ref="C477">IFERROR(INDEX($B$16:$B$561, MATCH(0, COUNTIF($C$15:C476, $B$16:$B$561&amp;"") + IF($B$16:$B$561="",1,0), 0)), "")</f>
        <v/>
      </c>
      <c r="D477" s="413" t="s">
        <v>3008</v>
      </c>
    </row>
    <row r="478" spans="1:4" s="11" customFormat="1" x14ac:dyDescent="0.2">
      <c r="A478" s="414" t="s">
        <v>3601</v>
      </c>
      <c r="B478" s="413" t="s">
        <v>2762</v>
      </c>
      <c r="C478" s="413" t="str">
        <f t="array" ref="C478">IFERROR(INDEX($B$16:$B$561, MATCH(0, COUNTIF($C$15:C477, $B$16:$B$561&amp;"") + IF($B$16:$B$561="",1,0), 0)), "")</f>
        <v/>
      </c>
      <c r="D478" s="413" t="s">
        <v>3602</v>
      </c>
    </row>
    <row r="479" spans="1:4" s="11" customFormat="1" x14ac:dyDescent="0.2">
      <c r="A479" s="414" t="s">
        <v>3603</v>
      </c>
      <c r="B479" s="413" t="s">
        <v>2695</v>
      </c>
      <c r="C479" s="413" t="str">
        <f t="array" ref="C479">IFERROR(INDEX($B$16:$B$561, MATCH(0, COUNTIF($C$15:C478, $B$16:$B$561&amp;"") + IF($B$16:$B$561="",1,0), 0)), "")</f>
        <v/>
      </c>
      <c r="D479" s="413" t="s">
        <v>3604</v>
      </c>
    </row>
    <row r="480" spans="1:4" s="11" customFormat="1" x14ac:dyDescent="0.2">
      <c r="A480" s="414" t="s">
        <v>3605</v>
      </c>
      <c r="B480" s="413" t="s">
        <v>2695</v>
      </c>
      <c r="C480" s="413" t="str">
        <f t="array" ref="C480">IFERROR(INDEX($B$16:$B$561, MATCH(0, COUNTIF($C$15:C479, $B$16:$B$561&amp;"") + IF($B$16:$B$561="",1,0), 0)), "")</f>
        <v/>
      </c>
      <c r="D480" s="413" t="s">
        <v>3604</v>
      </c>
    </row>
    <row r="481" spans="1:4" s="11" customFormat="1" x14ac:dyDescent="0.2">
      <c r="A481" s="414" t="s">
        <v>3606</v>
      </c>
      <c r="B481" s="413" t="s">
        <v>3007</v>
      </c>
      <c r="C481" s="413" t="str">
        <f t="array" ref="C481">IFERROR(INDEX($B$16:$B$561, MATCH(0, COUNTIF($C$15:C480, $B$16:$B$561&amp;"") + IF($B$16:$B$561="",1,0), 0)), "")</f>
        <v/>
      </c>
      <c r="D481" s="413" t="s">
        <v>3008</v>
      </c>
    </row>
    <row r="482" spans="1:4" s="11" customFormat="1" x14ac:dyDescent="0.2">
      <c r="A482" s="414" t="s">
        <v>3607</v>
      </c>
      <c r="B482" s="413" t="s">
        <v>3007</v>
      </c>
      <c r="C482" s="413" t="str">
        <f t="array" ref="C482">IFERROR(INDEX($B$16:$B$561, MATCH(0, COUNTIF($C$15:C481, $B$16:$B$561&amp;"") + IF($B$16:$B$561="",1,0), 0)), "")</f>
        <v/>
      </c>
      <c r="D482" s="413" t="s">
        <v>3008</v>
      </c>
    </row>
    <row r="483" spans="1:4" s="11" customFormat="1" x14ac:dyDescent="0.2">
      <c r="A483" s="414" t="s">
        <v>3608</v>
      </c>
      <c r="B483" s="413" t="s">
        <v>3007</v>
      </c>
      <c r="C483" s="413" t="str">
        <f t="array" ref="C483">IFERROR(INDEX($B$16:$B$561, MATCH(0, COUNTIF($C$15:C482, $B$16:$B$561&amp;"") + IF($B$16:$B$561="",1,0), 0)), "")</f>
        <v/>
      </c>
      <c r="D483" s="413" t="s">
        <v>3008</v>
      </c>
    </row>
    <row r="484" spans="1:4" s="11" customFormat="1" x14ac:dyDescent="0.2">
      <c r="A484" s="414" t="s">
        <v>3609</v>
      </c>
      <c r="B484" s="413" t="s">
        <v>2836</v>
      </c>
      <c r="C484" s="413" t="str">
        <f t="array" ref="C484">IFERROR(INDEX($B$16:$B$561, MATCH(0, COUNTIF($C$15:C483, $B$16:$B$561&amp;"") + IF($B$16:$B$561="",1,0), 0)), "")</f>
        <v/>
      </c>
      <c r="D484" s="413" t="s">
        <v>2837</v>
      </c>
    </row>
    <row r="485" spans="1:4" s="11" customFormat="1" x14ac:dyDescent="0.2">
      <c r="A485" s="414" t="s">
        <v>3610</v>
      </c>
      <c r="B485" s="413" t="s">
        <v>2695</v>
      </c>
      <c r="C485" s="413" t="str">
        <f t="array" ref="C485">IFERROR(INDEX($B$16:$B$561, MATCH(0, COUNTIF($C$15:C484, $B$16:$B$561&amp;"") + IF($B$16:$B$561="",1,0), 0)), "")</f>
        <v/>
      </c>
      <c r="D485" s="413" t="s">
        <v>3611</v>
      </c>
    </row>
    <row r="486" spans="1:4" s="11" customFormat="1" x14ac:dyDescent="0.2">
      <c r="A486" s="414" t="s">
        <v>3612</v>
      </c>
      <c r="B486" s="413" t="s">
        <v>2695</v>
      </c>
      <c r="C486" s="413" t="str">
        <f t="array" ref="C486">IFERROR(INDEX($B$16:$B$561, MATCH(0, COUNTIF($C$15:C485, $B$16:$B$561&amp;"") + IF($B$16:$B$561="",1,0), 0)), "")</f>
        <v/>
      </c>
      <c r="D486" s="413" t="s">
        <v>3611</v>
      </c>
    </row>
    <row r="487" spans="1:4" s="11" customFormat="1" x14ac:dyDescent="0.2">
      <c r="A487" s="414" t="s">
        <v>3613</v>
      </c>
      <c r="B487" s="413" t="s">
        <v>2695</v>
      </c>
      <c r="C487" s="413" t="str">
        <f t="array" ref="C487">IFERROR(INDEX($B$16:$B$561, MATCH(0, COUNTIF($C$15:C486, $B$16:$B$561&amp;"") + IF($B$16:$B$561="",1,0), 0)), "")</f>
        <v/>
      </c>
      <c r="D487" s="413" t="s">
        <v>3614</v>
      </c>
    </row>
    <row r="488" spans="1:4" s="11" customFormat="1" x14ac:dyDescent="0.2">
      <c r="A488" s="414" t="s">
        <v>3615</v>
      </c>
      <c r="B488" s="413" t="s">
        <v>2695</v>
      </c>
      <c r="C488" s="413" t="str">
        <f t="array" ref="C488">IFERROR(INDEX($B$16:$B$561, MATCH(0, COUNTIF($C$15:C487, $B$16:$B$561&amp;"") + IF($B$16:$B$561="",1,0), 0)), "")</f>
        <v/>
      </c>
      <c r="D488" s="413" t="s">
        <v>3614</v>
      </c>
    </row>
    <row r="489" spans="1:4" s="11" customFormat="1" x14ac:dyDescent="0.2">
      <c r="A489" s="414" t="s">
        <v>3616</v>
      </c>
      <c r="B489" s="413" t="s">
        <v>2695</v>
      </c>
      <c r="C489" s="413" t="str">
        <f t="array" ref="C489">IFERROR(INDEX($B$16:$B$561, MATCH(0, COUNTIF($C$15:C488, $B$16:$B$561&amp;"") + IF($B$16:$B$561="",1,0), 0)), "")</f>
        <v/>
      </c>
      <c r="D489" s="413" t="s">
        <v>3614</v>
      </c>
    </row>
    <row r="490" spans="1:4" s="11" customFormat="1" x14ac:dyDescent="0.2">
      <c r="A490" s="414" t="s">
        <v>3617</v>
      </c>
      <c r="B490" s="413" t="s">
        <v>2695</v>
      </c>
      <c r="C490" s="413" t="str">
        <f t="array" ref="C490">IFERROR(INDEX($B$16:$B$561, MATCH(0, COUNTIF($C$15:C489, $B$16:$B$561&amp;"") + IF($B$16:$B$561="",1,0), 0)), "")</f>
        <v/>
      </c>
      <c r="D490" s="413" t="s">
        <v>3614</v>
      </c>
    </row>
    <row r="491" spans="1:4" s="11" customFormat="1" x14ac:dyDescent="0.2">
      <c r="A491" s="414" t="s">
        <v>3618</v>
      </c>
      <c r="B491" s="413" t="s">
        <v>2765</v>
      </c>
      <c r="C491" s="413" t="str">
        <f t="array" ref="C491">IFERROR(INDEX($B$16:$B$561, MATCH(0, COUNTIF($C$15:C490, $B$16:$B$561&amp;"") + IF($B$16:$B$561="",1,0), 0)), "")</f>
        <v/>
      </c>
      <c r="D491" s="413" t="s">
        <v>3619</v>
      </c>
    </row>
    <row r="492" spans="1:4" s="11" customFormat="1" x14ac:dyDescent="0.2">
      <c r="A492" s="414" t="s">
        <v>3620</v>
      </c>
      <c r="B492" s="413" t="s">
        <v>2695</v>
      </c>
      <c r="C492" s="413" t="str">
        <f t="array" ref="C492">IFERROR(INDEX($B$16:$B$561, MATCH(0, COUNTIF($C$15:C491, $B$16:$B$561&amp;"") + IF($B$16:$B$561="",1,0), 0)), "")</f>
        <v/>
      </c>
      <c r="D492" s="413" t="s">
        <v>3621</v>
      </c>
    </row>
    <row r="493" spans="1:4" s="11" customFormat="1" x14ac:dyDescent="0.2">
      <c r="A493" s="414" t="s">
        <v>3622</v>
      </c>
      <c r="B493" s="413" t="s">
        <v>2695</v>
      </c>
      <c r="C493" s="413" t="str">
        <f t="array" ref="C493">IFERROR(INDEX($B$16:$B$561, MATCH(0, COUNTIF($C$15:C492, $B$16:$B$561&amp;"") + IF($B$16:$B$561="",1,0), 0)), "")</f>
        <v/>
      </c>
      <c r="D493" s="413" t="s">
        <v>3621</v>
      </c>
    </row>
    <row r="494" spans="1:4" s="11" customFormat="1" x14ac:dyDescent="0.2">
      <c r="A494" s="414" t="s">
        <v>3623</v>
      </c>
      <c r="B494" s="413" t="s">
        <v>2762</v>
      </c>
      <c r="C494" s="413" t="str">
        <f t="array" ref="C494">IFERROR(INDEX($B$16:$B$561, MATCH(0, COUNTIF($C$15:C493, $B$16:$B$561&amp;"") + IF($B$16:$B$561="",1,0), 0)), "")</f>
        <v/>
      </c>
      <c r="D494" s="413" t="s">
        <v>3624</v>
      </c>
    </row>
    <row r="495" spans="1:4" s="11" customFormat="1" x14ac:dyDescent="0.2">
      <c r="A495" s="414" t="s">
        <v>3625</v>
      </c>
      <c r="B495" s="413" t="s">
        <v>2695</v>
      </c>
      <c r="C495" s="413" t="str">
        <f t="array" ref="C495">IFERROR(INDEX($B$16:$B$561, MATCH(0, COUNTIF($C$15:C494, $B$16:$B$561&amp;"") + IF($B$16:$B$561="",1,0), 0)), "")</f>
        <v/>
      </c>
      <c r="D495" s="413" t="s">
        <v>3626</v>
      </c>
    </row>
    <row r="496" spans="1:4" s="11" customFormat="1" x14ac:dyDescent="0.2">
      <c r="A496" s="414" t="s">
        <v>3627</v>
      </c>
      <c r="B496" s="413" t="s">
        <v>2695</v>
      </c>
      <c r="C496" s="413" t="str">
        <f t="array" ref="C496">IFERROR(INDEX($B$16:$B$561, MATCH(0, COUNTIF($C$15:C495, $B$16:$B$561&amp;"") + IF($B$16:$B$561="",1,0), 0)), "")</f>
        <v/>
      </c>
      <c r="D496" s="413" t="s">
        <v>3626</v>
      </c>
    </row>
    <row r="497" spans="1:4" s="11" customFormat="1" x14ac:dyDescent="0.2">
      <c r="A497" s="414" t="s">
        <v>3628</v>
      </c>
      <c r="B497" s="413" t="s">
        <v>2765</v>
      </c>
      <c r="C497" s="413" t="str">
        <f t="array" ref="C497">IFERROR(INDEX($B$16:$B$561, MATCH(0, COUNTIF($C$15:C496, $B$16:$B$561&amp;"") + IF($B$16:$B$561="",1,0), 0)), "")</f>
        <v/>
      </c>
      <c r="D497" s="413" t="s">
        <v>3629</v>
      </c>
    </row>
    <row r="498" spans="1:4" s="11" customFormat="1" x14ac:dyDescent="0.2">
      <c r="A498" s="414" t="s">
        <v>3630</v>
      </c>
      <c r="B498" s="413" t="s">
        <v>2765</v>
      </c>
      <c r="C498" s="413" t="str">
        <f t="array" ref="C498">IFERROR(INDEX($B$16:$B$561, MATCH(0, COUNTIF($C$15:C497, $B$16:$B$561&amp;"") + IF($B$16:$B$561="",1,0), 0)), "")</f>
        <v/>
      </c>
      <c r="D498" s="413" t="s">
        <v>3629</v>
      </c>
    </row>
    <row r="499" spans="1:4" s="11" customFormat="1" x14ac:dyDescent="0.2">
      <c r="A499" s="414" t="s">
        <v>3631</v>
      </c>
      <c r="B499" s="413" t="s">
        <v>2695</v>
      </c>
      <c r="C499" s="413" t="str">
        <f t="array" ref="C499">IFERROR(INDEX($B$16:$B$561, MATCH(0, COUNTIF($C$15:C498, $B$16:$B$561&amp;"") + IF($B$16:$B$561="",1,0), 0)), "")</f>
        <v/>
      </c>
      <c r="D499" s="413" t="s">
        <v>3632</v>
      </c>
    </row>
    <row r="500" spans="1:4" s="11" customFormat="1" x14ac:dyDescent="0.2">
      <c r="A500" s="414" t="s">
        <v>3633</v>
      </c>
      <c r="B500" s="413" t="s">
        <v>3634</v>
      </c>
      <c r="C500" s="413" t="str">
        <f t="array" ref="C500">IFERROR(INDEX($B$16:$B$561, MATCH(0, COUNTIF($C$15:C499, $B$16:$B$561&amp;"") + IF($B$16:$B$561="",1,0), 0)), "")</f>
        <v/>
      </c>
      <c r="D500" s="413" t="s">
        <v>3635</v>
      </c>
    </row>
    <row r="501" spans="1:4" s="11" customFormat="1" x14ac:dyDescent="0.2">
      <c r="A501" s="414" t="s">
        <v>3636</v>
      </c>
      <c r="B501" s="413" t="s">
        <v>3637</v>
      </c>
      <c r="C501" s="413" t="str">
        <f t="array" ref="C501">IFERROR(INDEX($B$16:$B$561, MATCH(0, COUNTIF($C$15:C500, $B$16:$B$561&amp;"") + IF($B$16:$B$561="",1,0), 0)), "")</f>
        <v/>
      </c>
      <c r="D501" s="413" t="s">
        <v>3638</v>
      </c>
    </row>
    <row r="502" spans="1:4" s="11" customFormat="1" x14ac:dyDescent="0.2">
      <c r="A502" s="414" t="s">
        <v>3639</v>
      </c>
      <c r="B502" s="413" t="s">
        <v>2364</v>
      </c>
      <c r="C502" s="413" t="str">
        <f t="array" ref="C502">IFERROR(INDEX($B$16:$B$561, MATCH(0, COUNTIF($C$15:C501, $B$16:$B$561&amp;"") + IF($B$16:$B$561="",1,0), 0)), "")</f>
        <v/>
      </c>
      <c r="D502" s="413" t="s">
        <v>2365</v>
      </c>
    </row>
    <row r="503" spans="1:4" s="11" customFormat="1" x14ac:dyDescent="0.2">
      <c r="A503" s="414" t="s">
        <v>3640</v>
      </c>
      <c r="B503" s="413" t="s">
        <v>2364</v>
      </c>
      <c r="C503" s="413" t="str">
        <f t="array" ref="C503">IFERROR(INDEX($B$16:$B$561, MATCH(0, COUNTIF($C$15:C502, $B$16:$B$561&amp;"") + IF($B$16:$B$561="",1,0), 0)), "")</f>
        <v/>
      </c>
      <c r="D503" s="413" t="s">
        <v>2365</v>
      </c>
    </row>
    <row r="504" spans="1:4" s="11" customFormat="1" x14ac:dyDescent="0.2">
      <c r="A504" s="414" t="s">
        <v>3641</v>
      </c>
      <c r="B504" s="413" t="s">
        <v>2364</v>
      </c>
      <c r="C504" s="413" t="str">
        <f t="array" ref="C504">IFERROR(INDEX($B$16:$B$561, MATCH(0, COUNTIF($C$15:C503, $B$16:$B$561&amp;"") + IF($B$16:$B$561="",1,0), 0)), "")</f>
        <v/>
      </c>
      <c r="D504" s="413" t="s">
        <v>2365</v>
      </c>
    </row>
    <row r="505" spans="1:4" s="11" customFormat="1" x14ac:dyDescent="0.2">
      <c r="A505" s="414" t="s">
        <v>3642</v>
      </c>
      <c r="B505" s="413" t="s">
        <v>2765</v>
      </c>
      <c r="C505" s="413" t="str">
        <f t="array" ref="C505">IFERROR(INDEX($B$16:$B$561, MATCH(0, COUNTIF($C$15:C504, $B$16:$B$561&amp;"") + IF($B$16:$B$561="",1,0), 0)), "")</f>
        <v/>
      </c>
      <c r="D505" s="413" t="s">
        <v>3643</v>
      </c>
    </row>
    <row r="506" spans="1:4" s="11" customFormat="1" x14ac:dyDescent="0.2">
      <c r="A506" s="414" t="s">
        <v>3644</v>
      </c>
      <c r="B506" s="413" t="s">
        <v>2765</v>
      </c>
      <c r="C506" s="413" t="str">
        <f t="array" ref="C506">IFERROR(INDEX($B$16:$B$561, MATCH(0, COUNTIF($C$15:C505, $B$16:$B$561&amp;"") + IF($B$16:$B$561="",1,0), 0)), "")</f>
        <v/>
      </c>
      <c r="D506" s="413" t="s">
        <v>3643</v>
      </c>
    </row>
    <row r="507" spans="1:4" s="11" customFormat="1" x14ac:dyDescent="0.2">
      <c r="A507" s="414" t="s">
        <v>3645</v>
      </c>
      <c r="B507" s="413" t="s">
        <v>3646</v>
      </c>
      <c r="C507" s="413" t="str">
        <f t="array" ref="C507">IFERROR(INDEX($B$16:$B$561, MATCH(0, COUNTIF($C$15:C506, $B$16:$B$561&amp;"") + IF($B$16:$B$561="",1,0), 0)), "")</f>
        <v/>
      </c>
      <c r="D507" s="413" t="s">
        <v>3647</v>
      </c>
    </row>
    <row r="508" spans="1:4" s="11" customFormat="1" x14ac:dyDescent="0.2">
      <c r="A508" s="414" t="s">
        <v>3648</v>
      </c>
      <c r="B508" s="413" t="s">
        <v>2695</v>
      </c>
      <c r="C508" s="413" t="str">
        <f t="array" ref="C508">IFERROR(INDEX($B$16:$B$561, MATCH(0, COUNTIF($C$15:C507, $B$16:$B$561&amp;"") + IF($B$16:$B$561="",1,0), 0)), "")</f>
        <v/>
      </c>
      <c r="D508" s="413" t="s">
        <v>3649</v>
      </c>
    </row>
    <row r="509" spans="1:4" s="11" customFormat="1" x14ac:dyDescent="0.2">
      <c r="A509" s="414" t="s">
        <v>3650</v>
      </c>
      <c r="B509" s="413" t="s">
        <v>2695</v>
      </c>
      <c r="C509" s="413" t="str">
        <f t="array" ref="C509">IFERROR(INDEX($B$16:$B$561, MATCH(0, COUNTIF($C$15:C508, $B$16:$B$561&amp;"") + IF($B$16:$B$561="",1,0), 0)), "")</f>
        <v/>
      </c>
      <c r="D509" s="413" t="s">
        <v>3649</v>
      </c>
    </row>
    <row r="510" spans="1:4" s="11" customFormat="1" x14ac:dyDescent="0.2">
      <c r="A510" s="414" t="s">
        <v>3651</v>
      </c>
      <c r="B510" s="413" t="s">
        <v>2364</v>
      </c>
      <c r="C510" s="413" t="str">
        <f t="array" ref="C510">IFERROR(INDEX($B$16:$B$561, MATCH(0, COUNTIF($C$15:C509, $B$16:$B$561&amp;"") + IF($B$16:$B$561="",1,0), 0)), "")</f>
        <v/>
      </c>
      <c r="D510" s="413" t="s">
        <v>2365</v>
      </c>
    </row>
    <row r="511" spans="1:4" s="11" customFormat="1" x14ac:dyDescent="0.2">
      <c r="A511" s="414" t="s">
        <v>3652</v>
      </c>
      <c r="B511" s="413" t="s">
        <v>2364</v>
      </c>
      <c r="C511" s="413" t="str">
        <f t="array" ref="C511">IFERROR(INDEX($B$16:$B$561, MATCH(0, COUNTIF($C$15:C510, $B$16:$B$561&amp;"") + IF($B$16:$B$561="",1,0), 0)), "")</f>
        <v/>
      </c>
      <c r="D511" s="413" t="s">
        <v>2365</v>
      </c>
    </row>
    <row r="512" spans="1:4" s="11" customFormat="1" x14ac:dyDescent="0.2">
      <c r="A512" s="414" t="s">
        <v>3653</v>
      </c>
      <c r="B512" s="413" t="s">
        <v>3634</v>
      </c>
      <c r="C512" s="413" t="str">
        <f t="array" ref="C512">IFERROR(INDEX($B$16:$B$561, MATCH(0, COUNTIF($C$15:C511, $B$16:$B$561&amp;"") + IF($B$16:$B$561="",1,0), 0)), "")</f>
        <v/>
      </c>
      <c r="D512" s="413" t="s">
        <v>3635</v>
      </c>
    </row>
    <row r="513" spans="1:4" s="11" customFormat="1" x14ac:dyDescent="0.2">
      <c r="A513" s="414" t="s">
        <v>3654</v>
      </c>
      <c r="B513" s="413" t="s">
        <v>2364</v>
      </c>
      <c r="C513" s="413" t="str">
        <f t="array" ref="C513">IFERROR(INDEX($B$16:$B$561, MATCH(0, COUNTIF($C$15:C512, $B$16:$B$561&amp;"") + IF($B$16:$B$561="",1,0), 0)), "")</f>
        <v/>
      </c>
      <c r="D513" s="413" t="s">
        <v>2365</v>
      </c>
    </row>
    <row r="514" spans="1:4" s="11" customFormat="1" x14ac:dyDescent="0.2">
      <c r="A514" s="414" t="s">
        <v>3655</v>
      </c>
      <c r="B514" s="413" t="s">
        <v>2364</v>
      </c>
      <c r="C514" s="413" t="str">
        <f t="array" ref="C514">IFERROR(INDEX($B$16:$B$561, MATCH(0, COUNTIF($C$15:C513, $B$16:$B$561&amp;"") + IF($B$16:$B$561="",1,0), 0)), "")</f>
        <v/>
      </c>
      <c r="D514" s="413" t="s">
        <v>2365</v>
      </c>
    </row>
    <row r="515" spans="1:4" s="11" customFormat="1" x14ac:dyDescent="0.2">
      <c r="A515" s="414" t="s">
        <v>3656</v>
      </c>
      <c r="B515" s="413" t="s">
        <v>2364</v>
      </c>
      <c r="C515" s="413" t="str">
        <f t="array" ref="C515">IFERROR(INDEX($B$16:$B$561, MATCH(0, COUNTIF($C$15:C514, $B$16:$B$561&amp;"") + IF($B$16:$B$561="",1,0), 0)), "")</f>
        <v/>
      </c>
      <c r="D515" s="413" t="s">
        <v>2365</v>
      </c>
    </row>
    <row r="516" spans="1:4" s="11" customFormat="1" x14ac:dyDescent="0.2">
      <c r="A516" s="414" t="s">
        <v>3657</v>
      </c>
      <c r="B516" s="413" t="s">
        <v>2364</v>
      </c>
      <c r="C516" s="413" t="str">
        <f t="array" ref="C516">IFERROR(INDEX($B$16:$B$561, MATCH(0, COUNTIF($C$15:C515, $B$16:$B$561&amp;"") + IF($B$16:$B$561="",1,0), 0)), "")</f>
        <v/>
      </c>
      <c r="D516" s="413" t="s">
        <v>2365</v>
      </c>
    </row>
    <row r="517" spans="1:4" s="11" customFormat="1" x14ac:dyDescent="0.2">
      <c r="A517" s="414" t="s">
        <v>3658</v>
      </c>
      <c r="B517" s="413" t="s">
        <v>2695</v>
      </c>
      <c r="C517" s="413" t="str">
        <f t="array" ref="C517">IFERROR(INDEX($B$16:$B$561, MATCH(0, COUNTIF($C$15:C516, $B$16:$B$561&amp;"") + IF($B$16:$B$561="",1,0), 0)), "")</f>
        <v/>
      </c>
      <c r="D517" s="413" t="s">
        <v>3659</v>
      </c>
    </row>
    <row r="518" spans="1:4" s="11" customFormat="1" x14ac:dyDescent="0.2">
      <c r="A518" s="414" t="s">
        <v>2363</v>
      </c>
      <c r="B518" s="413" t="s">
        <v>2364</v>
      </c>
      <c r="C518" s="413" t="str">
        <f t="array" ref="C518">IFERROR(INDEX($B$16:$B$561, MATCH(0, COUNTIF($C$15:C517, $B$16:$B$561&amp;"") + IF($B$16:$B$561="",1,0), 0)), "")</f>
        <v/>
      </c>
      <c r="D518" s="413" t="s">
        <v>2365</v>
      </c>
    </row>
    <row r="519" spans="1:4" s="11" customFormat="1" x14ac:dyDescent="0.2">
      <c r="A519" s="414" t="s">
        <v>3660</v>
      </c>
      <c r="B519" s="413" t="s">
        <v>2364</v>
      </c>
      <c r="C519" s="413" t="str">
        <f t="array" ref="C519">IFERROR(INDEX($B$16:$B$561, MATCH(0, COUNTIF($C$15:C518, $B$16:$B$561&amp;"") + IF($B$16:$B$561="",1,0), 0)), "")</f>
        <v/>
      </c>
      <c r="D519" s="413" t="s">
        <v>2365</v>
      </c>
    </row>
    <row r="520" spans="1:4" s="11" customFormat="1" x14ac:dyDescent="0.2">
      <c r="A520" s="414" t="s">
        <v>3661</v>
      </c>
      <c r="B520" s="413" t="s">
        <v>2759</v>
      </c>
      <c r="C520" s="413" t="str">
        <f t="array" ref="C520">IFERROR(INDEX($B$16:$B$561, MATCH(0, COUNTIF($C$15:C519, $B$16:$B$561&amp;"") + IF($B$16:$B$561="",1,0), 0)), "")</f>
        <v/>
      </c>
      <c r="D520" s="413" t="s">
        <v>2760</v>
      </c>
    </row>
    <row r="521" spans="1:4" s="11" customFormat="1" x14ac:dyDescent="0.2">
      <c r="A521" s="414" t="s">
        <v>3662</v>
      </c>
      <c r="B521" s="413" t="s">
        <v>2692</v>
      </c>
      <c r="C521" s="413" t="str">
        <f t="array" ref="C521">IFERROR(INDEX($B$16:$B$561, MATCH(0, COUNTIF($C$15:C520, $B$16:$B$561&amp;"") + IF($B$16:$B$561="",1,0), 0)), "")</f>
        <v/>
      </c>
      <c r="D521" s="413" t="s">
        <v>2693</v>
      </c>
    </row>
    <row r="522" spans="1:4" s="11" customFormat="1" x14ac:dyDescent="0.2">
      <c r="A522" s="414" t="s">
        <v>3663</v>
      </c>
      <c r="B522" s="413" t="s">
        <v>2695</v>
      </c>
      <c r="C522" s="413" t="str">
        <f t="array" ref="C522">IFERROR(INDEX($B$16:$B$561, MATCH(0, COUNTIF($C$15:C521, $B$16:$B$561&amp;"") + IF($B$16:$B$561="",1,0), 0)), "")</f>
        <v/>
      </c>
      <c r="D522" s="413" t="s">
        <v>3664</v>
      </c>
    </row>
    <row r="523" spans="1:4" s="11" customFormat="1" x14ac:dyDescent="0.2">
      <c r="A523" s="414" t="s">
        <v>3665</v>
      </c>
      <c r="B523" s="413" t="s">
        <v>2695</v>
      </c>
      <c r="C523" s="413" t="str">
        <f t="array" ref="C523">IFERROR(INDEX($B$16:$B$561, MATCH(0, COUNTIF($C$15:C522, $B$16:$B$561&amp;"") + IF($B$16:$B$561="",1,0), 0)), "")</f>
        <v/>
      </c>
      <c r="D523" s="413" t="s">
        <v>3664</v>
      </c>
    </row>
    <row r="524" spans="1:4" s="11" customFormat="1" x14ac:dyDescent="0.2">
      <c r="A524" s="414" t="s">
        <v>3666</v>
      </c>
      <c r="B524" s="413" t="s">
        <v>2695</v>
      </c>
      <c r="C524" s="413" t="str">
        <f t="array" ref="C524">IFERROR(INDEX($B$16:$B$561, MATCH(0, COUNTIF($C$15:C523, $B$16:$B$561&amp;"") + IF($B$16:$B$561="",1,0), 0)), "")</f>
        <v/>
      </c>
      <c r="D524" s="413" t="s">
        <v>3667</v>
      </c>
    </row>
    <row r="525" spans="1:4" s="11" customFormat="1" x14ac:dyDescent="0.2">
      <c r="A525" s="414" t="s">
        <v>3668</v>
      </c>
      <c r="B525" s="413" t="s">
        <v>2364</v>
      </c>
      <c r="C525" s="413" t="str">
        <f t="array" ref="C525">IFERROR(INDEX($B$16:$B$561, MATCH(0, COUNTIF($C$15:C524, $B$16:$B$561&amp;"") + IF($B$16:$B$561="",1,0), 0)), "")</f>
        <v/>
      </c>
      <c r="D525" s="413" t="s">
        <v>2365</v>
      </c>
    </row>
    <row r="526" spans="1:4" s="11" customFormat="1" x14ac:dyDescent="0.2">
      <c r="A526" s="414" t="s">
        <v>3669</v>
      </c>
      <c r="B526" s="413" t="s">
        <v>2695</v>
      </c>
      <c r="C526" s="413" t="str">
        <f t="array" ref="C526">IFERROR(INDEX($B$16:$B$561, MATCH(0, COUNTIF($C$15:C525, $B$16:$B$561&amp;"") + IF($B$16:$B$561="",1,0), 0)), "")</f>
        <v/>
      </c>
      <c r="D526" s="413" t="s">
        <v>3670</v>
      </c>
    </row>
    <row r="527" spans="1:4" s="11" customFormat="1" x14ac:dyDescent="0.2">
      <c r="A527" s="414" t="s">
        <v>3671</v>
      </c>
      <c r="B527" s="413" t="s">
        <v>2695</v>
      </c>
      <c r="C527" s="413" t="str">
        <f t="array" ref="C527">IFERROR(INDEX($B$16:$B$561, MATCH(0, COUNTIF($C$15:C526, $B$16:$B$561&amp;"") + IF($B$16:$B$561="",1,0), 0)), "")</f>
        <v/>
      </c>
      <c r="D527" s="413" t="s">
        <v>3670</v>
      </c>
    </row>
    <row r="528" spans="1:4" s="11" customFormat="1" x14ac:dyDescent="0.2">
      <c r="A528" s="414" t="s">
        <v>3672</v>
      </c>
      <c r="B528" s="413" t="s">
        <v>2695</v>
      </c>
      <c r="C528" s="413" t="str">
        <f t="array" ref="C528">IFERROR(INDEX($B$16:$B$561, MATCH(0, COUNTIF($C$15:C527, $B$16:$B$561&amp;"") + IF($B$16:$B$561="",1,0), 0)), "")</f>
        <v/>
      </c>
      <c r="D528" s="413" t="s">
        <v>3670</v>
      </c>
    </row>
    <row r="529" spans="1:4" s="11" customFormat="1" x14ac:dyDescent="0.2">
      <c r="A529" s="414" t="s">
        <v>3673</v>
      </c>
      <c r="B529" s="413" t="s">
        <v>2695</v>
      </c>
      <c r="C529" s="413" t="str">
        <f t="array" ref="C529">IFERROR(INDEX($B$16:$B$561, MATCH(0, COUNTIF($C$15:C528, $B$16:$B$561&amp;"") + IF($B$16:$B$561="",1,0), 0)), "")</f>
        <v/>
      </c>
      <c r="D529" s="413" t="s">
        <v>3670</v>
      </c>
    </row>
    <row r="530" spans="1:4" s="11" customFormat="1" x14ac:dyDescent="0.2">
      <c r="A530" s="414" t="s">
        <v>3674</v>
      </c>
      <c r="B530" s="413" t="s">
        <v>2695</v>
      </c>
      <c r="C530" s="413" t="str">
        <f t="array" ref="C530">IFERROR(INDEX($B$16:$B$561, MATCH(0, COUNTIF($C$15:C529, $B$16:$B$561&amp;"") + IF($B$16:$B$561="",1,0), 0)), "")</f>
        <v/>
      </c>
      <c r="D530" s="413" t="s">
        <v>3670</v>
      </c>
    </row>
    <row r="531" spans="1:4" s="11" customFormat="1" x14ac:dyDescent="0.2">
      <c r="A531" s="414" t="s">
        <v>3675</v>
      </c>
      <c r="B531" s="413" t="s">
        <v>2695</v>
      </c>
      <c r="C531" s="413" t="str">
        <f t="array" ref="C531">IFERROR(INDEX($B$16:$B$561, MATCH(0, COUNTIF($C$15:C530, $B$16:$B$561&amp;"") + IF($B$16:$B$561="",1,0), 0)), "")</f>
        <v/>
      </c>
      <c r="D531" s="413" t="s">
        <v>3670</v>
      </c>
    </row>
    <row r="532" spans="1:4" s="11" customFormat="1" x14ac:dyDescent="0.2">
      <c r="A532" s="414" t="s">
        <v>3676</v>
      </c>
      <c r="B532" s="413" t="s">
        <v>2762</v>
      </c>
      <c r="C532" s="413" t="str">
        <f t="array" ref="C532">IFERROR(INDEX($B$16:$B$561, MATCH(0, COUNTIF($C$15:C531, $B$16:$B$561&amp;"") + IF($B$16:$B$561="",1,0), 0)), "")</f>
        <v/>
      </c>
      <c r="D532" s="413" t="s">
        <v>3677</v>
      </c>
    </row>
    <row r="533" spans="1:4" s="11" customFormat="1" x14ac:dyDescent="0.2">
      <c r="A533" s="414" t="s">
        <v>3678</v>
      </c>
      <c r="B533" s="413" t="s">
        <v>3679</v>
      </c>
      <c r="C533" s="413" t="str">
        <f t="array" ref="C533">IFERROR(INDEX($B$16:$B$561, MATCH(0, COUNTIF($C$15:C532, $B$16:$B$561&amp;"") + IF($B$16:$B$561="",1,0), 0)), "")</f>
        <v/>
      </c>
      <c r="D533" s="413" t="s">
        <v>3680</v>
      </c>
    </row>
    <row r="534" spans="1:4" s="11" customFormat="1" x14ac:dyDescent="0.2">
      <c r="A534" s="414" t="s">
        <v>3681</v>
      </c>
      <c r="B534" s="413" t="s">
        <v>3679</v>
      </c>
      <c r="C534" s="413" t="str">
        <f t="array" ref="C534">IFERROR(INDEX($B$16:$B$561, MATCH(0, COUNTIF($C$15:C533, $B$16:$B$561&amp;"") + IF($B$16:$B$561="",1,0), 0)), "")</f>
        <v/>
      </c>
      <c r="D534" s="413" t="s">
        <v>3680</v>
      </c>
    </row>
    <row r="535" spans="1:4" s="11" customFormat="1" x14ac:dyDescent="0.2">
      <c r="A535" s="414" t="s">
        <v>3682</v>
      </c>
      <c r="B535" s="413" t="s">
        <v>2762</v>
      </c>
      <c r="C535" s="413" t="str">
        <f t="array" ref="C535">IFERROR(INDEX($B$16:$B$561, MATCH(0, COUNTIF($C$15:C534, $B$16:$B$561&amp;"") + IF($B$16:$B$561="",1,0), 0)), "")</f>
        <v/>
      </c>
      <c r="D535" s="413" t="s">
        <v>3683</v>
      </c>
    </row>
    <row r="536" spans="1:4" s="11" customFormat="1" x14ac:dyDescent="0.2">
      <c r="A536" s="414" t="s">
        <v>3684</v>
      </c>
      <c r="B536" s="413" t="s">
        <v>2759</v>
      </c>
      <c r="C536" s="413" t="str">
        <f t="array" ref="C536">IFERROR(INDEX($B$16:$B$561, MATCH(0, COUNTIF($C$15:C535, $B$16:$B$561&amp;"") + IF($B$16:$B$561="",1,0), 0)), "")</f>
        <v/>
      </c>
      <c r="D536" s="413" t="s">
        <v>2760</v>
      </c>
    </row>
    <row r="537" spans="1:4" s="11" customFormat="1" x14ac:dyDescent="0.2">
      <c r="A537" s="414" t="s">
        <v>3685</v>
      </c>
      <c r="B537" s="413" t="s">
        <v>2759</v>
      </c>
      <c r="C537" s="413" t="str">
        <f t="array" ref="C537">IFERROR(INDEX($B$16:$B$561, MATCH(0, COUNTIF($C$15:C536, $B$16:$B$561&amp;"") + IF($B$16:$B$561="",1,0), 0)), "")</f>
        <v/>
      </c>
      <c r="D537" s="413" t="s">
        <v>2760</v>
      </c>
    </row>
    <row r="538" spans="1:4" s="11" customFormat="1" x14ac:dyDescent="0.2">
      <c r="A538" s="414" t="s">
        <v>3686</v>
      </c>
      <c r="B538" s="413" t="s">
        <v>3687</v>
      </c>
      <c r="C538" s="413" t="str">
        <f t="array" ref="C538">IFERROR(INDEX($B$16:$B$561, MATCH(0, COUNTIF($C$15:C537, $B$16:$B$561&amp;"") + IF($B$16:$B$561="",1,0), 0)), "")</f>
        <v/>
      </c>
      <c r="D538" s="413" t="s">
        <v>3688</v>
      </c>
    </row>
    <row r="539" spans="1:4" s="11" customFormat="1" x14ac:dyDescent="0.2">
      <c r="A539" s="414" t="s">
        <v>3689</v>
      </c>
      <c r="B539" s="413" t="s">
        <v>2695</v>
      </c>
      <c r="C539" s="413" t="str">
        <f t="array" ref="C539">IFERROR(INDEX($B$16:$B$561, MATCH(0, COUNTIF($C$15:C538, $B$16:$B$561&amp;"") + IF($B$16:$B$561="",1,0), 0)), "")</f>
        <v/>
      </c>
      <c r="D539" s="413" t="s">
        <v>3690</v>
      </c>
    </row>
    <row r="540" spans="1:4" s="11" customFormat="1" x14ac:dyDescent="0.2">
      <c r="A540" s="414" t="s">
        <v>3691</v>
      </c>
      <c r="B540" s="413" t="s">
        <v>2695</v>
      </c>
      <c r="C540" s="413" t="str">
        <f t="array" ref="C540">IFERROR(INDEX($B$16:$B$561, MATCH(0, COUNTIF($C$15:C539, $B$16:$B$561&amp;"") + IF($B$16:$B$561="",1,0), 0)), "")</f>
        <v/>
      </c>
      <c r="D540" s="413" t="s">
        <v>3690</v>
      </c>
    </row>
    <row r="541" spans="1:4" s="11" customFormat="1" x14ac:dyDescent="0.2">
      <c r="A541" s="414" t="s">
        <v>3692</v>
      </c>
      <c r="B541" s="413" t="s">
        <v>2695</v>
      </c>
      <c r="C541" s="413" t="str">
        <f t="array" ref="C541">IFERROR(INDEX($B$16:$B$561, MATCH(0, COUNTIF($C$15:C540, $B$16:$B$561&amp;"") + IF($B$16:$B$561="",1,0), 0)), "")</f>
        <v/>
      </c>
      <c r="D541" s="413" t="s">
        <v>3690</v>
      </c>
    </row>
    <row r="542" spans="1:4" s="11" customFormat="1" x14ac:dyDescent="0.2">
      <c r="A542" s="414" t="s">
        <v>3693</v>
      </c>
      <c r="B542" s="413" t="s">
        <v>2695</v>
      </c>
      <c r="C542" s="413" t="str">
        <f t="array" ref="C542">IFERROR(INDEX($B$16:$B$561, MATCH(0, COUNTIF($C$15:C541, $B$16:$B$561&amp;"") + IF($B$16:$B$561="",1,0), 0)), "")</f>
        <v/>
      </c>
      <c r="D542" s="413" t="s">
        <v>3690</v>
      </c>
    </row>
    <row r="543" spans="1:4" s="11" customFormat="1" x14ac:dyDescent="0.2">
      <c r="A543" s="414" t="s">
        <v>3694</v>
      </c>
      <c r="B543" s="413" t="s">
        <v>2695</v>
      </c>
      <c r="C543" s="413" t="str">
        <f t="array" ref="C543">IFERROR(INDEX($B$16:$B$561, MATCH(0, COUNTIF($C$15:C542, $B$16:$B$561&amp;"") + IF($B$16:$B$561="",1,0), 0)), "")</f>
        <v/>
      </c>
      <c r="D543" s="413" t="s">
        <v>3690</v>
      </c>
    </row>
    <row r="544" spans="1:4" s="11" customFormat="1" x14ac:dyDescent="0.2">
      <c r="A544" s="414" t="s">
        <v>3695</v>
      </c>
      <c r="B544" s="413" t="s">
        <v>2695</v>
      </c>
      <c r="C544" s="413" t="str">
        <f t="array" ref="C544">IFERROR(INDEX($B$16:$B$561, MATCH(0, COUNTIF($C$15:C543, $B$16:$B$561&amp;"") + IF($B$16:$B$561="",1,0), 0)), "")</f>
        <v/>
      </c>
      <c r="D544" s="413" t="s">
        <v>3690</v>
      </c>
    </row>
    <row r="545" spans="1:4" s="11" customFormat="1" x14ac:dyDescent="0.2">
      <c r="A545" s="414" t="s">
        <v>3696</v>
      </c>
      <c r="B545" s="413" t="s">
        <v>3697</v>
      </c>
      <c r="C545" s="413" t="str">
        <f t="array" ref="C545">IFERROR(INDEX($B$16:$B$561, MATCH(0, COUNTIF($C$15:C544, $B$16:$B$561&amp;"") + IF($B$16:$B$561="",1,0), 0)), "")</f>
        <v/>
      </c>
      <c r="D545" s="413" t="s">
        <v>3698</v>
      </c>
    </row>
    <row r="546" spans="1:4" s="11" customFormat="1" x14ac:dyDescent="0.2">
      <c r="A546" s="414" t="s">
        <v>3699</v>
      </c>
      <c r="B546" s="413" t="s">
        <v>3697</v>
      </c>
      <c r="C546" s="413" t="str">
        <f t="array" ref="C546">IFERROR(INDEX($B$16:$B$561, MATCH(0, COUNTIF($C$15:C545, $B$16:$B$561&amp;"") + IF($B$16:$B$561="",1,0), 0)), "")</f>
        <v/>
      </c>
      <c r="D546" s="413" t="s">
        <v>3698</v>
      </c>
    </row>
    <row r="547" spans="1:4" s="11" customFormat="1" x14ac:dyDescent="0.2">
      <c r="A547" s="414" t="s">
        <v>3700</v>
      </c>
      <c r="B547" s="413" t="s">
        <v>3701</v>
      </c>
      <c r="C547" s="413" t="str">
        <f t="array" ref="C547">IFERROR(INDEX($B$16:$B$561, MATCH(0, COUNTIF($C$15:C546, $B$16:$B$561&amp;"") + IF($B$16:$B$561="",1,0), 0)), "")</f>
        <v/>
      </c>
      <c r="D547" s="413" t="s">
        <v>3702</v>
      </c>
    </row>
    <row r="548" spans="1:4" s="11" customFormat="1" x14ac:dyDescent="0.2">
      <c r="A548" s="414" t="s">
        <v>3703</v>
      </c>
      <c r="B548" s="413" t="s">
        <v>3701</v>
      </c>
      <c r="C548" s="413" t="str">
        <f t="array" ref="C548">IFERROR(INDEX($B$16:$B$561, MATCH(0, COUNTIF($C$15:C547, $B$16:$B$561&amp;"") + IF($B$16:$B$561="",1,0), 0)), "")</f>
        <v/>
      </c>
      <c r="D548" s="413" t="s">
        <v>3702</v>
      </c>
    </row>
    <row r="549" spans="1:4" s="11" customFormat="1" x14ac:dyDescent="0.2">
      <c r="A549" s="414" t="s">
        <v>3704</v>
      </c>
      <c r="B549" s="413" t="s">
        <v>2825</v>
      </c>
      <c r="C549" s="413" t="str">
        <f t="array" ref="C549">IFERROR(INDEX($B$16:$B$561, MATCH(0, COUNTIF($C$15:C548, $B$16:$B$561&amp;"") + IF($B$16:$B$561="",1,0), 0)), "")</f>
        <v/>
      </c>
      <c r="D549" s="413" t="s">
        <v>3705</v>
      </c>
    </row>
    <row r="550" spans="1:4" s="11" customFormat="1" x14ac:dyDescent="0.2">
      <c r="A550" s="414" t="s">
        <v>3706</v>
      </c>
      <c r="B550" s="413" t="s">
        <v>2825</v>
      </c>
      <c r="C550" s="413" t="str">
        <f t="array" ref="C550">IFERROR(INDEX($B$16:$B$561, MATCH(0, COUNTIF($C$15:C549, $B$16:$B$561&amp;"") + IF($B$16:$B$561="",1,0), 0)), "")</f>
        <v/>
      </c>
      <c r="D550" s="413" t="s">
        <v>2826</v>
      </c>
    </row>
    <row r="551" spans="1:4" s="11" customFormat="1" x14ac:dyDescent="0.2">
      <c r="A551" s="414" t="s">
        <v>3707</v>
      </c>
      <c r="B551" s="413" t="s">
        <v>3708</v>
      </c>
      <c r="C551" s="413" t="str">
        <f t="array" ref="C551">IFERROR(INDEX($B$16:$B$561, MATCH(0, COUNTIF($C$15:C550, $B$16:$B$561&amp;"") + IF($B$16:$B$561="",1,0), 0)), "")</f>
        <v/>
      </c>
      <c r="D551" s="413" t="s">
        <v>3709</v>
      </c>
    </row>
    <row r="552" spans="1:4" s="11" customFormat="1" x14ac:dyDescent="0.2">
      <c r="A552" s="414" t="s">
        <v>3710</v>
      </c>
      <c r="B552" s="413" t="s">
        <v>3708</v>
      </c>
      <c r="C552" s="413" t="str">
        <f t="array" ref="C552">IFERROR(INDEX($B$16:$B$561, MATCH(0, COUNTIF($C$15:C551, $B$16:$B$561&amp;"") + IF($B$16:$B$561="",1,0), 0)), "")</f>
        <v/>
      </c>
      <c r="D552" s="413" t="s">
        <v>3709</v>
      </c>
    </row>
    <row r="553" spans="1:4" s="11" customFormat="1" x14ac:dyDescent="0.2">
      <c r="A553" s="414" t="s">
        <v>3711</v>
      </c>
      <c r="B553" s="413" t="s">
        <v>3708</v>
      </c>
      <c r="C553" s="413" t="str">
        <f t="array" ref="C553">IFERROR(INDEX($B$16:$B$561, MATCH(0, COUNTIF($C$15:C552, $B$16:$B$561&amp;"") + IF($B$16:$B$561="",1,0), 0)), "")</f>
        <v/>
      </c>
      <c r="D553" s="413" t="s">
        <v>3709</v>
      </c>
    </row>
    <row r="554" spans="1:4" s="11" customFormat="1" x14ac:dyDescent="0.2">
      <c r="A554" s="414" t="s">
        <v>3712</v>
      </c>
      <c r="B554" s="413" t="s">
        <v>3708</v>
      </c>
      <c r="C554" s="413" t="str">
        <f t="array" ref="C554">IFERROR(INDEX($B$16:$B$561, MATCH(0, COUNTIF($C$15:C553, $B$16:$B$561&amp;"") + IF($B$16:$B$561="",1,0), 0)), "")</f>
        <v/>
      </c>
      <c r="D554" s="413" t="s">
        <v>3709</v>
      </c>
    </row>
    <row r="555" spans="1:4" s="11" customFormat="1" x14ac:dyDescent="0.2">
      <c r="A555" s="414" t="s">
        <v>3713</v>
      </c>
      <c r="B555" s="413" t="s">
        <v>2825</v>
      </c>
      <c r="C555" s="413" t="str">
        <f t="array" ref="C555">IFERROR(INDEX($B$16:$B$561, MATCH(0, COUNTIF($C$15:C554, $B$16:$B$561&amp;"") + IF($B$16:$B$561="",1,0), 0)), "")</f>
        <v/>
      </c>
      <c r="D555" s="413" t="s">
        <v>3705</v>
      </c>
    </row>
    <row r="556" spans="1:4" s="11" customFormat="1" x14ac:dyDescent="0.2">
      <c r="A556" s="414" t="s">
        <v>3714</v>
      </c>
      <c r="B556" s="413" t="s">
        <v>3697</v>
      </c>
      <c r="C556" s="413" t="str">
        <f t="array" ref="C556">IFERROR(INDEX($B$16:$B$561, MATCH(0, COUNTIF($C$15:C555, $B$16:$B$561&amp;"") + IF($B$16:$B$561="",1,0), 0)), "")</f>
        <v/>
      </c>
      <c r="D556" s="413" t="s">
        <v>3698</v>
      </c>
    </row>
    <row r="557" spans="1:4" s="11" customFormat="1" x14ac:dyDescent="0.2">
      <c r="A557" s="414" t="s">
        <v>3715</v>
      </c>
      <c r="B557" s="413" t="s">
        <v>3697</v>
      </c>
      <c r="C557" s="413" t="str">
        <f t="array" ref="C557">IFERROR(INDEX($B$16:$B$561, MATCH(0, COUNTIF($C$15:C556, $B$16:$B$561&amp;"") + IF($B$16:$B$561="",1,0), 0)), "")</f>
        <v/>
      </c>
      <c r="D557" s="413" t="s">
        <v>3698</v>
      </c>
    </row>
    <row r="558" spans="1:4" s="11" customFormat="1" x14ac:dyDescent="0.2">
      <c r="A558" s="414" t="s">
        <v>3716</v>
      </c>
      <c r="B558" s="413" t="s">
        <v>2695</v>
      </c>
      <c r="C558" s="413" t="str">
        <f t="array" ref="C558">IFERROR(INDEX($B$16:$B$561, MATCH(0, COUNTIF($C$15:C557, $B$16:$B$561&amp;"") + IF($B$16:$B$561="",1,0), 0)), "")</f>
        <v/>
      </c>
      <c r="D558" s="413" t="s">
        <v>3717</v>
      </c>
    </row>
    <row r="559" spans="1:4" s="11" customFormat="1" x14ac:dyDescent="0.2">
      <c r="A559" s="414" t="s">
        <v>3718</v>
      </c>
      <c r="B559" s="413" t="s">
        <v>2695</v>
      </c>
      <c r="C559" s="413" t="str">
        <f t="array" ref="C559">IFERROR(INDEX($B$16:$B$561, MATCH(0, COUNTIF($C$15:C558, $B$16:$B$561&amp;"") + IF($B$16:$B$561="",1,0), 0)), "")</f>
        <v/>
      </c>
      <c r="D559" s="413" t="s">
        <v>3717</v>
      </c>
    </row>
    <row r="560" spans="1:4" s="11" customFormat="1" x14ac:dyDescent="0.2">
      <c r="A560" s="414" t="s">
        <v>3719</v>
      </c>
      <c r="B560" s="413" t="s">
        <v>2695</v>
      </c>
      <c r="C560" s="413" t="str">
        <f t="array" ref="C560">IFERROR(INDEX($B$16:$B$561, MATCH(0, COUNTIF($C$15:C559, $B$16:$B$561&amp;"") + IF($B$16:$B$561="",1,0), 0)), "")</f>
        <v/>
      </c>
      <c r="D560" s="413" t="s">
        <v>2839</v>
      </c>
    </row>
    <row r="564" spans="1:2" x14ac:dyDescent="0.2">
      <c r="B564" s="10"/>
    </row>
    <row r="565" spans="1:2" x14ac:dyDescent="0.2">
      <c r="A565" s="11"/>
      <c r="B565" s="10"/>
    </row>
    <row r="566" spans="1:2" x14ac:dyDescent="0.2">
      <c r="A566" s="11"/>
      <c r="B566" s="10"/>
    </row>
    <row r="567" spans="1:2" x14ac:dyDescent="0.2">
      <c r="A567" s="11"/>
      <c r="B567" s="10"/>
    </row>
    <row r="568" spans="1:2" x14ac:dyDescent="0.2">
      <c r="A568" s="11"/>
      <c r="B568" s="10"/>
    </row>
    <row r="569" spans="1:2" x14ac:dyDescent="0.2">
      <c r="A569" s="11"/>
      <c r="B569" s="10"/>
    </row>
    <row r="570" spans="1:2" x14ac:dyDescent="0.2">
      <c r="A570" s="11"/>
      <c r="B570" s="10"/>
    </row>
    <row r="571" spans="1:2" x14ac:dyDescent="0.2">
      <c r="A571" s="11"/>
      <c r="B571" s="10"/>
    </row>
    <row r="572" spans="1:2" x14ac:dyDescent="0.2">
      <c r="A572" s="11"/>
      <c r="B572" s="10"/>
    </row>
    <row r="573" spans="1:2" x14ac:dyDescent="0.2">
      <c r="A573" s="11"/>
      <c r="B573" s="10"/>
    </row>
    <row r="574" spans="1:2" x14ac:dyDescent="0.2">
      <c r="A574" s="11"/>
      <c r="B574" s="10"/>
    </row>
    <row r="575" spans="1:2" x14ac:dyDescent="0.2">
      <c r="A575" s="11"/>
      <c r="B575" s="10"/>
    </row>
    <row r="576" spans="1:2" x14ac:dyDescent="0.2">
      <c r="A576" s="11"/>
      <c r="B576" s="10"/>
    </row>
    <row r="577" spans="1:2" x14ac:dyDescent="0.2">
      <c r="A577" s="11"/>
      <c r="B577" s="10"/>
    </row>
    <row r="578" spans="1:2" x14ac:dyDescent="0.2">
      <c r="A578" s="11"/>
      <c r="B578" s="10"/>
    </row>
    <row r="579" spans="1:2" x14ac:dyDescent="0.2">
      <c r="A579" s="11"/>
      <c r="B579" s="10"/>
    </row>
    <row r="580" spans="1:2" x14ac:dyDescent="0.2">
      <c r="A580" s="11"/>
      <c r="B580" s="10"/>
    </row>
    <row r="581" spans="1:2" x14ac:dyDescent="0.2">
      <c r="A581" s="11"/>
      <c r="B581" s="10"/>
    </row>
    <row r="582" spans="1:2" x14ac:dyDescent="0.2">
      <c r="A582" s="11"/>
      <c r="B582" s="10"/>
    </row>
    <row r="583" spans="1:2" x14ac:dyDescent="0.2">
      <c r="A583" s="11"/>
      <c r="B583" s="10"/>
    </row>
    <row r="584" spans="1:2" x14ac:dyDescent="0.2">
      <c r="A584" s="11"/>
      <c r="B584" s="10"/>
    </row>
    <row r="585" spans="1:2" x14ac:dyDescent="0.2">
      <c r="A585" s="11"/>
      <c r="B585" s="10"/>
    </row>
    <row r="586" spans="1:2" x14ac:dyDescent="0.2">
      <c r="A586" s="11"/>
      <c r="B586" s="10"/>
    </row>
    <row r="587" spans="1:2" x14ac:dyDescent="0.2">
      <c r="A587" s="11"/>
      <c r="B587" s="10"/>
    </row>
    <row r="588" spans="1:2" x14ac:dyDescent="0.2">
      <c r="A588" s="11"/>
      <c r="B588" s="10"/>
    </row>
    <row r="589" spans="1:2" x14ac:dyDescent="0.2">
      <c r="A589" s="11"/>
      <c r="B589" s="10"/>
    </row>
    <row r="590" spans="1:2" x14ac:dyDescent="0.2">
      <c r="A590" s="11"/>
      <c r="B590" s="10"/>
    </row>
    <row r="591" spans="1:2" x14ac:dyDescent="0.2">
      <c r="A591" s="11"/>
      <c r="B591" s="10"/>
    </row>
    <row r="592" spans="1:2" x14ac:dyDescent="0.2">
      <c r="A592" s="11"/>
      <c r="B592" s="10"/>
    </row>
    <row r="593" spans="1:2" x14ac:dyDescent="0.2">
      <c r="A593" s="11"/>
      <c r="B593" s="10"/>
    </row>
    <row r="594" spans="1:2" x14ac:dyDescent="0.2">
      <c r="A594" s="11"/>
      <c r="B594" s="10"/>
    </row>
    <row r="595" spans="1:2" x14ac:dyDescent="0.2">
      <c r="A595" s="11"/>
      <c r="B595" s="10"/>
    </row>
    <row r="596" spans="1:2" x14ac:dyDescent="0.2">
      <c r="A596" s="11"/>
      <c r="B596" s="10"/>
    </row>
    <row r="597" spans="1:2" x14ac:dyDescent="0.2">
      <c r="A597" s="11"/>
      <c r="B597" s="10"/>
    </row>
    <row r="598" spans="1:2" x14ac:dyDescent="0.2">
      <c r="A598" s="11"/>
      <c r="B598" s="10"/>
    </row>
    <row r="599" spans="1:2" x14ac:dyDescent="0.2">
      <c r="A599" s="11"/>
      <c r="B599" s="10"/>
    </row>
    <row r="600" spans="1:2" x14ac:dyDescent="0.2">
      <c r="A600" s="11"/>
      <c r="B600" s="10"/>
    </row>
    <row r="601" spans="1:2" x14ac:dyDescent="0.2">
      <c r="A601" s="11"/>
      <c r="B601" s="10"/>
    </row>
    <row r="602" spans="1:2" x14ac:dyDescent="0.2">
      <c r="A602" s="11"/>
      <c r="B602" s="10"/>
    </row>
    <row r="603" spans="1:2" x14ac:dyDescent="0.2">
      <c r="A603" s="11"/>
      <c r="B603" s="10"/>
    </row>
    <row r="604" spans="1:2" x14ac:dyDescent="0.2">
      <c r="A604" s="11"/>
      <c r="B604" s="10"/>
    </row>
    <row r="605" spans="1:2" x14ac:dyDescent="0.2">
      <c r="A605" s="11"/>
      <c r="B605" s="10"/>
    </row>
    <row r="606" spans="1:2" x14ac:dyDescent="0.2">
      <c r="A606" s="11"/>
      <c r="B606" s="10"/>
    </row>
    <row r="607" spans="1:2" x14ac:dyDescent="0.2">
      <c r="A607" s="11"/>
      <c r="B607" s="10"/>
    </row>
    <row r="608" spans="1:2" x14ac:dyDescent="0.2">
      <c r="A608" s="11"/>
      <c r="B608" s="10"/>
    </row>
    <row r="609" spans="1:2" x14ac:dyDescent="0.2">
      <c r="A609" s="11"/>
      <c r="B609" s="10"/>
    </row>
    <row r="610" spans="1:2" x14ac:dyDescent="0.2">
      <c r="A610" s="11"/>
      <c r="B610" s="10"/>
    </row>
    <row r="611" spans="1:2" x14ac:dyDescent="0.2">
      <c r="A611" s="11"/>
      <c r="B611" s="10"/>
    </row>
    <row r="612" spans="1:2" x14ac:dyDescent="0.2">
      <c r="A612" s="11"/>
      <c r="B612" s="10"/>
    </row>
    <row r="613" spans="1:2" x14ac:dyDescent="0.2">
      <c r="A613" s="11"/>
      <c r="B613" s="10"/>
    </row>
    <row r="614" spans="1:2" x14ac:dyDescent="0.2">
      <c r="A614" s="11"/>
      <c r="B614" s="10"/>
    </row>
    <row r="615" spans="1:2" x14ac:dyDescent="0.2">
      <c r="A615" s="11"/>
      <c r="B615" s="10"/>
    </row>
    <row r="616" spans="1:2" x14ac:dyDescent="0.2">
      <c r="A616" s="11"/>
      <c r="B616" s="10"/>
    </row>
    <row r="617" spans="1:2" x14ac:dyDescent="0.2">
      <c r="A617" s="11"/>
      <c r="B617" s="10"/>
    </row>
    <row r="618" spans="1:2" x14ac:dyDescent="0.2">
      <c r="A618" s="11"/>
      <c r="B618" s="10"/>
    </row>
    <row r="619" spans="1:2" x14ac:dyDescent="0.2">
      <c r="A619" s="11"/>
      <c r="B619" s="10"/>
    </row>
    <row r="620" spans="1:2" x14ac:dyDescent="0.2">
      <c r="A620" s="11"/>
      <c r="B620" s="10"/>
    </row>
    <row r="621" spans="1:2" x14ac:dyDescent="0.2">
      <c r="A621" s="11"/>
      <c r="B621" s="10"/>
    </row>
    <row r="622" spans="1:2" x14ac:dyDescent="0.2">
      <c r="A622" s="11"/>
      <c r="B622" s="10"/>
    </row>
    <row r="623" spans="1:2" x14ac:dyDescent="0.2">
      <c r="A623" s="11"/>
      <c r="B623" s="10"/>
    </row>
    <row r="624" spans="1:2" x14ac:dyDescent="0.2">
      <c r="A624" s="11"/>
      <c r="B624" s="10"/>
    </row>
    <row r="625" spans="1:2" x14ac:dyDescent="0.2">
      <c r="A625" s="11"/>
      <c r="B625" s="10"/>
    </row>
    <row r="626" spans="1:2" x14ac:dyDescent="0.2">
      <c r="A626" s="11"/>
      <c r="B626" s="10"/>
    </row>
    <row r="627" spans="1:2" x14ac:dyDescent="0.2">
      <c r="A627" s="11"/>
      <c r="B627" s="10"/>
    </row>
    <row r="628" spans="1:2" x14ac:dyDescent="0.2">
      <c r="A628" s="11"/>
      <c r="B628" s="10"/>
    </row>
    <row r="629" spans="1:2" x14ac:dyDescent="0.2">
      <c r="A629" s="11"/>
      <c r="B629" s="10"/>
    </row>
    <row r="630" spans="1:2" x14ac:dyDescent="0.2">
      <c r="A630" s="11"/>
      <c r="B630" s="10"/>
    </row>
    <row r="631" spans="1:2" x14ac:dyDescent="0.2">
      <c r="A631" s="11"/>
      <c r="B631" s="10"/>
    </row>
    <row r="632" spans="1:2" x14ac:dyDescent="0.2">
      <c r="A632" s="11"/>
      <c r="B632" s="10"/>
    </row>
    <row r="633" spans="1:2" x14ac:dyDescent="0.2">
      <c r="A633" s="11"/>
      <c r="B633" s="10"/>
    </row>
    <row r="634" spans="1:2" x14ac:dyDescent="0.2">
      <c r="A634" s="11"/>
      <c r="B634" s="10"/>
    </row>
    <row r="635" spans="1:2" x14ac:dyDescent="0.2">
      <c r="A635" s="11"/>
      <c r="B635" s="10"/>
    </row>
    <row r="636" spans="1:2" x14ac:dyDescent="0.2">
      <c r="A636" s="11"/>
      <c r="B636" s="10"/>
    </row>
    <row r="637" spans="1:2" x14ac:dyDescent="0.2">
      <c r="A637" s="11"/>
      <c r="B637" s="10"/>
    </row>
    <row r="638" spans="1:2" x14ac:dyDescent="0.2">
      <c r="A638" s="11"/>
      <c r="B638" s="10"/>
    </row>
    <row r="639" spans="1:2" x14ac:dyDescent="0.2">
      <c r="A639" s="11"/>
      <c r="B639" s="10"/>
    </row>
    <row r="640" spans="1:2" x14ac:dyDescent="0.2">
      <c r="A640" s="11"/>
      <c r="B640" s="10"/>
    </row>
    <row r="641" spans="1:2" x14ac:dyDescent="0.2">
      <c r="A641" s="11"/>
      <c r="B641" s="10"/>
    </row>
    <row r="642" spans="1:2" x14ac:dyDescent="0.2">
      <c r="A642" s="11"/>
      <c r="B642" s="10"/>
    </row>
    <row r="643" spans="1:2" x14ac:dyDescent="0.2">
      <c r="A643" s="11"/>
      <c r="B643" s="10"/>
    </row>
    <row r="644" spans="1:2" x14ac:dyDescent="0.2">
      <c r="A644" s="11"/>
      <c r="B644" s="10"/>
    </row>
    <row r="645" spans="1:2" x14ac:dyDescent="0.2">
      <c r="A645" s="11"/>
      <c r="B645" s="10"/>
    </row>
    <row r="646" spans="1:2" x14ac:dyDescent="0.2">
      <c r="A646" s="11"/>
      <c r="B646" s="10"/>
    </row>
    <row r="647" spans="1:2" x14ac:dyDescent="0.2">
      <c r="A647" s="11"/>
      <c r="B647" s="10"/>
    </row>
    <row r="648" spans="1:2" x14ac:dyDescent="0.2">
      <c r="A648" s="11"/>
      <c r="B648" s="10"/>
    </row>
    <row r="649" spans="1:2" x14ac:dyDescent="0.2">
      <c r="A649" s="11"/>
      <c r="B649" s="10"/>
    </row>
    <row r="650" spans="1:2" x14ac:dyDescent="0.2">
      <c r="A650" s="11"/>
      <c r="B650" s="10"/>
    </row>
    <row r="651" spans="1:2" x14ac:dyDescent="0.2">
      <c r="A651" s="11"/>
      <c r="B651" s="10"/>
    </row>
    <row r="652" spans="1:2" x14ac:dyDescent="0.2">
      <c r="A652" s="11"/>
      <c r="B652" s="10"/>
    </row>
    <row r="653" spans="1:2" x14ac:dyDescent="0.2">
      <c r="A653" s="11"/>
      <c r="B653" s="10"/>
    </row>
    <row r="654" spans="1:2" x14ac:dyDescent="0.2">
      <c r="A654" s="11"/>
      <c r="B654" s="10"/>
    </row>
    <row r="655" spans="1:2" x14ac:dyDescent="0.2">
      <c r="A655" s="11"/>
      <c r="B655" s="10"/>
    </row>
    <row r="656" spans="1:2" x14ac:dyDescent="0.2">
      <c r="A656" s="11"/>
      <c r="B656" s="10"/>
    </row>
    <row r="657" spans="1:2" x14ac:dyDescent="0.2">
      <c r="A657" s="11"/>
      <c r="B657" s="10"/>
    </row>
    <row r="658" spans="1:2" x14ac:dyDescent="0.2">
      <c r="A658" s="11"/>
      <c r="B658" s="10"/>
    </row>
    <row r="659" spans="1:2" x14ac:dyDescent="0.2">
      <c r="A659" s="11"/>
      <c r="B659" s="10"/>
    </row>
    <row r="660" spans="1:2" x14ac:dyDescent="0.2">
      <c r="A660" s="11"/>
      <c r="B660" s="10"/>
    </row>
    <row r="661" spans="1:2" x14ac:dyDescent="0.2">
      <c r="A661" s="11"/>
      <c r="B661" s="10"/>
    </row>
    <row r="662" spans="1:2" x14ac:dyDescent="0.2">
      <c r="A662" s="11"/>
      <c r="B662" s="10"/>
    </row>
    <row r="663" spans="1:2" x14ac:dyDescent="0.2">
      <c r="A663" s="11"/>
      <c r="B663" s="10"/>
    </row>
    <row r="664" spans="1:2" x14ac:dyDescent="0.2">
      <c r="A664" s="11"/>
      <c r="B664" s="10"/>
    </row>
    <row r="665" spans="1:2" x14ac:dyDescent="0.2">
      <c r="A665" s="11"/>
      <c r="B665" s="10"/>
    </row>
    <row r="666" spans="1:2" x14ac:dyDescent="0.2">
      <c r="A666" s="11"/>
      <c r="B666" s="10"/>
    </row>
    <row r="667" spans="1:2" x14ac:dyDescent="0.2">
      <c r="A667" s="11"/>
      <c r="B667" s="10"/>
    </row>
    <row r="668" spans="1:2" x14ac:dyDescent="0.2">
      <c r="A668" s="11"/>
      <c r="B668" s="10"/>
    </row>
    <row r="669" spans="1:2" x14ac:dyDescent="0.2">
      <c r="A669" s="11"/>
      <c r="B669" s="10"/>
    </row>
    <row r="670" spans="1:2" x14ac:dyDescent="0.2">
      <c r="A670" s="11"/>
      <c r="B670" s="10"/>
    </row>
    <row r="671" spans="1:2" x14ac:dyDescent="0.2">
      <c r="A671" s="11"/>
      <c r="B671" s="10"/>
    </row>
    <row r="672" spans="1:2" x14ac:dyDescent="0.2">
      <c r="A672" s="11"/>
      <c r="B672" s="10"/>
    </row>
    <row r="673" spans="1:2" x14ac:dyDescent="0.2">
      <c r="A673" s="11"/>
      <c r="B673" s="10"/>
    </row>
    <row r="674" spans="1:2" x14ac:dyDescent="0.2">
      <c r="A674" s="11"/>
      <c r="B674" s="10"/>
    </row>
    <row r="675" spans="1:2" x14ac:dyDescent="0.2">
      <c r="A675" s="11"/>
      <c r="B675" s="10"/>
    </row>
    <row r="676" spans="1:2" x14ac:dyDescent="0.2">
      <c r="A676" s="11"/>
      <c r="B676" s="10"/>
    </row>
    <row r="677" spans="1:2" x14ac:dyDescent="0.2">
      <c r="A677" s="11"/>
      <c r="B677" s="10"/>
    </row>
    <row r="678" spans="1:2" x14ac:dyDescent="0.2">
      <c r="A678" s="11"/>
      <c r="B678" s="10"/>
    </row>
    <row r="679" spans="1:2" x14ac:dyDescent="0.2">
      <c r="A679" s="11"/>
      <c r="B679" s="10"/>
    </row>
    <row r="680" spans="1:2" x14ac:dyDescent="0.2">
      <c r="A680" s="11"/>
      <c r="B680" s="10"/>
    </row>
    <row r="681" spans="1:2" x14ac:dyDescent="0.2">
      <c r="A681" s="11"/>
      <c r="B681" s="10"/>
    </row>
    <row r="682" spans="1:2" x14ac:dyDescent="0.2">
      <c r="A682" s="11"/>
      <c r="B682" s="10"/>
    </row>
    <row r="683" spans="1:2" x14ac:dyDescent="0.2">
      <c r="A683" s="11"/>
      <c r="B683" s="10"/>
    </row>
    <row r="684" spans="1:2" x14ac:dyDescent="0.2">
      <c r="A684" s="11"/>
      <c r="B684" s="10"/>
    </row>
    <row r="685" spans="1:2" x14ac:dyDescent="0.2">
      <c r="A685" s="11"/>
      <c r="B685" s="10"/>
    </row>
    <row r="686" spans="1:2" x14ac:dyDescent="0.2">
      <c r="A686" s="11"/>
      <c r="B686" s="10"/>
    </row>
    <row r="687" spans="1:2" x14ac:dyDescent="0.2">
      <c r="A687" s="11"/>
      <c r="B687" s="10"/>
    </row>
    <row r="688" spans="1:2" x14ac:dyDescent="0.2">
      <c r="A688" s="11"/>
      <c r="B688" s="10"/>
    </row>
    <row r="689" spans="1:2" x14ac:dyDescent="0.2">
      <c r="A689" s="11"/>
      <c r="B689" s="10"/>
    </row>
    <row r="690" spans="1:2" x14ac:dyDescent="0.2">
      <c r="A690" s="11"/>
      <c r="B690" s="10"/>
    </row>
    <row r="691" spans="1:2" x14ac:dyDescent="0.2">
      <c r="A691" s="11"/>
      <c r="B691" s="10"/>
    </row>
    <row r="692" spans="1:2" x14ac:dyDescent="0.2">
      <c r="A692" s="11"/>
      <c r="B692" s="10"/>
    </row>
    <row r="693" spans="1:2" x14ac:dyDescent="0.2">
      <c r="A693" s="11"/>
      <c r="B693" s="10"/>
    </row>
    <row r="694" spans="1:2" x14ac:dyDescent="0.2">
      <c r="A694" s="11"/>
      <c r="B694" s="10"/>
    </row>
    <row r="695" spans="1:2" x14ac:dyDescent="0.2">
      <c r="A695" s="11"/>
      <c r="B695" s="10"/>
    </row>
    <row r="696" spans="1:2" x14ac:dyDescent="0.2">
      <c r="A696" s="11"/>
      <c r="B696" s="10"/>
    </row>
    <row r="697" spans="1:2" x14ac:dyDescent="0.2">
      <c r="A697" s="11"/>
      <c r="B697" s="10"/>
    </row>
    <row r="698" spans="1:2" x14ac:dyDescent="0.2">
      <c r="A698" s="11"/>
      <c r="B698" s="10"/>
    </row>
    <row r="699" spans="1:2" x14ac:dyDescent="0.2">
      <c r="A699" s="11"/>
      <c r="B699" s="10"/>
    </row>
    <row r="700" spans="1:2" x14ac:dyDescent="0.2">
      <c r="A700" s="11"/>
      <c r="B700" s="10"/>
    </row>
    <row r="701" spans="1:2" x14ac:dyDescent="0.2">
      <c r="A701" s="11"/>
      <c r="B701" s="10"/>
    </row>
    <row r="702" spans="1:2" x14ac:dyDescent="0.2">
      <c r="A702" s="11"/>
      <c r="B702" s="10"/>
    </row>
    <row r="703" spans="1:2" x14ac:dyDescent="0.2">
      <c r="A703" s="11"/>
      <c r="B703" s="10"/>
    </row>
    <row r="704" spans="1:2" x14ac:dyDescent="0.2">
      <c r="A704" s="11"/>
      <c r="B704" s="10"/>
    </row>
    <row r="705" spans="1:2" x14ac:dyDescent="0.2">
      <c r="A705" s="11"/>
      <c r="B705" s="10"/>
    </row>
    <row r="706" spans="1:2" x14ac:dyDescent="0.2">
      <c r="A706" s="11"/>
      <c r="B706" s="10"/>
    </row>
    <row r="707" spans="1:2" x14ac:dyDescent="0.2">
      <c r="A707" s="11"/>
      <c r="B707" s="10"/>
    </row>
    <row r="708" spans="1:2" x14ac:dyDescent="0.2">
      <c r="A708" s="11"/>
      <c r="B708" s="10"/>
    </row>
    <row r="709" spans="1:2" x14ac:dyDescent="0.2">
      <c r="A709" s="11"/>
      <c r="B709" s="10"/>
    </row>
    <row r="710" spans="1:2" x14ac:dyDescent="0.2">
      <c r="A710" s="11"/>
      <c r="B710" s="10"/>
    </row>
    <row r="711" spans="1:2" x14ac:dyDescent="0.2">
      <c r="A711" s="11"/>
      <c r="B711" s="10"/>
    </row>
    <row r="712" spans="1:2" x14ac:dyDescent="0.2">
      <c r="A712" s="11"/>
      <c r="B712" s="10"/>
    </row>
    <row r="713" spans="1:2" x14ac:dyDescent="0.2">
      <c r="A713" s="11"/>
      <c r="B713" s="10"/>
    </row>
    <row r="714" spans="1:2" x14ac:dyDescent="0.2">
      <c r="A714" s="11"/>
      <c r="B714" s="10"/>
    </row>
    <row r="715" spans="1:2" x14ac:dyDescent="0.2">
      <c r="A715" s="11"/>
      <c r="B715" s="10"/>
    </row>
    <row r="716" spans="1:2" x14ac:dyDescent="0.2">
      <c r="A716" s="11"/>
      <c r="B716" s="10"/>
    </row>
    <row r="717" spans="1:2" x14ac:dyDescent="0.2">
      <c r="A717" s="11"/>
      <c r="B717" s="10"/>
    </row>
    <row r="718" spans="1:2" x14ac:dyDescent="0.2">
      <c r="A718" s="11"/>
      <c r="B718" s="10"/>
    </row>
    <row r="719" spans="1:2" x14ac:dyDescent="0.2">
      <c r="A719" s="11"/>
      <c r="B719" s="10"/>
    </row>
    <row r="720" spans="1:2" x14ac:dyDescent="0.2">
      <c r="A720" s="11"/>
      <c r="B720" s="10"/>
    </row>
    <row r="721" spans="1:2" x14ac:dyDescent="0.2">
      <c r="A721" s="11"/>
      <c r="B721" s="10"/>
    </row>
    <row r="722" spans="1:2" x14ac:dyDescent="0.2">
      <c r="A722" s="11"/>
      <c r="B722" s="10"/>
    </row>
    <row r="723" spans="1:2" x14ac:dyDescent="0.2">
      <c r="A723" s="11"/>
      <c r="B723" s="10"/>
    </row>
    <row r="724" spans="1:2" x14ac:dyDescent="0.2">
      <c r="A724" s="11"/>
      <c r="B724" s="10"/>
    </row>
    <row r="725" spans="1:2" x14ac:dyDescent="0.2">
      <c r="A725" s="11"/>
      <c r="B725" s="10"/>
    </row>
    <row r="726" spans="1:2" x14ac:dyDescent="0.2">
      <c r="A726" s="11"/>
      <c r="B726" s="10"/>
    </row>
    <row r="727" spans="1:2" x14ac:dyDescent="0.2">
      <c r="A727" s="11"/>
      <c r="B727" s="10"/>
    </row>
    <row r="728" spans="1:2" x14ac:dyDescent="0.2">
      <c r="A728" s="11"/>
      <c r="B728" s="10"/>
    </row>
    <row r="729" spans="1:2" x14ac:dyDescent="0.2">
      <c r="A729" s="11"/>
      <c r="B729" s="10"/>
    </row>
    <row r="730" spans="1:2" x14ac:dyDescent="0.2">
      <c r="A730" s="11"/>
      <c r="B730" s="10"/>
    </row>
    <row r="731" spans="1:2" x14ac:dyDescent="0.2">
      <c r="A731" s="11"/>
      <c r="B731" s="10"/>
    </row>
    <row r="732" spans="1:2" x14ac:dyDescent="0.2">
      <c r="A732" s="11"/>
      <c r="B732" s="10"/>
    </row>
    <row r="733" spans="1:2" x14ac:dyDescent="0.2">
      <c r="A733" s="11"/>
      <c r="B733" s="10"/>
    </row>
    <row r="734" spans="1:2" x14ac:dyDescent="0.2">
      <c r="A734" s="11"/>
      <c r="B734" s="10"/>
    </row>
    <row r="735" spans="1:2" x14ac:dyDescent="0.2">
      <c r="A735" s="11"/>
      <c r="B735" s="10"/>
    </row>
    <row r="736" spans="1:2" x14ac:dyDescent="0.2">
      <c r="A736" s="11"/>
      <c r="B736" s="10"/>
    </row>
    <row r="737" spans="1:2" x14ac:dyDescent="0.2">
      <c r="A737" s="11"/>
      <c r="B737" s="10"/>
    </row>
    <row r="738" spans="1:2" x14ac:dyDescent="0.2">
      <c r="A738" s="11"/>
      <c r="B738" s="10"/>
    </row>
    <row r="739" spans="1:2" x14ac:dyDescent="0.2">
      <c r="A739" s="11"/>
      <c r="B739" s="10"/>
    </row>
    <row r="740" spans="1:2" x14ac:dyDescent="0.2">
      <c r="A740" s="11"/>
      <c r="B740" s="10"/>
    </row>
    <row r="741" spans="1:2" x14ac:dyDescent="0.2">
      <c r="A741" s="11"/>
      <c r="B741" s="10"/>
    </row>
    <row r="742" spans="1:2" x14ac:dyDescent="0.2">
      <c r="A742" s="11"/>
      <c r="B742" s="10"/>
    </row>
    <row r="743" spans="1:2" x14ac:dyDescent="0.2">
      <c r="A743" s="11"/>
      <c r="B743" s="10"/>
    </row>
    <row r="744" spans="1:2" x14ac:dyDescent="0.2">
      <c r="A744" s="11"/>
      <c r="B744" s="10"/>
    </row>
    <row r="745" spans="1:2" x14ac:dyDescent="0.2">
      <c r="A745" s="11"/>
      <c r="B745" s="10"/>
    </row>
    <row r="746" spans="1:2" x14ac:dyDescent="0.2">
      <c r="A746" s="11"/>
      <c r="B746" s="10"/>
    </row>
    <row r="747" spans="1:2" x14ac:dyDescent="0.2">
      <c r="A747" s="11"/>
      <c r="B747" s="10"/>
    </row>
    <row r="748" spans="1:2" x14ac:dyDescent="0.2">
      <c r="A748" s="11"/>
      <c r="B748" s="10"/>
    </row>
    <row r="749" spans="1:2" x14ac:dyDescent="0.2">
      <c r="A749" s="11"/>
      <c r="B749" s="10"/>
    </row>
    <row r="750" spans="1:2" x14ac:dyDescent="0.2">
      <c r="A750" s="11"/>
      <c r="B750" s="10"/>
    </row>
    <row r="751" spans="1:2" x14ac:dyDescent="0.2">
      <c r="A751" s="11"/>
      <c r="B751" s="10"/>
    </row>
    <row r="752" spans="1:2" x14ac:dyDescent="0.2">
      <c r="A752" s="11"/>
      <c r="B752" s="10"/>
    </row>
    <row r="753" spans="1:2" x14ac:dyDescent="0.2">
      <c r="A753" s="11"/>
      <c r="B753" s="10"/>
    </row>
    <row r="754" spans="1:2" x14ac:dyDescent="0.2">
      <c r="A754" s="11"/>
      <c r="B754" s="10"/>
    </row>
    <row r="755" spans="1:2" x14ac:dyDescent="0.2">
      <c r="A755" s="11"/>
      <c r="B755" s="10"/>
    </row>
    <row r="756" spans="1:2" x14ac:dyDescent="0.2">
      <c r="A756" s="11"/>
      <c r="B756" s="10"/>
    </row>
    <row r="757" spans="1:2" x14ac:dyDescent="0.2">
      <c r="A757" s="11"/>
      <c r="B757" s="10"/>
    </row>
    <row r="758" spans="1:2" x14ac:dyDescent="0.2">
      <c r="A758" s="11"/>
      <c r="B758" s="10"/>
    </row>
    <row r="759" spans="1:2" x14ac:dyDescent="0.2">
      <c r="A759" s="11"/>
      <c r="B759" s="10"/>
    </row>
    <row r="760" spans="1:2" x14ac:dyDescent="0.2">
      <c r="A760" s="11"/>
      <c r="B760" s="10"/>
    </row>
    <row r="761" spans="1:2" x14ac:dyDescent="0.2">
      <c r="A761" s="11"/>
      <c r="B761" s="10"/>
    </row>
    <row r="762" spans="1:2" x14ac:dyDescent="0.2">
      <c r="A762" s="11"/>
      <c r="B762" s="10"/>
    </row>
    <row r="763" spans="1:2" x14ac:dyDescent="0.2">
      <c r="A763" s="11"/>
      <c r="B763" s="10"/>
    </row>
    <row r="764" spans="1:2" x14ac:dyDescent="0.2">
      <c r="A764" s="11"/>
      <c r="B764" s="10"/>
    </row>
    <row r="765" spans="1:2" x14ac:dyDescent="0.2">
      <c r="A765" s="11"/>
      <c r="B765" s="10"/>
    </row>
    <row r="766" spans="1:2" x14ac:dyDescent="0.2">
      <c r="A766" s="11"/>
      <c r="B766" s="10"/>
    </row>
    <row r="767" spans="1:2" x14ac:dyDescent="0.2">
      <c r="A767" s="11"/>
      <c r="B767" s="10"/>
    </row>
    <row r="768" spans="1:2" x14ac:dyDescent="0.2">
      <c r="A768" s="11"/>
      <c r="B768" s="10"/>
    </row>
    <row r="769" spans="1:2" x14ac:dyDescent="0.2">
      <c r="A769" s="11"/>
      <c r="B769" s="10"/>
    </row>
    <row r="770" spans="1:2" x14ac:dyDescent="0.2">
      <c r="A770" s="11"/>
      <c r="B770" s="10"/>
    </row>
    <row r="771" spans="1:2" x14ac:dyDescent="0.2">
      <c r="A771" s="11"/>
      <c r="B771" s="10"/>
    </row>
    <row r="772" spans="1:2" x14ac:dyDescent="0.2">
      <c r="A772" s="11"/>
      <c r="B772" s="10"/>
    </row>
    <row r="773" spans="1:2" x14ac:dyDescent="0.2">
      <c r="A773" s="11"/>
      <c r="B773" s="10"/>
    </row>
    <row r="774" spans="1:2" x14ac:dyDescent="0.2">
      <c r="A774" s="11"/>
      <c r="B774" s="10"/>
    </row>
    <row r="775" spans="1:2" x14ac:dyDescent="0.2">
      <c r="A775" s="11"/>
      <c r="B775" s="10"/>
    </row>
    <row r="776" spans="1:2" x14ac:dyDescent="0.2">
      <c r="A776" s="11"/>
      <c r="B776" s="10"/>
    </row>
    <row r="777" spans="1:2" x14ac:dyDescent="0.2">
      <c r="A777" s="11"/>
      <c r="B777" s="10"/>
    </row>
    <row r="778" spans="1:2" x14ac:dyDescent="0.2">
      <c r="A778" s="11"/>
      <c r="B778" s="10"/>
    </row>
    <row r="779" spans="1:2" x14ac:dyDescent="0.2">
      <c r="A779" s="11"/>
      <c r="B779" s="10"/>
    </row>
    <row r="780" spans="1:2" x14ac:dyDescent="0.2">
      <c r="A780" s="11"/>
      <c r="B780" s="10"/>
    </row>
    <row r="781" spans="1:2" x14ac:dyDescent="0.2">
      <c r="A781" s="11"/>
      <c r="B781" s="10"/>
    </row>
    <row r="782" spans="1:2" x14ac:dyDescent="0.2">
      <c r="A782" s="11"/>
      <c r="B782" s="10"/>
    </row>
    <row r="783" spans="1:2" x14ac:dyDescent="0.2">
      <c r="A783" s="11"/>
      <c r="B783" s="10"/>
    </row>
    <row r="784" spans="1:2" x14ac:dyDescent="0.2">
      <c r="A784" s="11"/>
      <c r="B784" s="10"/>
    </row>
    <row r="785" spans="1:2" x14ac:dyDescent="0.2">
      <c r="A785" s="11"/>
      <c r="B785" s="10"/>
    </row>
    <row r="786" spans="1:2" x14ac:dyDescent="0.2">
      <c r="A786" s="11"/>
      <c r="B786" s="10"/>
    </row>
    <row r="787" spans="1:2" x14ac:dyDescent="0.2">
      <c r="A787" s="11"/>
      <c r="B787" s="10"/>
    </row>
    <row r="788" spans="1:2" x14ac:dyDescent="0.2">
      <c r="A788" s="11"/>
      <c r="B788" s="10"/>
    </row>
    <row r="789" spans="1:2" x14ac:dyDescent="0.2">
      <c r="A789" s="11"/>
      <c r="B789" s="10"/>
    </row>
    <row r="790" spans="1:2" x14ac:dyDescent="0.2">
      <c r="A790" s="11"/>
      <c r="B790" s="10"/>
    </row>
    <row r="791" spans="1:2" x14ac:dyDescent="0.2">
      <c r="A791" s="11"/>
      <c r="B791" s="10"/>
    </row>
    <row r="792" spans="1:2" x14ac:dyDescent="0.2">
      <c r="A792" s="11"/>
      <c r="B792" s="10"/>
    </row>
    <row r="793" spans="1:2" x14ac:dyDescent="0.2">
      <c r="A793" s="11"/>
      <c r="B793" s="10"/>
    </row>
    <row r="794" spans="1:2" x14ac:dyDescent="0.2">
      <c r="A794" s="11"/>
      <c r="B794" s="10"/>
    </row>
    <row r="795" spans="1:2" x14ac:dyDescent="0.2">
      <c r="A795" s="11"/>
      <c r="B795" s="10"/>
    </row>
    <row r="796" spans="1:2" x14ac:dyDescent="0.2">
      <c r="A796" s="11"/>
      <c r="B796" s="10"/>
    </row>
    <row r="797" spans="1:2" x14ac:dyDescent="0.2">
      <c r="A797" s="11"/>
      <c r="B797" s="10"/>
    </row>
    <row r="798" spans="1:2" x14ac:dyDescent="0.2">
      <c r="A798" s="11"/>
      <c r="B798" s="10"/>
    </row>
    <row r="799" spans="1:2" x14ac:dyDescent="0.2">
      <c r="A799" s="11"/>
      <c r="B799" s="10"/>
    </row>
    <row r="800" spans="1:2" x14ac:dyDescent="0.2">
      <c r="A800" s="11"/>
      <c r="B800" s="10"/>
    </row>
    <row r="801" spans="1:2" x14ac:dyDescent="0.2">
      <c r="A801" s="11"/>
      <c r="B801" s="10"/>
    </row>
    <row r="802" spans="1:2" x14ac:dyDescent="0.2">
      <c r="A802" s="11"/>
      <c r="B802" s="10"/>
    </row>
    <row r="803" spans="1:2" x14ac:dyDescent="0.2">
      <c r="A803" s="11"/>
      <c r="B803" s="10"/>
    </row>
    <row r="804" spans="1:2" x14ac:dyDescent="0.2">
      <c r="A804" s="11"/>
      <c r="B804" s="10"/>
    </row>
    <row r="805" spans="1:2" x14ac:dyDescent="0.2">
      <c r="A805" s="11"/>
      <c r="B805" s="10"/>
    </row>
    <row r="806" spans="1:2" x14ac:dyDescent="0.2">
      <c r="A806" s="11"/>
      <c r="B806" s="10"/>
    </row>
    <row r="807" spans="1:2" x14ac:dyDescent="0.2">
      <c r="A807" s="11"/>
      <c r="B807" s="10"/>
    </row>
    <row r="808" spans="1:2" x14ac:dyDescent="0.2">
      <c r="A808" s="11"/>
      <c r="B808" s="10"/>
    </row>
    <row r="809" spans="1:2" x14ac:dyDescent="0.2">
      <c r="A809" s="11"/>
      <c r="B809" s="10"/>
    </row>
    <row r="810" spans="1:2" x14ac:dyDescent="0.2">
      <c r="A810" s="11"/>
      <c r="B810" s="10"/>
    </row>
    <row r="811" spans="1:2" x14ac:dyDescent="0.2">
      <c r="A811" s="11"/>
      <c r="B811" s="10"/>
    </row>
    <row r="812" spans="1:2" x14ac:dyDescent="0.2">
      <c r="A812" s="11"/>
      <c r="B812" s="10"/>
    </row>
    <row r="813" spans="1:2" x14ac:dyDescent="0.2">
      <c r="A813" s="11"/>
      <c r="B813" s="10"/>
    </row>
    <row r="814" spans="1:2" x14ac:dyDescent="0.2">
      <c r="A814" s="11"/>
      <c r="B814" s="10"/>
    </row>
    <row r="815" spans="1:2" x14ac:dyDescent="0.2">
      <c r="A815" s="11"/>
      <c r="B815" s="10"/>
    </row>
    <row r="816" spans="1:2" x14ac:dyDescent="0.2">
      <c r="A816" s="11"/>
      <c r="B816" s="10"/>
    </row>
    <row r="817" spans="1:2" x14ac:dyDescent="0.2">
      <c r="A817" s="11"/>
      <c r="B817" s="10"/>
    </row>
    <row r="818" spans="1:2" x14ac:dyDescent="0.2">
      <c r="A818" s="11"/>
      <c r="B818" s="10"/>
    </row>
    <row r="819" spans="1:2" x14ac:dyDescent="0.2">
      <c r="A819" s="11"/>
      <c r="B819" s="10"/>
    </row>
    <row r="820" spans="1:2" x14ac:dyDescent="0.2">
      <c r="A820" s="11"/>
      <c r="B820" s="10"/>
    </row>
    <row r="821" spans="1:2" x14ac:dyDescent="0.2">
      <c r="A821" s="11"/>
      <c r="B821" s="10"/>
    </row>
    <row r="822" spans="1:2" x14ac:dyDescent="0.2">
      <c r="A822" s="11"/>
      <c r="B822" s="10"/>
    </row>
    <row r="823" spans="1:2" x14ac:dyDescent="0.2">
      <c r="A823" s="11"/>
      <c r="B823" s="10"/>
    </row>
    <row r="824" spans="1:2" x14ac:dyDescent="0.2">
      <c r="A824" s="11"/>
      <c r="B824" s="10"/>
    </row>
    <row r="825" spans="1:2" x14ac:dyDescent="0.2">
      <c r="A825" s="11"/>
      <c r="B825" s="10"/>
    </row>
    <row r="826" spans="1:2" x14ac:dyDescent="0.2">
      <c r="A826" s="11"/>
      <c r="B826" s="10"/>
    </row>
    <row r="827" spans="1:2" x14ac:dyDescent="0.2">
      <c r="A827" s="11"/>
      <c r="B827" s="10"/>
    </row>
    <row r="828" spans="1:2" x14ac:dyDescent="0.2">
      <c r="A828" s="11"/>
      <c r="B828" s="10"/>
    </row>
    <row r="829" spans="1:2" x14ac:dyDescent="0.2">
      <c r="A829" s="11"/>
      <c r="B829" s="10"/>
    </row>
    <row r="830" spans="1:2" x14ac:dyDescent="0.2">
      <c r="A830" s="11"/>
      <c r="B830" s="10"/>
    </row>
    <row r="831" spans="1:2" x14ac:dyDescent="0.2">
      <c r="A831" s="11"/>
      <c r="B831" s="10"/>
    </row>
    <row r="832" spans="1:2" x14ac:dyDescent="0.2">
      <c r="A832" s="11"/>
      <c r="B832" s="10"/>
    </row>
    <row r="833" spans="1:2" x14ac:dyDescent="0.2">
      <c r="A833" s="11"/>
      <c r="B833" s="10"/>
    </row>
    <row r="834" spans="1:2" x14ac:dyDescent="0.2">
      <c r="A834" s="11"/>
      <c r="B834" s="10"/>
    </row>
    <row r="835" spans="1:2" x14ac:dyDescent="0.2">
      <c r="A835" s="11"/>
      <c r="B835" s="10"/>
    </row>
    <row r="836" spans="1:2" x14ac:dyDescent="0.2">
      <c r="A836" s="11"/>
      <c r="B836" s="10"/>
    </row>
    <row r="837" spans="1:2" x14ac:dyDescent="0.2">
      <c r="A837" s="11"/>
      <c r="B837" s="10"/>
    </row>
    <row r="838" spans="1:2" x14ac:dyDescent="0.2">
      <c r="A838" s="11"/>
      <c r="B838" s="10"/>
    </row>
    <row r="839" spans="1:2" x14ac:dyDescent="0.2">
      <c r="A839" s="11"/>
      <c r="B839" s="10"/>
    </row>
    <row r="840" spans="1:2" x14ac:dyDescent="0.2">
      <c r="A840" s="11"/>
      <c r="B840" s="10"/>
    </row>
    <row r="841" spans="1:2" x14ac:dyDescent="0.2">
      <c r="A841" s="11"/>
      <c r="B841" s="10"/>
    </row>
    <row r="842" spans="1:2" x14ac:dyDescent="0.2">
      <c r="A842" s="11"/>
      <c r="B842" s="10"/>
    </row>
    <row r="843" spans="1:2" x14ac:dyDescent="0.2">
      <c r="A843" s="11"/>
      <c r="B843" s="10"/>
    </row>
    <row r="844" spans="1:2" x14ac:dyDescent="0.2">
      <c r="A844" s="11"/>
      <c r="B844" s="10"/>
    </row>
    <row r="845" spans="1:2" x14ac:dyDescent="0.2">
      <c r="A845" s="11"/>
      <c r="B845" s="10"/>
    </row>
    <row r="846" spans="1:2" x14ac:dyDescent="0.2">
      <c r="A846" s="11"/>
      <c r="B846" s="10"/>
    </row>
    <row r="847" spans="1:2" x14ac:dyDescent="0.2">
      <c r="A847" s="11"/>
      <c r="B847" s="10"/>
    </row>
    <row r="848" spans="1:2" x14ac:dyDescent="0.2">
      <c r="A848" s="11"/>
      <c r="B848" s="10"/>
    </row>
    <row r="849" spans="1:2" x14ac:dyDescent="0.2">
      <c r="A849" s="11"/>
      <c r="B849" s="10"/>
    </row>
    <row r="850" spans="1:2" x14ac:dyDescent="0.2">
      <c r="A850" s="11"/>
      <c r="B850" s="10"/>
    </row>
    <row r="851" spans="1:2" x14ac:dyDescent="0.2">
      <c r="A851" s="11"/>
      <c r="B851" s="10"/>
    </row>
    <row r="852" spans="1:2" x14ac:dyDescent="0.2">
      <c r="A852" s="11"/>
      <c r="B852" s="10"/>
    </row>
    <row r="853" spans="1:2" x14ac:dyDescent="0.2">
      <c r="A853" s="11"/>
      <c r="B853" s="10"/>
    </row>
    <row r="854" spans="1:2" x14ac:dyDescent="0.2">
      <c r="A854" s="11"/>
      <c r="B854" s="10"/>
    </row>
    <row r="855" spans="1:2" x14ac:dyDescent="0.2">
      <c r="A855" s="11"/>
      <c r="B855" s="10"/>
    </row>
    <row r="856" spans="1:2" x14ac:dyDescent="0.2">
      <c r="A856" s="11"/>
      <c r="B856" s="10"/>
    </row>
    <row r="857" spans="1:2" x14ac:dyDescent="0.2">
      <c r="A857" s="11"/>
      <c r="B857" s="10"/>
    </row>
    <row r="858" spans="1:2" x14ac:dyDescent="0.2">
      <c r="A858" s="11"/>
      <c r="B858" s="10"/>
    </row>
    <row r="859" spans="1:2" x14ac:dyDescent="0.2">
      <c r="A859" s="11"/>
      <c r="B859" s="10"/>
    </row>
    <row r="860" spans="1:2" x14ac:dyDescent="0.2">
      <c r="A860" s="11"/>
      <c r="B860" s="10"/>
    </row>
    <row r="861" spans="1:2" x14ac:dyDescent="0.2">
      <c r="A861" s="11"/>
      <c r="B861" s="10"/>
    </row>
    <row r="862" spans="1:2" x14ac:dyDescent="0.2">
      <c r="A862" s="11"/>
      <c r="B862" s="10"/>
    </row>
    <row r="863" spans="1:2" x14ac:dyDescent="0.2">
      <c r="A863" s="11"/>
      <c r="B863" s="10"/>
    </row>
    <row r="864" spans="1:2" x14ac:dyDescent="0.2">
      <c r="A864" s="11"/>
      <c r="B864" s="10"/>
    </row>
    <row r="865" spans="1:2" x14ac:dyDescent="0.2">
      <c r="A865" s="11"/>
      <c r="B865" s="10"/>
    </row>
    <row r="866" spans="1:2" x14ac:dyDescent="0.2">
      <c r="A866" s="11"/>
      <c r="B866" s="10"/>
    </row>
    <row r="867" spans="1:2" x14ac:dyDescent="0.2">
      <c r="A867" s="11"/>
      <c r="B867" s="10"/>
    </row>
    <row r="868" spans="1:2" x14ac:dyDescent="0.2">
      <c r="A868" s="11"/>
      <c r="B868" s="10"/>
    </row>
    <row r="869" spans="1:2" x14ac:dyDescent="0.2">
      <c r="A869" s="11"/>
      <c r="B869" s="10"/>
    </row>
    <row r="870" spans="1:2" x14ac:dyDescent="0.2">
      <c r="A870" s="11"/>
      <c r="B870" s="10"/>
    </row>
    <row r="871" spans="1:2" x14ac:dyDescent="0.2">
      <c r="A871" s="11"/>
      <c r="B871" s="10"/>
    </row>
    <row r="872" spans="1:2" x14ac:dyDescent="0.2">
      <c r="A872" s="11"/>
      <c r="B872" s="10"/>
    </row>
    <row r="873" spans="1:2" x14ac:dyDescent="0.2">
      <c r="A873" s="11"/>
      <c r="B873" s="10"/>
    </row>
    <row r="874" spans="1:2" x14ac:dyDescent="0.2">
      <c r="A874" s="11"/>
      <c r="B874" s="10"/>
    </row>
    <row r="875" spans="1:2" x14ac:dyDescent="0.2">
      <c r="A875" s="11"/>
      <c r="B875" s="10"/>
    </row>
    <row r="876" spans="1:2" x14ac:dyDescent="0.2">
      <c r="A876" s="11"/>
      <c r="B876" s="10"/>
    </row>
    <row r="877" spans="1:2" x14ac:dyDescent="0.2">
      <c r="A877" s="11"/>
      <c r="B877" s="10"/>
    </row>
    <row r="878" spans="1:2" x14ac:dyDescent="0.2">
      <c r="A878" s="11"/>
      <c r="B878" s="10"/>
    </row>
    <row r="879" spans="1:2" x14ac:dyDescent="0.2">
      <c r="A879" s="11"/>
      <c r="B879" s="10"/>
    </row>
    <row r="880" spans="1:2" x14ac:dyDescent="0.2">
      <c r="A880" s="11"/>
      <c r="B880" s="10"/>
    </row>
    <row r="881" spans="1:2" x14ac:dyDescent="0.2">
      <c r="A881" s="11"/>
      <c r="B881" s="10"/>
    </row>
    <row r="882" spans="1:2" x14ac:dyDescent="0.2">
      <c r="A882" s="11"/>
      <c r="B882" s="10"/>
    </row>
    <row r="883" spans="1:2" x14ac:dyDescent="0.2">
      <c r="A883" s="11"/>
      <c r="B883" s="10"/>
    </row>
    <row r="884" spans="1:2" x14ac:dyDescent="0.2">
      <c r="A884" s="11"/>
      <c r="B884" s="10"/>
    </row>
    <row r="885" spans="1:2" x14ac:dyDescent="0.2">
      <c r="A885" s="11"/>
      <c r="B885" s="10"/>
    </row>
    <row r="886" spans="1:2" x14ac:dyDescent="0.2">
      <c r="A886" s="11"/>
      <c r="B886" s="10"/>
    </row>
    <row r="887" spans="1:2" x14ac:dyDescent="0.2">
      <c r="A887" s="11"/>
      <c r="B887" s="10"/>
    </row>
    <row r="888" spans="1:2" x14ac:dyDescent="0.2">
      <c r="A888" s="11"/>
      <c r="B888" s="10"/>
    </row>
    <row r="889" spans="1:2" x14ac:dyDescent="0.2">
      <c r="A889" s="11"/>
      <c r="B889" s="10"/>
    </row>
    <row r="890" spans="1:2" x14ac:dyDescent="0.2">
      <c r="A890" s="11"/>
      <c r="B890" s="10"/>
    </row>
    <row r="891" spans="1:2" x14ac:dyDescent="0.2">
      <c r="A891" s="11"/>
      <c r="B891" s="10"/>
    </row>
    <row r="892" spans="1:2" x14ac:dyDescent="0.2">
      <c r="A892" s="11"/>
      <c r="B892" s="10"/>
    </row>
    <row r="893" spans="1:2" x14ac:dyDescent="0.2">
      <c r="A893" s="11"/>
      <c r="B893" s="10"/>
    </row>
    <row r="894" spans="1:2" x14ac:dyDescent="0.2">
      <c r="A894" s="11"/>
      <c r="B894" s="10"/>
    </row>
    <row r="895" spans="1:2" x14ac:dyDescent="0.2">
      <c r="A895" s="11"/>
      <c r="B895" s="10"/>
    </row>
    <row r="896" spans="1:2" x14ac:dyDescent="0.2">
      <c r="A896" s="11"/>
      <c r="B896" s="10"/>
    </row>
    <row r="897" spans="1:2" x14ac:dyDescent="0.2">
      <c r="A897" s="11"/>
      <c r="B897" s="10"/>
    </row>
    <row r="898" spans="1:2" x14ac:dyDescent="0.2">
      <c r="A898" s="11"/>
      <c r="B898" s="10"/>
    </row>
    <row r="899" spans="1:2" x14ac:dyDescent="0.2">
      <c r="A899" s="11"/>
      <c r="B899" s="10"/>
    </row>
    <row r="900" spans="1:2" x14ac:dyDescent="0.2">
      <c r="A900" s="11"/>
      <c r="B900" s="10"/>
    </row>
    <row r="901" spans="1:2" x14ac:dyDescent="0.2">
      <c r="A901" s="11"/>
      <c r="B901" s="10"/>
    </row>
    <row r="902" spans="1:2" x14ac:dyDescent="0.2">
      <c r="A902" s="11"/>
      <c r="B902" s="10"/>
    </row>
    <row r="903" spans="1:2" x14ac:dyDescent="0.2">
      <c r="A903" s="11"/>
      <c r="B903" s="10"/>
    </row>
    <row r="904" spans="1:2" x14ac:dyDescent="0.2">
      <c r="A904" s="11"/>
      <c r="B904" s="10"/>
    </row>
    <row r="905" spans="1:2" x14ac:dyDescent="0.2">
      <c r="A905" s="11"/>
      <c r="B905" s="10"/>
    </row>
    <row r="906" spans="1:2" x14ac:dyDescent="0.2">
      <c r="A906" s="11"/>
      <c r="B906" s="10"/>
    </row>
    <row r="907" spans="1:2" x14ac:dyDescent="0.2">
      <c r="A907" s="11"/>
      <c r="B907" s="10"/>
    </row>
    <row r="908" spans="1:2" x14ac:dyDescent="0.2">
      <c r="A908" s="11"/>
      <c r="B908" s="10"/>
    </row>
    <row r="909" spans="1:2" x14ac:dyDescent="0.2">
      <c r="A909" s="11"/>
      <c r="B909" s="10"/>
    </row>
    <row r="910" spans="1:2" x14ac:dyDescent="0.2">
      <c r="A910" s="11"/>
      <c r="B910" s="10"/>
    </row>
    <row r="911" spans="1:2" x14ac:dyDescent="0.2">
      <c r="A911" s="11"/>
      <c r="B911" s="10"/>
    </row>
    <row r="912" spans="1:2" x14ac:dyDescent="0.2">
      <c r="A912" s="11"/>
      <c r="B912" s="10"/>
    </row>
    <row r="913" spans="1:2" x14ac:dyDescent="0.2">
      <c r="A913" s="11"/>
      <c r="B913" s="10"/>
    </row>
    <row r="914" spans="1:2" x14ac:dyDescent="0.2">
      <c r="A914" s="11"/>
      <c r="B914" s="10"/>
    </row>
    <row r="915" spans="1:2" x14ac:dyDescent="0.2">
      <c r="A915" s="11"/>
      <c r="B915" s="10"/>
    </row>
    <row r="916" spans="1:2" x14ac:dyDescent="0.2">
      <c r="A916" s="11"/>
      <c r="B916" s="10"/>
    </row>
    <row r="917" spans="1:2" x14ac:dyDescent="0.2">
      <c r="A917" s="11"/>
      <c r="B917" s="10"/>
    </row>
    <row r="918" spans="1:2" x14ac:dyDescent="0.2">
      <c r="A918" s="11"/>
      <c r="B918" s="10"/>
    </row>
    <row r="919" spans="1:2" x14ac:dyDescent="0.2">
      <c r="A919" s="11"/>
      <c r="B919" s="10"/>
    </row>
    <row r="920" spans="1:2" x14ac:dyDescent="0.2">
      <c r="A920" s="11"/>
      <c r="B920" s="10"/>
    </row>
    <row r="921" spans="1:2" x14ac:dyDescent="0.2">
      <c r="A921" s="11"/>
      <c r="B921" s="10"/>
    </row>
    <row r="922" spans="1:2" x14ac:dyDescent="0.2">
      <c r="A922" s="11"/>
      <c r="B922" s="10"/>
    </row>
    <row r="923" spans="1:2" x14ac:dyDescent="0.2">
      <c r="A923" s="11"/>
      <c r="B923" s="10"/>
    </row>
    <row r="924" spans="1:2" x14ac:dyDescent="0.2">
      <c r="A924" s="11"/>
      <c r="B924" s="10"/>
    </row>
    <row r="925" spans="1:2" x14ac:dyDescent="0.2">
      <c r="A925" s="11"/>
      <c r="B925" s="10"/>
    </row>
    <row r="926" spans="1:2" x14ac:dyDescent="0.2">
      <c r="A926" s="11"/>
      <c r="B926" s="10"/>
    </row>
    <row r="927" spans="1:2" x14ac:dyDescent="0.2">
      <c r="A927" s="11"/>
      <c r="B927" s="10"/>
    </row>
    <row r="928" spans="1:2" x14ac:dyDescent="0.2">
      <c r="A928" s="11"/>
      <c r="B928" s="10"/>
    </row>
    <row r="929" spans="1:2" x14ac:dyDescent="0.2">
      <c r="A929" s="11"/>
      <c r="B929" s="10"/>
    </row>
    <row r="930" spans="1:2" x14ac:dyDescent="0.2">
      <c r="A930" s="11"/>
      <c r="B930" s="10"/>
    </row>
    <row r="931" spans="1:2" x14ac:dyDescent="0.2">
      <c r="A931" s="11"/>
      <c r="B931" s="10"/>
    </row>
    <row r="932" spans="1:2" x14ac:dyDescent="0.2">
      <c r="A932" s="11"/>
      <c r="B932" s="10"/>
    </row>
    <row r="933" spans="1:2" x14ac:dyDescent="0.2">
      <c r="A933" s="11"/>
      <c r="B933" s="10"/>
    </row>
    <row r="934" spans="1:2" x14ac:dyDescent="0.2">
      <c r="A934" s="11"/>
      <c r="B934" s="10"/>
    </row>
    <row r="935" spans="1:2" x14ac:dyDescent="0.2">
      <c r="A935" s="11"/>
      <c r="B935" s="10"/>
    </row>
    <row r="936" spans="1:2" x14ac:dyDescent="0.2">
      <c r="A936" s="11"/>
      <c r="B936" s="10"/>
    </row>
    <row r="937" spans="1:2" x14ac:dyDescent="0.2">
      <c r="A937" s="11"/>
      <c r="B937" s="10"/>
    </row>
    <row r="938" spans="1:2" x14ac:dyDescent="0.2">
      <c r="A938" s="11"/>
      <c r="B938" s="10"/>
    </row>
    <row r="939" spans="1:2" x14ac:dyDescent="0.2">
      <c r="A939" s="11"/>
      <c r="B939" s="10"/>
    </row>
    <row r="940" spans="1:2" x14ac:dyDescent="0.2">
      <c r="A940" s="11"/>
      <c r="B940" s="10"/>
    </row>
    <row r="941" spans="1:2" x14ac:dyDescent="0.2">
      <c r="A941" s="11"/>
      <c r="B941" s="10"/>
    </row>
    <row r="942" spans="1:2" x14ac:dyDescent="0.2">
      <c r="A942" s="11"/>
      <c r="B942" s="10"/>
    </row>
    <row r="943" spans="1:2" x14ac:dyDescent="0.2">
      <c r="A943" s="11"/>
      <c r="B943" s="10"/>
    </row>
    <row r="944" spans="1:2" x14ac:dyDescent="0.2">
      <c r="A944" s="11"/>
      <c r="B944" s="10"/>
    </row>
    <row r="945" spans="1:2" x14ac:dyDescent="0.2">
      <c r="A945" s="11"/>
      <c r="B945" s="10"/>
    </row>
    <row r="946" spans="1:2" x14ac:dyDescent="0.2">
      <c r="A946" s="11"/>
      <c r="B946" s="10"/>
    </row>
    <row r="947" spans="1:2" x14ac:dyDescent="0.2">
      <c r="A947" s="11"/>
      <c r="B947" s="10"/>
    </row>
    <row r="948" spans="1:2" x14ac:dyDescent="0.2">
      <c r="A948" s="11"/>
      <c r="B948" s="10"/>
    </row>
    <row r="949" spans="1:2" x14ac:dyDescent="0.2">
      <c r="A949" s="11"/>
      <c r="B949" s="10"/>
    </row>
    <row r="950" spans="1:2" x14ac:dyDescent="0.2">
      <c r="A950" s="11"/>
      <c r="B950" s="10"/>
    </row>
    <row r="951" spans="1:2" x14ac:dyDescent="0.2">
      <c r="A951" s="11"/>
      <c r="B951" s="10"/>
    </row>
    <row r="952" spans="1:2" x14ac:dyDescent="0.2">
      <c r="A952" s="11"/>
      <c r="B952" s="10"/>
    </row>
    <row r="953" spans="1:2" x14ac:dyDescent="0.2">
      <c r="A953" s="11"/>
      <c r="B953" s="10"/>
    </row>
    <row r="954" spans="1:2" x14ac:dyDescent="0.2">
      <c r="A954" s="11"/>
      <c r="B954" s="10"/>
    </row>
    <row r="955" spans="1:2" x14ac:dyDescent="0.2">
      <c r="A955" s="11"/>
      <c r="B955" s="10"/>
    </row>
    <row r="956" spans="1:2" x14ac:dyDescent="0.2">
      <c r="A956" s="11"/>
      <c r="B956" s="10"/>
    </row>
    <row r="957" spans="1:2" x14ac:dyDescent="0.2">
      <c r="A957" s="11"/>
      <c r="B957" s="10"/>
    </row>
    <row r="958" spans="1:2" x14ac:dyDescent="0.2">
      <c r="A958" s="11"/>
      <c r="B958" s="10"/>
    </row>
    <row r="959" spans="1:2" x14ac:dyDescent="0.2">
      <c r="A959" s="11"/>
      <c r="B959" s="10"/>
    </row>
    <row r="960" spans="1:2" x14ac:dyDescent="0.2">
      <c r="A960" s="11"/>
      <c r="B960" s="10"/>
    </row>
    <row r="961" spans="1:2" x14ac:dyDescent="0.2">
      <c r="A961" s="11"/>
      <c r="B961" s="10"/>
    </row>
    <row r="962" spans="1:2" x14ac:dyDescent="0.2">
      <c r="A962" s="11"/>
      <c r="B962" s="10"/>
    </row>
    <row r="963" spans="1:2" x14ac:dyDescent="0.2">
      <c r="A963" s="11"/>
      <c r="B963" s="10"/>
    </row>
    <row r="964" spans="1:2" x14ac:dyDescent="0.2">
      <c r="A964" s="11"/>
      <c r="B964" s="10"/>
    </row>
    <row r="965" spans="1:2" x14ac:dyDescent="0.2">
      <c r="A965" s="11"/>
      <c r="B965" s="10"/>
    </row>
    <row r="966" spans="1:2" x14ac:dyDescent="0.2">
      <c r="A966" s="11"/>
      <c r="B966" s="10"/>
    </row>
    <row r="967" spans="1:2" x14ac:dyDescent="0.2">
      <c r="A967" s="11"/>
      <c r="B967" s="10"/>
    </row>
    <row r="968" spans="1:2" x14ac:dyDescent="0.2">
      <c r="A968" s="11"/>
      <c r="B968" s="10"/>
    </row>
    <row r="969" spans="1:2" x14ac:dyDescent="0.2">
      <c r="A969" s="11"/>
      <c r="B969" s="10"/>
    </row>
    <row r="970" spans="1:2" x14ac:dyDescent="0.2">
      <c r="A970" s="11"/>
      <c r="B970" s="10"/>
    </row>
    <row r="971" spans="1:2" x14ac:dyDescent="0.2">
      <c r="A971" s="11"/>
      <c r="B971" s="10"/>
    </row>
    <row r="972" spans="1:2" x14ac:dyDescent="0.2">
      <c r="A972" s="11"/>
      <c r="B972" s="10"/>
    </row>
    <row r="973" spans="1:2" x14ac:dyDescent="0.2">
      <c r="A973" s="11"/>
      <c r="B973" s="10"/>
    </row>
    <row r="974" spans="1:2" x14ac:dyDescent="0.2">
      <c r="A974" s="11"/>
      <c r="B974" s="10"/>
    </row>
    <row r="975" spans="1:2" x14ac:dyDescent="0.2">
      <c r="A975" s="11"/>
      <c r="B975" s="10"/>
    </row>
    <row r="976" spans="1:2" x14ac:dyDescent="0.2">
      <c r="A976" s="11"/>
      <c r="B976" s="10"/>
    </row>
    <row r="977" spans="1:2" x14ac:dyDescent="0.2">
      <c r="A977" s="11"/>
      <c r="B977" s="10"/>
    </row>
    <row r="978" spans="1:2" x14ac:dyDescent="0.2">
      <c r="A978" s="11"/>
      <c r="B978" s="10"/>
    </row>
    <row r="979" spans="1:2" x14ac:dyDescent="0.2">
      <c r="A979" s="11"/>
      <c r="B979" s="10"/>
    </row>
    <row r="980" spans="1:2" x14ac:dyDescent="0.2">
      <c r="A980" s="11"/>
      <c r="B980" s="10"/>
    </row>
    <row r="981" spans="1:2" x14ac:dyDescent="0.2">
      <c r="A981" s="11"/>
      <c r="B981" s="10"/>
    </row>
    <row r="982" spans="1:2" x14ac:dyDescent="0.2">
      <c r="A982" s="11"/>
      <c r="B982" s="10"/>
    </row>
    <row r="983" spans="1:2" x14ac:dyDescent="0.2">
      <c r="A983" s="11"/>
      <c r="B983" s="10"/>
    </row>
    <row r="984" spans="1:2" x14ac:dyDescent="0.2">
      <c r="A984" s="11"/>
      <c r="B984" s="10"/>
    </row>
    <row r="985" spans="1:2" x14ac:dyDescent="0.2">
      <c r="A985" s="11"/>
      <c r="B985" s="10"/>
    </row>
    <row r="986" spans="1:2" x14ac:dyDescent="0.2">
      <c r="A986" s="11"/>
      <c r="B986" s="10"/>
    </row>
    <row r="987" spans="1:2" x14ac:dyDescent="0.2">
      <c r="A987" s="11"/>
      <c r="B987" s="10"/>
    </row>
    <row r="988" spans="1:2" x14ac:dyDescent="0.2">
      <c r="A988" s="11"/>
      <c r="B988" s="10"/>
    </row>
    <row r="989" spans="1:2" x14ac:dyDescent="0.2">
      <c r="A989" s="11"/>
      <c r="B989" s="10"/>
    </row>
    <row r="990" spans="1:2" x14ac:dyDescent="0.2">
      <c r="A990" s="11"/>
      <c r="B990" s="10"/>
    </row>
    <row r="991" spans="1:2" x14ac:dyDescent="0.2">
      <c r="A991" s="11"/>
      <c r="B991" s="10"/>
    </row>
    <row r="992" spans="1:2" x14ac:dyDescent="0.2">
      <c r="A992" s="11"/>
      <c r="B992" s="10"/>
    </row>
    <row r="993" spans="1:2" x14ac:dyDescent="0.2">
      <c r="A993" s="11"/>
      <c r="B993" s="10"/>
    </row>
    <row r="994" spans="1:2" x14ac:dyDescent="0.2">
      <c r="A994" s="11"/>
      <c r="B994" s="10"/>
    </row>
    <row r="995" spans="1:2" x14ac:dyDescent="0.2">
      <c r="A995" s="11"/>
      <c r="B995" s="10"/>
    </row>
    <row r="996" spans="1:2" x14ac:dyDescent="0.2">
      <c r="A996" s="11"/>
      <c r="B996" s="10"/>
    </row>
    <row r="997" spans="1:2" x14ac:dyDescent="0.2">
      <c r="A997" s="11"/>
      <c r="B997" s="10"/>
    </row>
    <row r="998" spans="1:2" x14ac:dyDescent="0.2">
      <c r="A998" s="11"/>
      <c r="B998" s="10"/>
    </row>
    <row r="999" spans="1:2" x14ac:dyDescent="0.2">
      <c r="A999" s="11"/>
      <c r="B999" s="10"/>
    </row>
    <row r="1000" spans="1:2" x14ac:dyDescent="0.2">
      <c r="A1000" s="11"/>
      <c r="B1000" s="10"/>
    </row>
    <row r="1001" spans="1:2" x14ac:dyDescent="0.2">
      <c r="A1001" s="11"/>
      <c r="B1001" s="10"/>
    </row>
    <row r="1002" spans="1:2" x14ac:dyDescent="0.2">
      <c r="A1002" s="11"/>
      <c r="B1002" s="10"/>
    </row>
    <row r="1003" spans="1:2" x14ac:dyDescent="0.2">
      <c r="A1003" s="11"/>
      <c r="B1003" s="10"/>
    </row>
    <row r="1004" spans="1:2" x14ac:dyDescent="0.2">
      <c r="A1004" s="11"/>
      <c r="B1004" s="10"/>
    </row>
    <row r="1005" spans="1:2" x14ac:dyDescent="0.2">
      <c r="A1005" s="11"/>
      <c r="B1005" s="10"/>
    </row>
    <row r="1006" spans="1:2" x14ac:dyDescent="0.2">
      <c r="A1006" s="11"/>
      <c r="B1006" s="10"/>
    </row>
    <row r="1007" spans="1:2" x14ac:dyDescent="0.2">
      <c r="A1007" s="11"/>
      <c r="B1007" s="10"/>
    </row>
    <row r="1008" spans="1:2" x14ac:dyDescent="0.2">
      <c r="A1008" s="11"/>
      <c r="B1008" s="10"/>
    </row>
    <row r="1009" spans="1:2" x14ac:dyDescent="0.2">
      <c r="A1009" s="11"/>
      <c r="B1009" s="10"/>
    </row>
    <row r="1010" spans="1:2" x14ac:dyDescent="0.2">
      <c r="A1010" s="11"/>
      <c r="B1010" s="10"/>
    </row>
    <row r="1011" spans="1:2" x14ac:dyDescent="0.2">
      <c r="A1011" s="11"/>
      <c r="B1011" s="10"/>
    </row>
    <row r="1012" spans="1:2" x14ac:dyDescent="0.2">
      <c r="A1012" s="11"/>
      <c r="B1012" s="10"/>
    </row>
    <row r="1013" spans="1:2" x14ac:dyDescent="0.2">
      <c r="A1013" s="11"/>
      <c r="B1013" s="10"/>
    </row>
    <row r="1014" spans="1:2" x14ac:dyDescent="0.2">
      <c r="A1014" s="11"/>
      <c r="B1014" s="10"/>
    </row>
    <row r="1015" spans="1:2" x14ac:dyDescent="0.2">
      <c r="A1015" s="11"/>
      <c r="B1015" s="10"/>
    </row>
    <row r="1016" spans="1:2" x14ac:dyDescent="0.2">
      <c r="A1016" s="11"/>
      <c r="B1016" s="10"/>
    </row>
    <row r="1017" spans="1:2" x14ac:dyDescent="0.2">
      <c r="A1017" s="11"/>
      <c r="B1017" s="10"/>
    </row>
    <row r="1018" spans="1:2" x14ac:dyDescent="0.2">
      <c r="A1018" s="11"/>
      <c r="B1018" s="10"/>
    </row>
    <row r="1019" spans="1:2" x14ac:dyDescent="0.2">
      <c r="A1019" s="11"/>
      <c r="B1019" s="10"/>
    </row>
    <row r="1020" spans="1:2" x14ac:dyDescent="0.2">
      <c r="A1020" s="11"/>
      <c r="B1020" s="10"/>
    </row>
    <row r="1021" spans="1:2" x14ac:dyDescent="0.2">
      <c r="A1021" s="11"/>
      <c r="B1021" s="10"/>
    </row>
    <row r="1022" spans="1:2" x14ac:dyDescent="0.2">
      <c r="A1022" s="11"/>
      <c r="B1022" s="10"/>
    </row>
    <row r="1023" spans="1:2" x14ac:dyDescent="0.2">
      <c r="A1023" s="11"/>
      <c r="B1023" s="10"/>
    </row>
    <row r="1024" spans="1:2" x14ac:dyDescent="0.2">
      <c r="A1024" s="11"/>
      <c r="B1024" s="10"/>
    </row>
    <row r="1025" spans="1:2" x14ac:dyDescent="0.2">
      <c r="A1025" s="11"/>
      <c r="B1025" s="10"/>
    </row>
    <row r="1026" spans="1:2" x14ac:dyDescent="0.2">
      <c r="A1026" s="11"/>
      <c r="B1026" s="10"/>
    </row>
    <row r="1027" spans="1:2" x14ac:dyDescent="0.2">
      <c r="A1027" s="11"/>
      <c r="B1027" s="10"/>
    </row>
    <row r="1028" spans="1:2" x14ac:dyDescent="0.2">
      <c r="A1028" s="11"/>
      <c r="B1028" s="10"/>
    </row>
    <row r="1029" spans="1:2" x14ac:dyDescent="0.2">
      <c r="A1029" s="11"/>
      <c r="B1029" s="10"/>
    </row>
    <row r="1030" spans="1:2" x14ac:dyDescent="0.2">
      <c r="A1030" s="11"/>
      <c r="B1030" s="10"/>
    </row>
    <row r="1031" spans="1:2" x14ac:dyDescent="0.2">
      <c r="A1031" s="11"/>
      <c r="B1031" s="10"/>
    </row>
    <row r="1032" spans="1:2" x14ac:dyDescent="0.2">
      <c r="A1032" s="11"/>
      <c r="B1032" s="10"/>
    </row>
    <row r="1033" spans="1:2" x14ac:dyDescent="0.2">
      <c r="A1033" s="11"/>
      <c r="B1033" s="10"/>
    </row>
    <row r="1034" spans="1:2" x14ac:dyDescent="0.2">
      <c r="A1034" s="11"/>
      <c r="B1034" s="10"/>
    </row>
    <row r="1035" spans="1:2" x14ac:dyDescent="0.2">
      <c r="A1035" s="11"/>
      <c r="B1035" s="10"/>
    </row>
    <row r="1036" spans="1:2" x14ac:dyDescent="0.2">
      <c r="A1036" s="11"/>
      <c r="B1036" s="10"/>
    </row>
    <row r="1037" spans="1:2" x14ac:dyDescent="0.2">
      <c r="A1037" s="11"/>
      <c r="B1037" s="10"/>
    </row>
    <row r="1038" spans="1:2" x14ac:dyDescent="0.2">
      <c r="A1038" s="11"/>
      <c r="B1038" s="10"/>
    </row>
    <row r="1039" spans="1:2" x14ac:dyDescent="0.2">
      <c r="A1039" s="11"/>
      <c r="B1039" s="10"/>
    </row>
    <row r="1040" spans="1:2" x14ac:dyDescent="0.2">
      <c r="A1040" s="11"/>
      <c r="B1040" s="10"/>
    </row>
    <row r="1041" spans="1:2" x14ac:dyDescent="0.2">
      <c r="A1041" s="11"/>
      <c r="B1041" s="10"/>
    </row>
    <row r="1042" spans="1:2" x14ac:dyDescent="0.2">
      <c r="A1042" s="11"/>
      <c r="B1042" s="10"/>
    </row>
    <row r="1043" spans="1:2" x14ac:dyDescent="0.2">
      <c r="A1043" s="11"/>
      <c r="B1043" s="10"/>
    </row>
    <row r="1044" spans="1:2" x14ac:dyDescent="0.2">
      <c r="A1044" s="11"/>
      <c r="B1044" s="10"/>
    </row>
    <row r="1045" spans="1:2" x14ac:dyDescent="0.2">
      <c r="A1045" s="11"/>
      <c r="B1045" s="10"/>
    </row>
    <row r="1046" spans="1:2" x14ac:dyDescent="0.2">
      <c r="A1046" s="11"/>
      <c r="B1046" s="10"/>
    </row>
    <row r="1047" spans="1:2" x14ac:dyDescent="0.2">
      <c r="A1047" s="11"/>
      <c r="B1047" s="10"/>
    </row>
    <row r="1048" spans="1:2" x14ac:dyDescent="0.2">
      <c r="A1048" s="11"/>
      <c r="B1048" s="10"/>
    </row>
    <row r="1049" spans="1:2" x14ac:dyDescent="0.2">
      <c r="A1049" s="11"/>
      <c r="B1049" s="10"/>
    </row>
    <row r="1050" spans="1:2" x14ac:dyDescent="0.2">
      <c r="A1050" s="11"/>
      <c r="B1050" s="10"/>
    </row>
    <row r="1051" spans="1:2" x14ac:dyDescent="0.2">
      <c r="A1051" s="11"/>
      <c r="B1051" s="10"/>
    </row>
    <row r="1052" spans="1:2" x14ac:dyDescent="0.2">
      <c r="A1052" s="11"/>
      <c r="B1052" s="10"/>
    </row>
    <row r="1053" spans="1:2" x14ac:dyDescent="0.2">
      <c r="A1053" s="11"/>
      <c r="B1053" s="10"/>
    </row>
    <row r="1054" spans="1:2" x14ac:dyDescent="0.2">
      <c r="A1054" s="11"/>
      <c r="B1054" s="10"/>
    </row>
    <row r="1055" spans="1:2" x14ac:dyDescent="0.2">
      <c r="A1055" s="11"/>
      <c r="B1055" s="10"/>
    </row>
    <row r="1056" spans="1:2" x14ac:dyDescent="0.2">
      <c r="A1056" s="11"/>
      <c r="B1056" s="10"/>
    </row>
    <row r="1057" spans="1:2" x14ac:dyDescent="0.2">
      <c r="A1057" s="11"/>
      <c r="B1057" s="10"/>
    </row>
    <row r="1058" spans="1:2" x14ac:dyDescent="0.2">
      <c r="A1058" s="11"/>
      <c r="B1058" s="10"/>
    </row>
    <row r="1059" spans="1:2" x14ac:dyDescent="0.2">
      <c r="A1059" s="11"/>
      <c r="B1059" s="10"/>
    </row>
    <row r="1060" spans="1:2" x14ac:dyDescent="0.2">
      <c r="A1060" s="11"/>
      <c r="B1060" s="10"/>
    </row>
    <row r="1061" spans="1:2" x14ac:dyDescent="0.2">
      <c r="A1061" s="11"/>
      <c r="B1061" s="10"/>
    </row>
    <row r="1062" spans="1:2" x14ac:dyDescent="0.2">
      <c r="A1062" s="11"/>
      <c r="B1062" s="10"/>
    </row>
    <row r="1063" spans="1:2" x14ac:dyDescent="0.2">
      <c r="A1063" s="11"/>
      <c r="B1063" s="10"/>
    </row>
    <row r="1064" spans="1:2" x14ac:dyDescent="0.2">
      <c r="A1064" s="11"/>
      <c r="B1064" s="10"/>
    </row>
    <row r="1065" spans="1:2" x14ac:dyDescent="0.2">
      <c r="A1065" s="11"/>
      <c r="B1065" s="10"/>
    </row>
    <row r="1066" spans="1:2" x14ac:dyDescent="0.2">
      <c r="A1066" s="11"/>
      <c r="B1066" s="10"/>
    </row>
    <row r="1067" spans="1:2" x14ac:dyDescent="0.2">
      <c r="A1067" s="11"/>
      <c r="B1067" s="10"/>
    </row>
    <row r="1068" spans="1:2" x14ac:dyDescent="0.2">
      <c r="A1068" s="11"/>
      <c r="B1068" s="10"/>
    </row>
    <row r="1069" spans="1:2" x14ac:dyDescent="0.2">
      <c r="A1069" s="11"/>
      <c r="B1069" s="10"/>
    </row>
    <row r="1070" spans="1:2" x14ac:dyDescent="0.2">
      <c r="A1070" s="11"/>
      <c r="B1070" s="10"/>
    </row>
    <row r="1071" spans="1:2" x14ac:dyDescent="0.2">
      <c r="A1071" s="11"/>
      <c r="B1071" s="10"/>
    </row>
    <row r="1072" spans="1:2" x14ac:dyDescent="0.2">
      <c r="A1072" s="11"/>
      <c r="B1072" s="10"/>
    </row>
    <row r="1073" spans="1:2" x14ac:dyDescent="0.2">
      <c r="A1073" s="11"/>
      <c r="B1073" s="10"/>
    </row>
    <row r="1074" spans="1:2" x14ac:dyDescent="0.2">
      <c r="A1074" s="11"/>
      <c r="B1074" s="10"/>
    </row>
    <row r="1075" spans="1:2" x14ac:dyDescent="0.2">
      <c r="A1075" s="11"/>
      <c r="B1075" s="10"/>
    </row>
    <row r="1076" spans="1:2" x14ac:dyDescent="0.2">
      <c r="A1076" s="11"/>
      <c r="B1076" s="10"/>
    </row>
    <row r="1077" spans="1:2" x14ac:dyDescent="0.2">
      <c r="A1077" s="11"/>
      <c r="B1077" s="10"/>
    </row>
    <row r="1078" spans="1:2" x14ac:dyDescent="0.2">
      <c r="A1078" s="11"/>
      <c r="B1078" s="10"/>
    </row>
    <row r="1079" spans="1:2" x14ac:dyDescent="0.2">
      <c r="A1079" s="11"/>
      <c r="B1079" s="10"/>
    </row>
    <row r="1080" spans="1:2" x14ac:dyDescent="0.2">
      <c r="A1080" s="11"/>
      <c r="B1080" s="10"/>
    </row>
    <row r="1081" spans="1:2" x14ac:dyDescent="0.2">
      <c r="A1081" s="11"/>
      <c r="B1081" s="10"/>
    </row>
    <row r="1082" spans="1:2" x14ac:dyDescent="0.2">
      <c r="A1082" s="11"/>
      <c r="B1082" s="10"/>
    </row>
    <row r="1083" spans="1:2" x14ac:dyDescent="0.2">
      <c r="A1083" s="11"/>
      <c r="B1083" s="10"/>
    </row>
    <row r="1084" spans="1:2" x14ac:dyDescent="0.2">
      <c r="A1084" s="11"/>
      <c r="B1084" s="10"/>
    </row>
    <row r="1085" spans="1:2" x14ac:dyDescent="0.2">
      <c r="A1085" s="11"/>
      <c r="B1085" s="10"/>
    </row>
    <row r="1086" spans="1:2" x14ac:dyDescent="0.2">
      <c r="A1086" s="11"/>
      <c r="B1086" s="10"/>
    </row>
    <row r="1087" spans="1:2" x14ac:dyDescent="0.2">
      <c r="A1087" s="11"/>
      <c r="B1087" s="10"/>
    </row>
    <row r="1088" spans="1:2" x14ac:dyDescent="0.2">
      <c r="A1088" s="11"/>
      <c r="B1088" s="10"/>
    </row>
    <row r="1089" spans="1:2" x14ac:dyDescent="0.2">
      <c r="A1089" s="11"/>
      <c r="B1089" s="10"/>
    </row>
    <row r="1090" spans="1:2" x14ac:dyDescent="0.2">
      <c r="A1090" s="11"/>
      <c r="B1090" s="10"/>
    </row>
    <row r="1091" spans="1:2" x14ac:dyDescent="0.2">
      <c r="A1091" s="11"/>
      <c r="B1091" s="10"/>
    </row>
    <row r="1092" spans="1:2" x14ac:dyDescent="0.2">
      <c r="A1092" s="11"/>
      <c r="B1092" s="10"/>
    </row>
    <row r="1093" spans="1:2" x14ac:dyDescent="0.2">
      <c r="A1093" s="11"/>
      <c r="B1093" s="10"/>
    </row>
    <row r="1094" spans="1:2" x14ac:dyDescent="0.2">
      <c r="A1094" s="11"/>
      <c r="B1094" s="10"/>
    </row>
    <row r="1095" spans="1:2" x14ac:dyDescent="0.2">
      <c r="A1095" s="11"/>
      <c r="B1095" s="10"/>
    </row>
    <row r="1096" spans="1:2" x14ac:dyDescent="0.2">
      <c r="A1096" s="11"/>
      <c r="B1096" s="10"/>
    </row>
    <row r="1097" spans="1:2" x14ac:dyDescent="0.2">
      <c r="A1097" s="11"/>
      <c r="B1097" s="10"/>
    </row>
    <row r="1098" spans="1:2" x14ac:dyDescent="0.2">
      <c r="A1098" s="11"/>
      <c r="B1098" s="10"/>
    </row>
    <row r="1099" spans="1:2" x14ac:dyDescent="0.2">
      <c r="A1099" s="11"/>
      <c r="B1099" s="10"/>
    </row>
    <row r="1100" spans="1:2" x14ac:dyDescent="0.2">
      <c r="A1100" s="11"/>
      <c r="B1100" s="10"/>
    </row>
    <row r="1101" spans="1:2" x14ac:dyDescent="0.2">
      <c r="A1101" s="11"/>
      <c r="B1101" s="10"/>
    </row>
    <row r="1102" spans="1:2" x14ac:dyDescent="0.2">
      <c r="A1102" s="11"/>
      <c r="B1102" s="10"/>
    </row>
    <row r="1103" spans="1:2" x14ac:dyDescent="0.2">
      <c r="A1103" s="11"/>
      <c r="B1103" s="10"/>
    </row>
    <row r="1104" spans="1:2" x14ac:dyDescent="0.2">
      <c r="A1104" s="11"/>
      <c r="B1104" s="10"/>
    </row>
    <row r="1105" spans="1:2" x14ac:dyDescent="0.2">
      <c r="A1105" s="11"/>
      <c r="B1105" s="10"/>
    </row>
    <row r="1106" spans="1:2" x14ac:dyDescent="0.2">
      <c r="A1106" s="11"/>
      <c r="B1106" s="10"/>
    </row>
    <row r="1107" spans="1:2" x14ac:dyDescent="0.2">
      <c r="A1107" s="11"/>
      <c r="B1107" s="10"/>
    </row>
    <row r="1108" spans="1:2" x14ac:dyDescent="0.2">
      <c r="A1108" s="11"/>
      <c r="B1108" s="10"/>
    </row>
    <row r="1109" spans="1:2" x14ac:dyDescent="0.2">
      <c r="A1109" s="11"/>
      <c r="B1109" s="10"/>
    </row>
    <row r="1110" spans="1:2" x14ac:dyDescent="0.2">
      <c r="A1110" s="11"/>
      <c r="B1110" s="10"/>
    </row>
    <row r="1111" spans="1:2" x14ac:dyDescent="0.2">
      <c r="A1111" s="11"/>
      <c r="B1111" s="10"/>
    </row>
    <row r="1112" spans="1:2" x14ac:dyDescent="0.2">
      <c r="A1112" s="11"/>
      <c r="B1112" s="10"/>
    </row>
    <row r="1113" spans="1:2" x14ac:dyDescent="0.2">
      <c r="A1113" s="11"/>
      <c r="B1113" s="10"/>
    </row>
    <row r="1114" spans="1:2" x14ac:dyDescent="0.2">
      <c r="A1114" s="11"/>
      <c r="B1114" s="10"/>
    </row>
    <row r="1115" spans="1:2" x14ac:dyDescent="0.2">
      <c r="A1115" s="11"/>
      <c r="B1115" s="10"/>
    </row>
    <row r="1116" spans="1:2" x14ac:dyDescent="0.2">
      <c r="A1116" s="11"/>
      <c r="B1116" s="10"/>
    </row>
    <row r="1117" spans="1:2" x14ac:dyDescent="0.2">
      <c r="A1117" s="11"/>
      <c r="B1117" s="10"/>
    </row>
    <row r="1118" spans="1:2" x14ac:dyDescent="0.2">
      <c r="A1118" s="11"/>
      <c r="B1118" s="10"/>
    </row>
    <row r="1119" spans="1:2" x14ac:dyDescent="0.2">
      <c r="A1119" s="11"/>
      <c r="B1119" s="10"/>
    </row>
    <row r="1120" spans="1:2" x14ac:dyDescent="0.2">
      <c r="A1120" s="11"/>
      <c r="B1120" s="10"/>
    </row>
    <row r="1121" spans="1:2" x14ac:dyDescent="0.2">
      <c r="A1121" s="11"/>
      <c r="B1121" s="10"/>
    </row>
    <row r="1122" spans="1:2" x14ac:dyDescent="0.2">
      <c r="A1122" s="11"/>
      <c r="B1122" s="10"/>
    </row>
    <row r="1123" spans="1:2" x14ac:dyDescent="0.2">
      <c r="A1123" s="11"/>
      <c r="B1123" s="10"/>
    </row>
    <row r="1124" spans="1:2" x14ac:dyDescent="0.2">
      <c r="A1124" s="11"/>
      <c r="B1124" s="10"/>
    </row>
    <row r="1125" spans="1:2" x14ac:dyDescent="0.2">
      <c r="A1125" s="11"/>
      <c r="B1125" s="10"/>
    </row>
    <row r="1126" spans="1:2" x14ac:dyDescent="0.2">
      <c r="A1126" s="11"/>
      <c r="B1126" s="10"/>
    </row>
    <row r="1127" spans="1:2" x14ac:dyDescent="0.2">
      <c r="A1127" s="11"/>
      <c r="B1127" s="10"/>
    </row>
    <row r="1128" spans="1:2" x14ac:dyDescent="0.2">
      <c r="A1128" s="11"/>
      <c r="B1128" s="10"/>
    </row>
    <row r="1129" spans="1:2" x14ac:dyDescent="0.2">
      <c r="A1129" s="11"/>
      <c r="B1129" s="10"/>
    </row>
    <row r="1130" spans="1:2" x14ac:dyDescent="0.2">
      <c r="A1130" s="11"/>
      <c r="B1130" s="10"/>
    </row>
    <row r="1131" spans="1:2" x14ac:dyDescent="0.2">
      <c r="A1131" s="11"/>
      <c r="B1131" s="10"/>
    </row>
    <row r="1132" spans="1:2" x14ac:dyDescent="0.2">
      <c r="A1132" s="11"/>
      <c r="B1132" s="10"/>
    </row>
    <row r="1133" spans="1:2" x14ac:dyDescent="0.2">
      <c r="A1133" s="11"/>
      <c r="B1133" s="10"/>
    </row>
    <row r="1134" spans="1:2" x14ac:dyDescent="0.2">
      <c r="A1134" s="11"/>
      <c r="B1134" s="10"/>
    </row>
    <row r="1135" spans="1:2" x14ac:dyDescent="0.2">
      <c r="A1135" s="11"/>
      <c r="B1135" s="10"/>
    </row>
    <row r="1136" spans="1:2" x14ac:dyDescent="0.2">
      <c r="A1136" s="11"/>
      <c r="B1136" s="10"/>
    </row>
    <row r="1137" spans="1:2" x14ac:dyDescent="0.2">
      <c r="A1137" s="11"/>
      <c r="B1137" s="10"/>
    </row>
    <row r="1138" spans="1:2" x14ac:dyDescent="0.2">
      <c r="A1138" s="11"/>
      <c r="B1138" s="10"/>
    </row>
    <row r="1139" spans="1:2" x14ac:dyDescent="0.2">
      <c r="A1139" s="11"/>
      <c r="B1139" s="10"/>
    </row>
    <row r="1140" spans="1:2" x14ac:dyDescent="0.2">
      <c r="A1140" s="11"/>
      <c r="B1140" s="10"/>
    </row>
    <row r="1141" spans="1:2" x14ac:dyDescent="0.2">
      <c r="A1141" s="11"/>
      <c r="B1141" s="10"/>
    </row>
    <row r="1142" spans="1:2" x14ac:dyDescent="0.2">
      <c r="A1142" s="11"/>
      <c r="B1142" s="10"/>
    </row>
    <row r="1143" spans="1:2" x14ac:dyDescent="0.2">
      <c r="A1143" s="11"/>
      <c r="B1143" s="10"/>
    </row>
    <row r="1144" spans="1:2" x14ac:dyDescent="0.2">
      <c r="A1144" s="11"/>
      <c r="B1144" s="10"/>
    </row>
    <row r="1145" spans="1:2" x14ac:dyDescent="0.2">
      <c r="A1145" s="11"/>
      <c r="B1145" s="10"/>
    </row>
    <row r="1146" spans="1:2" x14ac:dyDescent="0.2">
      <c r="A1146" s="11"/>
      <c r="B1146" s="10"/>
    </row>
    <row r="1147" spans="1:2" x14ac:dyDescent="0.2">
      <c r="A1147" s="11"/>
      <c r="B1147" s="10"/>
    </row>
    <row r="1148" spans="1:2" x14ac:dyDescent="0.2">
      <c r="A1148" s="11"/>
      <c r="B1148" s="10"/>
    </row>
    <row r="1149" spans="1:2" x14ac:dyDescent="0.2">
      <c r="A1149" s="11"/>
      <c r="B1149" s="10"/>
    </row>
    <row r="1150" spans="1:2" x14ac:dyDescent="0.2">
      <c r="A1150" s="11"/>
      <c r="B1150" s="10"/>
    </row>
    <row r="1151" spans="1:2" x14ac:dyDescent="0.2">
      <c r="A1151" s="11"/>
      <c r="B1151" s="10"/>
    </row>
    <row r="1152" spans="1:2" x14ac:dyDescent="0.2">
      <c r="A1152" s="11"/>
      <c r="B1152" s="10"/>
    </row>
    <row r="1153" spans="1:2" x14ac:dyDescent="0.2">
      <c r="A1153" s="11"/>
      <c r="B1153" s="10"/>
    </row>
    <row r="1154" spans="1:2" x14ac:dyDescent="0.2">
      <c r="A1154" s="11"/>
      <c r="B1154" s="10"/>
    </row>
    <row r="1155" spans="1:2" x14ac:dyDescent="0.2">
      <c r="A1155" s="11"/>
      <c r="B1155" s="10"/>
    </row>
    <row r="1156" spans="1:2" x14ac:dyDescent="0.2">
      <c r="A1156" s="11"/>
      <c r="B1156" s="10"/>
    </row>
    <row r="1157" spans="1:2" x14ac:dyDescent="0.2">
      <c r="A1157" s="11"/>
      <c r="B1157" s="10"/>
    </row>
    <row r="1158" spans="1:2" x14ac:dyDescent="0.2">
      <c r="A1158" s="11"/>
      <c r="B1158" s="10"/>
    </row>
    <row r="1159" spans="1:2" x14ac:dyDescent="0.2">
      <c r="A1159" s="11"/>
      <c r="B1159" s="10"/>
    </row>
    <row r="1160" spans="1:2" x14ac:dyDescent="0.2">
      <c r="A1160" s="11"/>
      <c r="B1160" s="10"/>
    </row>
    <row r="1161" spans="1:2" x14ac:dyDescent="0.2">
      <c r="A1161" s="11"/>
      <c r="B1161" s="10"/>
    </row>
    <row r="1162" spans="1:2" x14ac:dyDescent="0.2">
      <c r="A1162" s="11"/>
      <c r="B1162" s="10"/>
    </row>
    <row r="1163" spans="1:2" x14ac:dyDescent="0.2">
      <c r="A1163" s="11"/>
      <c r="B1163" s="10"/>
    </row>
    <row r="1164" spans="1:2" x14ac:dyDescent="0.2">
      <c r="A1164" s="11"/>
      <c r="B1164" s="10"/>
    </row>
    <row r="1165" spans="1:2" x14ac:dyDescent="0.2">
      <c r="A1165" s="11"/>
      <c r="B1165" s="10"/>
    </row>
    <row r="1166" spans="1:2" x14ac:dyDescent="0.2">
      <c r="A1166" s="11"/>
      <c r="B1166" s="10"/>
    </row>
    <row r="1167" spans="1:2" x14ac:dyDescent="0.2">
      <c r="A1167" s="11"/>
      <c r="B1167" s="10"/>
    </row>
    <row r="1168" spans="1:2" x14ac:dyDescent="0.2">
      <c r="A1168" s="11"/>
      <c r="B1168" s="10"/>
    </row>
    <row r="1169" spans="1:2" x14ac:dyDescent="0.2">
      <c r="A1169" s="11"/>
      <c r="B1169" s="10"/>
    </row>
    <row r="1170" spans="1:2" x14ac:dyDescent="0.2">
      <c r="A1170" s="11"/>
      <c r="B1170" s="10"/>
    </row>
    <row r="1171" spans="1:2" x14ac:dyDescent="0.2">
      <c r="A1171" s="11"/>
      <c r="B1171" s="10"/>
    </row>
    <row r="1172" spans="1:2" x14ac:dyDescent="0.2">
      <c r="A1172" s="11"/>
      <c r="B1172" s="10"/>
    </row>
    <row r="1173" spans="1:2" x14ac:dyDescent="0.2">
      <c r="A1173" s="11"/>
      <c r="B1173" s="10"/>
    </row>
    <row r="1174" spans="1:2" x14ac:dyDescent="0.2">
      <c r="A1174" s="11"/>
      <c r="B1174" s="10"/>
    </row>
    <row r="1175" spans="1:2" x14ac:dyDescent="0.2">
      <c r="A1175" s="11"/>
      <c r="B1175" s="10"/>
    </row>
    <row r="1176" spans="1:2" x14ac:dyDescent="0.2">
      <c r="A1176" s="11"/>
      <c r="B1176" s="10"/>
    </row>
    <row r="1177" spans="1:2" x14ac:dyDescent="0.2">
      <c r="A1177" s="11"/>
      <c r="B1177" s="10"/>
    </row>
    <row r="1178" spans="1:2" x14ac:dyDescent="0.2">
      <c r="A1178" s="11"/>
      <c r="B1178" s="10"/>
    </row>
    <row r="1179" spans="1:2" x14ac:dyDescent="0.2">
      <c r="A1179" s="11"/>
      <c r="B1179" s="10"/>
    </row>
    <row r="1180" spans="1:2" x14ac:dyDescent="0.2">
      <c r="A1180" s="11"/>
      <c r="B1180" s="10"/>
    </row>
    <row r="1181" spans="1:2" x14ac:dyDescent="0.2">
      <c r="A1181" s="11"/>
      <c r="B1181" s="10"/>
    </row>
    <row r="1182" spans="1:2" x14ac:dyDescent="0.2">
      <c r="A1182" s="11"/>
      <c r="B1182" s="10"/>
    </row>
    <row r="1183" spans="1:2" x14ac:dyDescent="0.2">
      <c r="A1183" s="11"/>
      <c r="B1183" s="10"/>
    </row>
    <row r="1184" spans="1:2" x14ac:dyDescent="0.2">
      <c r="A1184" s="11"/>
      <c r="B1184" s="10"/>
    </row>
    <row r="1185" spans="1:2" x14ac:dyDescent="0.2">
      <c r="A1185" s="11"/>
      <c r="B1185" s="10"/>
    </row>
    <row r="1186" spans="1:2" x14ac:dyDescent="0.2">
      <c r="A1186" s="11"/>
      <c r="B1186" s="10"/>
    </row>
    <row r="1187" spans="1:2" x14ac:dyDescent="0.2">
      <c r="A1187" s="11"/>
      <c r="B1187" s="10"/>
    </row>
    <row r="1188" spans="1:2" x14ac:dyDescent="0.2">
      <c r="A1188" s="11"/>
      <c r="B1188" s="10"/>
    </row>
    <row r="1189" spans="1:2" x14ac:dyDescent="0.2">
      <c r="A1189" s="11"/>
      <c r="B1189" s="10"/>
    </row>
    <row r="1190" spans="1:2" x14ac:dyDescent="0.2">
      <c r="A1190" s="11"/>
      <c r="B1190" s="10"/>
    </row>
    <row r="1191" spans="1:2" x14ac:dyDescent="0.2">
      <c r="A1191" s="11"/>
      <c r="B1191" s="10"/>
    </row>
    <row r="1192" spans="1:2" x14ac:dyDescent="0.2">
      <c r="A1192" s="11"/>
      <c r="B1192" s="10"/>
    </row>
    <row r="1193" spans="1:2" x14ac:dyDescent="0.2">
      <c r="A1193" s="11"/>
      <c r="B1193" s="10"/>
    </row>
    <row r="1194" spans="1:2" x14ac:dyDescent="0.2">
      <c r="A1194" s="11"/>
      <c r="B1194" s="10"/>
    </row>
    <row r="1195" spans="1:2" x14ac:dyDescent="0.2">
      <c r="A1195" s="11"/>
      <c r="B1195" s="10"/>
    </row>
    <row r="1196" spans="1:2" x14ac:dyDescent="0.2">
      <c r="A1196" s="11"/>
      <c r="B1196" s="10"/>
    </row>
    <row r="1197" spans="1:2" x14ac:dyDescent="0.2">
      <c r="A1197" s="11"/>
      <c r="B1197" s="10"/>
    </row>
    <row r="1198" spans="1:2" x14ac:dyDescent="0.2">
      <c r="A1198" s="11"/>
      <c r="B1198" s="10"/>
    </row>
    <row r="1199" spans="1:2" x14ac:dyDescent="0.2">
      <c r="A1199" s="11"/>
      <c r="B1199" s="10"/>
    </row>
    <row r="1200" spans="1:2" x14ac:dyDescent="0.2">
      <c r="A1200" s="11"/>
      <c r="B1200" s="10"/>
    </row>
    <row r="1201" spans="1:2" x14ac:dyDescent="0.2">
      <c r="A1201" s="11"/>
      <c r="B1201" s="10"/>
    </row>
    <row r="1202" spans="1:2" x14ac:dyDescent="0.2">
      <c r="A1202" s="11"/>
      <c r="B1202" s="10"/>
    </row>
    <row r="1203" spans="1:2" x14ac:dyDescent="0.2">
      <c r="A1203" s="11"/>
      <c r="B1203" s="10"/>
    </row>
    <row r="1204" spans="1:2" x14ac:dyDescent="0.2">
      <c r="A1204" s="11"/>
      <c r="B1204" s="10"/>
    </row>
    <row r="1205" spans="1:2" x14ac:dyDescent="0.2">
      <c r="A1205" s="11"/>
      <c r="B1205" s="10"/>
    </row>
    <row r="1206" spans="1:2" x14ac:dyDescent="0.2">
      <c r="A1206" s="11"/>
      <c r="B1206" s="10"/>
    </row>
    <row r="1207" spans="1:2" x14ac:dyDescent="0.2">
      <c r="A1207" s="11"/>
      <c r="B1207" s="10"/>
    </row>
    <row r="1208" spans="1:2" x14ac:dyDescent="0.2">
      <c r="A1208" s="11"/>
      <c r="B1208" s="10"/>
    </row>
    <row r="1209" spans="1:2" x14ac:dyDescent="0.2">
      <c r="A1209" s="11"/>
      <c r="B1209" s="10"/>
    </row>
    <row r="1210" spans="1:2" x14ac:dyDescent="0.2">
      <c r="A1210" s="11"/>
      <c r="B1210" s="10"/>
    </row>
    <row r="1211" spans="1:2" x14ac:dyDescent="0.2">
      <c r="A1211" s="11"/>
      <c r="B1211" s="10"/>
    </row>
    <row r="1212" spans="1:2" x14ac:dyDescent="0.2">
      <c r="A1212" s="11"/>
      <c r="B1212" s="10"/>
    </row>
    <row r="1213" spans="1:2" x14ac:dyDescent="0.2">
      <c r="A1213" s="11"/>
      <c r="B1213" s="10"/>
    </row>
    <row r="1214" spans="1:2" x14ac:dyDescent="0.2">
      <c r="A1214" s="11"/>
      <c r="B1214" s="10"/>
    </row>
    <row r="1215" spans="1:2" x14ac:dyDescent="0.2">
      <c r="A1215" s="11"/>
      <c r="B1215" s="10"/>
    </row>
    <row r="1216" spans="1:2" x14ac:dyDescent="0.2">
      <c r="A1216" s="11"/>
      <c r="B1216" s="10"/>
    </row>
    <row r="1217" spans="1:2" x14ac:dyDescent="0.2">
      <c r="A1217" s="11"/>
      <c r="B1217" s="10"/>
    </row>
    <row r="1218" spans="1:2" x14ac:dyDescent="0.2">
      <c r="A1218" s="11"/>
      <c r="B1218" s="10"/>
    </row>
    <row r="1219" spans="1:2" x14ac:dyDescent="0.2">
      <c r="A1219" s="11"/>
      <c r="B1219" s="10"/>
    </row>
    <row r="1220" spans="1:2" x14ac:dyDescent="0.2">
      <c r="A1220" s="11"/>
      <c r="B1220" s="10"/>
    </row>
    <row r="1221" spans="1:2" x14ac:dyDescent="0.2">
      <c r="A1221" s="11"/>
      <c r="B1221" s="10"/>
    </row>
    <row r="1222" spans="1:2" x14ac:dyDescent="0.2">
      <c r="A1222" s="11"/>
      <c r="B1222" s="10"/>
    </row>
    <row r="1223" spans="1:2" x14ac:dyDescent="0.2">
      <c r="A1223" s="11"/>
      <c r="B1223" s="10"/>
    </row>
    <row r="1224" spans="1:2" x14ac:dyDescent="0.2">
      <c r="A1224" s="11"/>
      <c r="B1224" s="10"/>
    </row>
    <row r="1225" spans="1:2" x14ac:dyDescent="0.2">
      <c r="A1225" s="11"/>
      <c r="B1225" s="10"/>
    </row>
    <row r="1226" spans="1:2" x14ac:dyDescent="0.2">
      <c r="A1226" s="11"/>
      <c r="B1226" s="10"/>
    </row>
    <row r="1227" spans="1:2" x14ac:dyDescent="0.2">
      <c r="A1227" s="11"/>
      <c r="B1227" s="10"/>
    </row>
    <row r="1228" spans="1:2" x14ac:dyDescent="0.2">
      <c r="A1228" s="11"/>
      <c r="B1228" s="10"/>
    </row>
    <row r="1229" spans="1:2" x14ac:dyDescent="0.2">
      <c r="A1229" s="11"/>
      <c r="B1229" s="10"/>
    </row>
    <row r="1230" spans="1:2" x14ac:dyDescent="0.2">
      <c r="A1230" s="11"/>
      <c r="B1230" s="10"/>
    </row>
    <row r="1231" spans="1:2" x14ac:dyDescent="0.2">
      <c r="A1231" s="11"/>
      <c r="B1231" s="10"/>
    </row>
    <row r="1232" spans="1:2" x14ac:dyDescent="0.2">
      <c r="A1232" s="11"/>
      <c r="B1232" s="10"/>
    </row>
    <row r="1233" spans="1:2" x14ac:dyDescent="0.2">
      <c r="A1233" s="11"/>
      <c r="B1233" s="10"/>
    </row>
    <row r="1234" spans="1:2" x14ac:dyDescent="0.2">
      <c r="A1234" s="11"/>
      <c r="B1234" s="10"/>
    </row>
    <row r="1235" spans="1:2" x14ac:dyDescent="0.2">
      <c r="A1235" s="11"/>
      <c r="B1235" s="10"/>
    </row>
    <row r="1236" spans="1:2" x14ac:dyDescent="0.2">
      <c r="A1236" s="11"/>
      <c r="B1236" s="10"/>
    </row>
    <row r="1237" spans="1:2" x14ac:dyDescent="0.2">
      <c r="A1237" s="11"/>
      <c r="B1237" s="10"/>
    </row>
    <row r="1238" spans="1:2" x14ac:dyDescent="0.2">
      <c r="A1238" s="11"/>
      <c r="B1238" s="10"/>
    </row>
    <row r="1239" spans="1:2" x14ac:dyDescent="0.2">
      <c r="A1239" s="11"/>
      <c r="B1239" s="10"/>
    </row>
    <row r="1240" spans="1:2" x14ac:dyDescent="0.2">
      <c r="A1240" s="11"/>
      <c r="B1240" s="10"/>
    </row>
    <row r="1241" spans="1:2" x14ac:dyDescent="0.2">
      <c r="A1241" s="11"/>
      <c r="B1241" s="10"/>
    </row>
    <row r="1242" spans="1:2" x14ac:dyDescent="0.2">
      <c r="A1242" s="11"/>
      <c r="B1242" s="10"/>
    </row>
    <row r="1243" spans="1:2" x14ac:dyDescent="0.2">
      <c r="A1243" s="11"/>
      <c r="B1243" s="10"/>
    </row>
    <row r="1244" spans="1:2" x14ac:dyDescent="0.2">
      <c r="A1244" s="11"/>
      <c r="B1244" s="10"/>
    </row>
    <row r="1245" spans="1:2" x14ac:dyDescent="0.2">
      <c r="A1245" s="11"/>
      <c r="B1245" s="10"/>
    </row>
    <row r="1246" spans="1:2" x14ac:dyDescent="0.2">
      <c r="A1246" s="11"/>
      <c r="B1246" s="10"/>
    </row>
    <row r="1247" spans="1:2" x14ac:dyDescent="0.2">
      <c r="A1247" s="11"/>
      <c r="B1247" s="10"/>
    </row>
    <row r="1248" spans="1:2" x14ac:dyDescent="0.2">
      <c r="A1248" s="11"/>
      <c r="B1248" s="10"/>
    </row>
    <row r="1249" spans="1:2" x14ac:dyDescent="0.2">
      <c r="A1249" s="11"/>
      <c r="B1249" s="10"/>
    </row>
    <row r="1250" spans="1:2" x14ac:dyDescent="0.2">
      <c r="A1250" s="11"/>
      <c r="B1250" s="10"/>
    </row>
    <row r="1251" spans="1:2" x14ac:dyDescent="0.2">
      <c r="A1251" s="11"/>
      <c r="B1251" s="10"/>
    </row>
    <row r="1252" spans="1:2" x14ac:dyDescent="0.2">
      <c r="A1252" s="11"/>
      <c r="B1252" s="10"/>
    </row>
    <row r="1253" spans="1:2" x14ac:dyDescent="0.2">
      <c r="A1253" s="11"/>
      <c r="B1253" s="10"/>
    </row>
    <row r="1254" spans="1:2" x14ac:dyDescent="0.2">
      <c r="A1254" s="11"/>
      <c r="B1254" s="10"/>
    </row>
    <row r="1255" spans="1:2" x14ac:dyDescent="0.2">
      <c r="A1255" s="11"/>
      <c r="B1255" s="10"/>
    </row>
    <row r="1256" spans="1:2" x14ac:dyDescent="0.2">
      <c r="A1256" s="11"/>
      <c r="B1256" s="10"/>
    </row>
    <row r="1257" spans="1:2" x14ac:dyDescent="0.2">
      <c r="A1257" s="11"/>
      <c r="B1257" s="10"/>
    </row>
    <row r="1258" spans="1:2" x14ac:dyDescent="0.2">
      <c r="A1258" s="11"/>
      <c r="B1258" s="10"/>
    </row>
    <row r="1259" spans="1:2" x14ac:dyDescent="0.2">
      <c r="A1259" s="11"/>
      <c r="B1259" s="10"/>
    </row>
    <row r="1260" spans="1:2" x14ac:dyDescent="0.2">
      <c r="A1260" s="11"/>
      <c r="B1260" s="10"/>
    </row>
    <row r="1261" spans="1:2" x14ac:dyDescent="0.2">
      <c r="A1261" s="11"/>
      <c r="B1261" s="10"/>
    </row>
    <row r="1262" spans="1:2" x14ac:dyDescent="0.2">
      <c r="A1262" s="11"/>
      <c r="B1262" s="10"/>
    </row>
    <row r="1263" spans="1:2" x14ac:dyDescent="0.2">
      <c r="A1263" s="11"/>
      <c r="B1263" s="10"/>
    </row>
    <row r="1264" spans="1:2" x14ac:dyDescent="0.2">
      <c r="A1264" s="11"/>
      <c r="B1264" s="10"/>
    </row>
    <row r="1265" spans="1:2" x14ac:dyDescent="0.2">
      <c r="A1265" s="11"/>
      <c r="B1265" s="10"/>
    </row>
    <row r="1266" spans="1:2" x14ac:dyDescent="0.2">
      <c r="A1266" s="11"/>
      <c r="B1266" s="10"/>
    </row>
    <row r="1267" spans="1:2" x14ac:dyDescent="0.2">
      <c r="A1267" s="11"/>
      <c r="B1267" s="10"/>
    </row>
    <row r="1268" spans="1:2" x14ac:dyDescent="0.2">
      <c r="A1268" s="11"/>
      <c r="B1268" s="10"/>
    </row>
    <row r="1269" spans="1:2" x14ac:dyDescent="0.2">
      <c r="A1269" s="11"/>
      <c r="B1269" s="10"/>
    </row>
    <row r="1270" spans="1:2" x14ac:dyDescent="0.2">
      <c r="A1270" s="11"/>
      <c r="B1270" s="10"/>
    </row>
    <row r="1271" spans="1:2" x14ac:dyDescent="0.2">
      <c r="A1271" s="11"/>
      <c r="B1271" s="10"/>
    </row>
    <row r="1272" spans="1:2" x14ac:dyDescent="0.2">
      <c r="A1272" s="11"/>
      <c r="B1272" s="10"/>
    </row>
    <row r="1273" spans="1:2" x14ac:dyDescent="0.2">
      <c r="A1273" s="11"/>
      <c r="B1273" s="10"/>
    </row>
    <row r="1274" spans="1:2" x14ac:dyDescent="0.2">
      <c r="A1274" s="11"/>
      <c r="B1274" s="10"/>
    </row>
    <row r="1275" spans="1:2" x14ac:dyDescent="0.2">
      <c r="A1275" s="11"/>
      <c r="B1275" s="10"/>
    </row>
    <row r="1276" spans="1:2" x14ac:dyDescent="0.2">
      <c r="A1276" s="11"/>
      <c r="B1276" s="10"/>
    </row>
    <row r="1277" spans="1:2" x14ac:dyDescent="0.2">
      <c r="A1277" s="11"/>
      <c r="B1277" s="10"/>
    </row>
    <row r="1278" spans="1:2" x14ac:dyDescent="0.2">
      <c r="A1278" s="11"/>
      <c r="B1278" s="10"/>
    </row>
    <row r="1279" spans="1:2" x14ac:dyDescent="0.2">
      <c r="A1279" s="11"/>
      <c r="B1279" s="10"/>
    </row>
    <row r="1280" spans="1:2" x14ac:dyDescent="0.2">
      <c r="A1280" s="11"/>
      <c r="B1280" s="10"/>
    </row>
    <row r="1281" spans="1:2" x14ac:dyDescent="0.2">
      <c r="A1281" s="11"/>
      <c r="B1281" s="10"/>
    </row>
    <row r="1282" spans="1:2" x14ac:dyDescent="0.2">
      <c r="A1282" s="11"/>
      <c r="B1282" s="10"/>
    </row>
    <row r="1283" spans="1:2" x14ac:dyDescent="0.2">
      <c r="A1283" s="11"/>
      <c r="B1283" s="10"/>
    </row>
    <row r="1284" spans="1:2" x14ac:dyDescent="0.2">
      <c r="A1284" s="11"/>
      <c r="B1284" s="10"/>
    </row>
    <row r="1285" spans="1:2" x14ac:dyDescent="0.2">
      <c r="A1285" s="11"/>
      <c r="B1285" s="10"/>
    </row>
    <row r="1286" spans="1:2" x14ac:dyDescent="0.2">
      <c r="A1286" s="11"/>
      <c r="B1286" s="10"/>
    </row>
    <row r="1287" spans="1:2" x14ac:dyDescent="0.2">
      <c r="A1287" s="11"/>
      <c r="B1287" s="10"/>
    </row>
    <row r="1288" spans="1:2" x14ac:dyDescent="0.2">
      <c r="A1288" s="11"/>
      <c r="B1288" s="10"/>
    </row>
    <row r="1289" spans="1:2" x14ac:dyDescent="0.2">
      <c r="A1289" s="11"/>
      <c r="B1289" s="10"/>
    </row>
    <row r="1290" spans="1:2" x14ac:dyDescent="0.2">
      <c r="A1290" s="11"/>
      <c r="B1290" s="10"/>
    </row>
    <row r="1291" spans="1:2" x14ac:dyDescent="0.2">
      <c r="A1291" s="11"/>
      <c r="B1291" s="10"/>
    </row>
    <row r="1292" spans="1:2" x14ac:dyDescent="0.2">
      <c r="A1292" s="11"/>
      <c r="B1292" s="10"/>
    </row>
    <row r="1293" spans="1:2" x14ac:dyDescent="0.2">
      <c r="A1293" s="11"/>
      <c r="B1293" s="10"/>
    </row>
    <row r="1294" spans="1:2" x14ac:dyDescent="0.2">
      <c r="A1294" s="11"/>
      <c r="B1294" s="10"/>
    </row>
    <row r="1295" spans="1:2" x14ac:dyDescent="0.2">
      <c r="A1295" s="11"/>
      <c r="B1295" s="10"/>
    </row>
    <row r="1296" spans="1:2" x14ac:dyDescent="0.2">
      <c r="A1296" s="11"/>
      <c r="B1296" s="10"/>
    </row>
    <row r="1297" spans="1:2" x14ac:dyDescent="0.2">
      <c r="A1297" s="11"/>
      <c r="B1297" s="10"/>
    </row>
    <row r="1298" spans="1:2" x14ac:dyDescent="0.2">
      <c r="A1298" s="11"/>
      <c r="B1298" s="10"/>
    </row>
    <row r="1299" spans="1:2" x14ac:dyDescent="0.2">
      <c r="A1299" s="11"/>
      <c r="B1299" s="10"/>
    </row>
    <row r="1300" spans="1:2" x14ac:dyDescent="0.2">
      <c r="A1300" s="11"/>
      <c r="B1300" s="10"/>
    </row>
    <row r="1301" spans="1:2" x14ac:dyDescent="0.2">
      <c r="A1301" s="11"/>
      <c r="B1301" s="10"/>
    </row>
    <row r="1302" spans="1:2" x14ac:dyDescent="0.2">
      <c r="A1302" s="11"/>
      <c r="B1302" s="10"/>
    </row>
    <row r="1303" spans="1:2" x14ac:dyDescent="0.2">
      <c r="A1303" s="11"/>
      <c r="B1303" s="10"/>
    </row>
    <row r="1304" spans="1:2" x14ac:dyDescent="0.2">
      <c r="A1304" s="11"/>
      <c r="B1304" s="10"/>
    </row>
    <row r="1305" spans="1:2" x14ac:dyDescent="0.2">
      <c r="A1305" s="11"/>
      <c r="B1305" s="10"/>
    </row>
    <row r="1306" spans="1:2" x14ac:dyDescent="0.2">
      <c r="A1306" s="11"/>
      <c r="B1306" s="10"/>
    </row>
    <row r="1307" spans="1:2" x14ac:dyDescent="0.2">
      <c r="A1307" s="11"/>
      <c r="B1307" s="10"/>
    </row>
    <row r="1308" spans="1:2" x14ac:dyDescent="0.2">
      <c r="A1308" s="11"/>
      <c r="B1308" s="10"/>
    </row>
    <row r="1309" spans="1:2" x14ac:dyDescent="0.2">
      <c r="A1309" s="11"/>
      <c r="B1309" s="10"/>
    </row>
    <row r="1310" spans="1:2" x14ac:dyDescent="0.2">
      <c r="A1310" s="11"/>
      <c r="B1310" s="10"/>
    </row>
    <row r="1311" spans="1:2" x14ac:dyDescent="0.2">
      <c r="A1311" s="11"/>
      <c r="B1311" s="10"/>
    </row>
    <row r="1312" spans="1:2" x14ac:dyDescent="0.2">
      <c r="A1312" s="11"/>
      <c r="B1312" s="10"/>
    </row>
    <row r="1313" spans="1:2" x14ac:dyDescent="0.2">
      <c r="A1313" s="11"/>
      <c r="B1313" s="10"/>
    </row>
    <row r="1314" spans="1:2" x14ac:dyDescent="0.2">
      <c r="A1314" s="11"/>
      <c r="B1314" s="10"/>
    </row>
    <row r="1315" spans="1:2" x14ac:dyDescent="0.2">
      <c r="A1315" s="11"/>
      <c r="B1315" s="10"/>
    </row>
    <row r="1316" spans="1:2" x14ac:dyDescent="0.2">
      <c r="A1316" s="11"/>
      <c r="B1316" s="10"/>
    </row>
    <row r="1317" spans="1:2" x14ac:dyDescent="0.2">
      <c r="A1317" s="11"/>
      <c r="B1317" s="10"/>
    </row>
    <row r="1318" spans="1:2" x14ac:dyDescent="0.2">
      <c r="A1318" s="11"/>
      <c r="B1318" s="10"/>
    </row>
    <row r="1319" spans="1:2" x14ac:dyDescent="0.2">
      <c r="A1319" s="11"/>
      <c r="B1319" s="10"/>
    </row>
    <row r="1320" spans="1:2" x14ac:dyDescent="0.2">
      <c r="A1320" s="11"/>
      <c r="B1320" s="10"/>
    </row>
    <row r="1321" spans="1:2" x14ac:dyDescent="0.2">
      <c r="A1321" s="11"/>
      <c r="B1321" s="10"/>
    </row>
    <row r="1322" spans="1:2" x14ac:dyDescent="0.2">
      <c r="A1322" s="11"/>
      <c r="B1322" s="10"/>
    </row>
    <row r="1323" spans="1:2" x14ac:dyDescent="0.2">
      <c r="A1323" s="11"/>
      <c r="B1323" s="10"/>
    </row>
    <row r="1324" spans="1:2" x14ac:dyDescent="0.2">
      <c r="A1324" s="11"/>
      <c r="B1324" s="10"/>
    </row>
    <row r="1325" spans="1:2" x14ac:dyDescent="0.2">
      <c r="A1325" s="11"/>
      <c r="B1325" s="10"/>
    </row>
    <row r="1326" spans="1:2" x14ac:dyDescent="0.2">
      <c r="A1326" s="11"/>
      <c r="B1326" s="10"/>
    </row>
    <row r="1327" spans="1:2" x14ac:dyDescent="0.2">
      <c r="A1327" s="11"/>
      <c r="B1327" s="10"/>
    </row>
    <row r="1328" spans="1:2" x14ac:dyDescent="0.2">
      <c r="A1328" s="11"/>
      <c r="B1328" s="10"/>
    </row>
    <row r="1329" spans="1:2" x14ac:dyDescent="0.2">
      <c r="A1329" s="11"/>
      <c r="B1329" s="10"/>
    </row>
    <row r="1330" spans="1:2" x14ac:dyDescent="0.2">
      <c r="A1330" s="11"/>
      <c r="B1330" s="10"/>
    </row>
    <row r="1331" spans="1:2" x14ac:dyDescent="0.2">
      <c r="A1331" s="11"/>
      <c r="B1331" s="10"/>
    </row>
    <row r="1332" spans="1:2" x14ac:dyDescent="0.2">
      <c r="A1332" s="11"/>
      <c r="B1332" s="10"/>
    </row>
    <row r="1333" spans="1:2" x14ac:dyDescent="0.2">
      <c r="A1333" s="11"/>
      <c r="B1333" s="10"/>
    </row>
    <row r="1334" spans="1:2" x14ac:dyDescent="0.2">
      <c r="A1334" s="11"/>
      <c r="B1334" s="10"/>
    </row>
    <row r="1335" spans="1:2" x14ac:dyDescent="0.2">
      <c r="A1335" s="11"/>
      <c r="B1335" s="10"/>
    </row>
    <row r="1336" spans="1:2" x14ac:dyDescent="0.2">
      <c r="A1336" s="11"/>
      <c r="B1336" s="10"/>
    </row>
    <row r="1337" spans="1:2" x14ac:dyDescent="0.2">
      <c r="A1337" s="11"/>
      <c r="B1337" s="10"/>
    </row>
    <row r="1338" spans="1:2" x14ac:dyDescent="0.2">
      <c r="A1338" s="11"/>
      <c r="B1338" s="10"/>
    </row>
    <row r="1339" spans="1:2" x14ac:dyDescent="0.2">
      <c r="A1339" s="11"/>
      <c r="B1339" s="10"/>
    </row>
    <row r="1340" spans="1:2" x14ac:dyDescent="0.2">
      <c r="A1340" s="11"/>
      <c r="B1340" s="10"/>
    </row>
    <row r="1341" spans="1:2" x14ac:dyDescent="0.2">
      <c r="A1341" s="11"/>
      <c r="B1341" s="10"/>
    </row>
    <row r="1342" spans="1:2" x14ac:dyDescent="0.2">
      <c r="A1342" s="11"/>
      <c r="B1342" s="10"/>
    </row>
    <row r="1343" spans="1:2" x14ac:dyDescent="0.2">
      <c r="A1343" s="11"/>
      <c r="B1343" s="10"/>
    </row>
    <row r="1344" spans="1:2" x14ac:dyDescent="0.2">
      <c r="A1344" s="11"/>
      <c r="B1344" s="10"/>
    </row>
    <row r="1345" spans="1:2" x14ac:dyDescent="0.2">
      <c r="A1345" s="11"/>
      <c r="B1345" s="10"/>
    </row>
    <row r="1346" spans="1:2" x14ac:dyDescent="0.2">
      <c r="A1346" s="11"/>
      <c r="B1346" s="10"/>
    </row>
    <row r="1347" spans="1:2" x14ac:dyDescent="0.2">
      <c r="A1347" s="11"/>
      <c r="B1347" s="10"/>
    </row>
    <row r="1348" spans="1:2" x14ac:dyDescent="0.2">
      <c r="A1348" s="11"/>
      <c r="B1348" s="10"/>
    </row>
    <row r="1349" spans="1:2" x14ac:dyDescent="0.2">
      <c r="A1349" s="11"/>
      <c r="B1349" s="10"/>
    </row>
    <row r="1350" spans="1:2" x14ac:dyDescent="0.2">
      <c r="A1350" s="11"/>
      <c r="B1350" s="10"/>
    </row>
    <row r="1351" spans="1:2" x14ac:dyDescent="0.2">
      <c r="A1351" s="11"/>
      <c r="B1351" s="10"/>
    </row>
    <row r="1352" spans="1:2" x14ac:dyDescent="0.2">
      <c r="A1352" s="11"/>
      <c r="B1352" s="10"/>
    </row>
    <row r="1353" spans="1:2" x14ac:dyDescent="0.2">
      <c r="A1353" s="11"/>
      <c r="B1353" s="10"/>
    </row>
    <row r="1354" spans="1:2" x14ac:dyDescent="0.2">
      <c r="A1354" s="11"/>
      <c r="B1354" s="10"/>
    </row>
    <row r="1355" spans="1:2" x14ac:dyDescent="0.2">
      <c r="A1355" s="11"/>
      <c r="B1355" s="10"/>
    </row>
    <row r="1356" spans="1:2" x14ac:dyDescent="0.2">
      <c r="A1356" s="11"/>
      <c r="B1356" s="10"/>
    </row>
    <row r="1357" spans="1:2" x14ac:dyDescent="0.2">
      <c r="A1357" s="11"/>
      <c r="B1357" s="10"/>
    </row>
    <row r="1358" spans="1:2" x14ac:dyDescent="0.2">
      <c r="A1358" s="11"/>
      <c r="B1358" s="10"/>
    </row>
    <row r="1359" spans="1:2" x14ac:dyDescent="0.2">
      <c r="A1359" s="11"/>
      <c r="B1359" s="10"/>
    </row>
    <row r="1360" spans="1:2" x14ac:dyDescent="0.2">
      <c r="A1360" s="11"/>
      <c r="B1360" s="10"/>
    </row>
    <row r="1361" spans="1:2" x14ac:dyDescent="0.2">
      <c r="A1361" s="11"/>
      <c r="B1361" s="10"/>
    </row>
    <row r="1362" spans="1:2" x14ac:dyDescent="0.2">
      <c r="A1362" s="11"/>
      <c r="B1362" s="10"/>
    </row>
    <row r="1363" spans="1:2" x14ac:dyDescent="0.2">
      <c r="A1363" s="11"/>
      <c r="B1363" s="10"/>
    </row>
    <row r="1364" spans="1:2" x14ac:dyDescent="0.2">
      <c r="A1364" s="11"/>
      <c r="B1364" s="10"/>
    </row>
    <row r="1365" spans="1:2" x14ac:dyDescent="0.2">
      <c r="A1365" s="11"/>
      <c r="B1365" s="10"/>
    </row>
    <row r="1366" spans="1:2" x14ac:dyDescent="0.2">
      <c r="A1366" s="11"/>
      <c r="B1366" s="10"/>
    </row>
    <row r="1367" spans="1:2" x14ac:dyDescent="0.2">
      <c r="A1367" s="11"/>
      <c r="B1367" s="10"/>
    </row>
    <row r="1368" spans="1:2" x14ac:dyDescent="0.2">
      <c r="A1368" s="11"/>
      <c r="B1368" s="10"/>
    </row>
    <row r="1369" spans="1:2" x14ac:dyDescent="0.2">
      <c r="A1369" s="11"/>
      <c r="B1369" s="10"/>
    </row>
    <row r="1370" spans="1:2" x14ac:dyDescent="0.2">
      <c r="A1370" s="11"/>
      <c r="B1370" s="10"/>
    </row>
    <row r="1371" spans="1:2" x14ac:dyDescent="0.2">
      <c r="A1371" s="11"/>
      <c r="B1371" s="10"/>
    </row>
    <row r="1372" spans="1:2" x14ac:dyDescent="0.2">
      <c r="A1372" s="11"/>
      <c r="B1372" s="10"/>
    </row>
    <row r="1373" spans="1:2" x14ac:dyDescent="0.2">
      <c r="A1373" s="11"/>
      <c r="B1373" s="10"/>
    </row>
    <row r="1374" spans="1:2" x14ac:dyDescent="0.2">
      <c r="A1374" s="11" t="e">
        <f t="array" ref="A1374">IF(ISERROR(INDEX(List,MATCH(0,COUNTIF(List,"&lt;"&amp;List)-SUM(COUNTIF(List,$A$563:A1373)),0))),"",INDEX(List,MATCH(0,COUNTIF(List,"&lt;"&amp;List)-SUM(COUNTIF(List,$A$563:A1373),0))))</f>
        <v>#N/A</v>
      </c>
      <c r="B1374" s="10" t="e">
        <f>IF(A1374="","",MAX(B$563:B1373)+1)</f>
        <v>#N/A</v>
      </c>
    </row>
    <row r="1375" spans="1:2" x14ac:dyDescent="0.2">
      <c r="A1375" s="11" t="e">
        <f t="array" ref="A1375">IF(ISERROR(INDEX(List,MATCH(0,COUNTIF(List,"&lt;"&amp;List)-SUM(COUNTIF(List,$A$563:A1374)),0))),"",INDEX(List,MATCH(0,COUNTIF(List,"&lt;"&amp;List)-SUM(COUNTIF(List,$A$563:A1374),0))))</f>
        <v>#N/A</v>
      </c>
      <c r="B1375" s="10" t="e">
        <f>IF(A1375="","",MAX(B$563:B1374)+1)</f>
        <v>#N/A</v>
      </c>
    </row>
    <row r="1376" spans="1:2" x14ac:dyDescent="0.2">
      <c r="A1376" s="11" t="e">
        <f t="array" ref="A1376">IF(ISERROR(INDEX(List,MATCH(0,COUNTIF(List,"&lt;"&amp;List)-SUM(COUNTIF(List,$A$563:A1375)),0))),"",INDEX(List,MATCH(0,COUNTIF(List,"&lt;"&amp;List)-SUM(COUNTIF(List,$A$563:A1375),0))))</f>
        <v>#N/A</v>
      </c>
      <c r="B1376" s="10" t="e">
        <f>IF(A1376="","",MAX(B$563:B1375)+1)</f>
        <v>#N/A</v>
      </c>
    </row>
    <row r="1377" spans="1:2" x14ac:dyDescent="0.2">
      <c r="A1377" s="11" t="e">
        <f t="array" ref="A1377">IF(ISERROR(INDEX(List,MATCH(0,COUNTIF(List,"&lt;"&amp;List)-SUM(COUNTIF(List,$A$563:A1376)),0))),"",INDEX(List,MATCH(0,COUNTIF(List,"&lt;"&amp;List)-SUM(COUNTIF(List,$A$563:A1376),0))))</f>
        <v>#N/A</v>
      </c>
      <c r="B1377" s="10" t="e">
        <f>IF(A1377="","",MAX(B$563:B1376)+1)</f>
        <v>#N/A</v>
      </c>
    </row>
  </sheetData>
  <sheetProtection algorithmName="SHA-512" hashValue="JGDfoe8iQFDQU2JRKT9bIgVH9V3OPYoolQ4DjWgPnnkQFNYMZKPpcteN2LKe2ZluTvOGW4HVlrc3e20YzKMmdA==" saltValue="ABNwsud/sZgk7PerLvjeKg==" spinCount="100000" sheet="1" objects="1" scenarios="1" selectLockedCells="1" selectUnlockedCells="1"/>
  <mergeCells count="2">
    <mergeCell ref="A1:D1"/>
    <mergeCell ref="A14:D14"/>
  </mergeCells>
  <dataValidations count="1">
    <dataValidation type="custom" allowBlank="1" showInputMessage="1" showErrorMessage="1" errorTitle="X-Author for Excel" error="Id and Lookup fields are not editable." promptTitle="X-Author for Excel" sqref="D3:D7 D16:D560">
      <formula1>""</formula1>
    </dataValidation>
  </dataValidations>
  <pageMargins left="0.75" right="0.75" top="1" bottom="1" header="0.5" footer="0.5"/>
  <pageSetup orientation="portrait"/>
  <headerFooter alignWithMargins="0"/>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K25"/>
  <sheetViews>
    <sheetView workbookViewId="0"/>
  </sheetViews>
  <sheetFormatPr defaultColWidth="8.875" defaultRowHeight="15.75" x14ac:dyDescent="0.25"/>
  <sheetData>
    <row r="1" spans="1:37" x14ac:dyDescent="0.25">
      <c r="A1" t="s">
        <v>233</v>
      </c>
      <c r="B1" t="s">
        <v>234</v>
      </c>
      <c r="Y1" s="303" t="s">
        <v>277</v>
      </c>
      <c r="Z1" s="303" t="s">
        <v>278</v>
      </c>
      <c r="AA1" t="s">
        <v>235</v>
      </c>
      <c r="AB1" t="s">
        <v>238</v>
      </c>
      <c r="AC1" t="s">
        <v>243</v>
      </c>
      <c r="AD1" t="s">
        <v>268</v>
      </c>
      <c r="AE1" t="s">
        <v>270</v>
      </c>
      <c r="AF1" t="s">
        <v>271</v>
      </c>
      <c r="AG1" t="s">
        <v>272</v>
      </c>
      <c r="AH1" t="s">
        <v>273</v>
      </c>
      <c r="AI1" t="s">
        <v>274</v>
      </c>
      <c r="AJ1" t="s">
        <v>275</v>
      </c>
      <c r="AK1" t="s">
        <v>276</v>
      </c>
    </row>
    <row r="2" spans="1:37" x14ac:dyDescent="0.25">
      <c r="Y2" s="303"/>
      <c r="Z2" s="303"/>
      <c r="AA2" s="303" t="s">
        <v>236</v>
      </c>
      <c r="AB2" s="303" t="s">
        <v>239</v>
      </c>
      <c r="AC2" s="303" t="s">
        <v>244</v>
      </c>
      <c r="AD2" s="303" t="s">
        <v>269</v>
      </c>
      <c r="AE2" s="303" t="s">
        <v>244</v>
      </c>
      <c r="AF2" s="303" t="s">
        <v>244</v>
      </c>
      <c r="AG2" s="303" t="s">
        <v>269</v>
      </c>
      <c r="AH2" s="303" t="s">
        <v>244</v>
      </c>
      <c r="AI2" s="303" t="s">
        <v>244</v>
      </c>
      <c r="AJ2" s="303" t="s">
        <v>244</v>
      </c>
      <c r="AK2" s="303" t="s">
        <v>269</v>
      </c>
    </row>
    <row r="3" spans="1:37" x14ac:dyDescent="0.25">
      <c r="AA3" s="303" t="s">
        <v>237</v>
      </c>
      <c r="AB3" s="303" t="s">
        <v>240</v>
      </c>
      <c r="AC3" s="303" t="s">
        <v>245</v>
      </c>
      <c r="AE3" s="303" t="s">
        <v>245</v>
      </c>
      <c r="AF3" s="303" t="s">
        <v>245</v>
      </c>
      <c r="AH3" s="303" t="s">
        <v>245</v>
      </c>
      <c r="AI3" s="303" t="s">
        <v>245</v>
      </c>
      <c r="AJ3" s="303" t="s">
        <v>245</v>
      </c>
    </row>
    <row r="4" spans="1:37" x14ac:dyDescent="0.25">
      <c r="AB4" s="303" t="s">
        <v>241</v>
      </c>
      <c r="AC4" s="303" t="s">
        <v>246</v>
      </c>
      <c r="AE4" s="303" t="s">
        <v>246</v>
      </c>
      <c r="AF4" s="303" t="s">
        <v>246</v>
      </c>
      <c r="AH4" s="303" t="s">
        <v>246</v>
      </c>
      <c r="AI4" s="303" t="s">
        <v>246</v>
      </c>
      <c r="AJ4" s="303" t="s">
        <v>246</v>
      </c>
    </row>
    <row r="5" spans="1:37" x14ac:dyDescent="0.25">
      <c r="AB5" s="303" t="s">
        <v>242</v>
      </c>
      <c r="AC5" s="303" t="s">
        <v>247</v>
      </c>
      <c r="AE5" s="303" t="s">
        <v>247</v>
      </c>
      <c r="AF5" s="303" t="s">
        <v>247</v>
      </c>
      <c r="AH5" s="303" t="s">
        <v>247</v>
      </c>
      <c r="AI5" s="303" t="s">
        <v>247</v>
      </c>
      <c r="AJ5" s="303" t="s">
        <v>247</v>
      </c>
    </row>
    <row r="6" spans="1:37" x14ac:dyDescent="0.25">
      <c r="AC6" s="303" t="s">
        <v>248</v>
      </c>
      <c r="AE6" s="303" t="s">
        <v>248</v>
      </c>
      <c r="AF6" s="303" t="s">
        <v>248</v>
      </c>
      <c r="AH6" s="303" t="s">
        <v>248</v>
      </c>
      <c r="AI6" s="303" t="s">
        <v>248</v>
      </c>
      <c r="AJ6" s="303" t="s">
        <v>248</v>
      </c>
    </row>
    <row r="7" spans="1:37" x14ac:dyDescent="0.25">
      <c r="AC7" s="303" t="s">
        <v>249</v>
      </c>
      <c r="AE7" s="303" t="s">
        <v>249</v>
      </c>
      <c r="AF7" s="303" t="s">
        <v>249</v>
      </c>
      <c r="AH7" s="303" t="s">
        <v>249</v>
      </c>
      <c r="AI7" s="303" t="s">
        <v>249</v>
      </c>
      <c r="AJ7" s="303" t="s">
        <v>249</v>
      </c>
    </row>
    <row r="8" spans="1:37" x14ac:dyDescent="0.25">
      <c r="AC8" s="303" t="s">
        <v>250</v>
      </c>
      <c r="AE8" s="303" t="s">
        <v>250</v>
      </c>
      <c r="AF8" s="303" t="s">
        <v>250</v>
      </c>
      <c r="AH8" s="303" t="s">
        <v>250</v>
      </c>
      <c r="AI8" s="303" t="s">
        <v>250</v>
      </c>
      <c r="AJ8" s="303" t="s">
        <v>250</v>
      </c>
    </row>
    <row r="9" spans="1:37" x14ac:dyDescent="0.25">
      <c r="AC9" s="303" t="s">
        <v>251</v>
      </c>
      <c r="AE9" s="303" t="s">
        <v>251</v>
      </c>
      <c r="AF9" s="303" t="s">
        <v>251</v>
      </c>
      <c r="AH9" s="303" t="s">
        <v>251</v>
      </c>
      <c r="AI9" s="303" t="s">
        <v>251</v>
      </c>
      <c r="AJ9" s="303" t="s">
        <v>251</v>
      </c>
    </row>
    <row r="10" spans="1:37" x14ac:dyDescent="0.25">
      <c r="AC10" s="303" t="s">
        <v>252</v>
      </c>
      <c r="AE10" s="303" t="s">
        <v>252</v>
      </c>
      <c r="AF10" s="303" t="s">
        <v>252</v>
      </c>
      <c r="AH10" s="303" t="s">
        <v>252</v>
      </c>
      <c r="AI10" s="303" t="s">
        <v>252</v>
      </c>
      <c r="AJ10" s="303" t="s">
        <v>252</v>
      </c>
    </row>
    <row r="11" spans="1:37" x14ac:dyDescent="0.25">
      <c r="AC11" s="303" t="s">
        <v>253</v>
      </c>
      <c r="AE11" s="303" t="s">
        <v>253</v>
      </c>
      <c r="AF11" s="303" t="s">
        <v>253</v>
      </c>
      <c r="AH11" s="303" t="s">
        <v>253</v>
      </c>
      <c r="AI11" s="303" t="s">
        <v>253</v>
      </c>
      <c r="AJ11" s="303" t="s">
        <v>253</v>
      </c>
    </row>
    <row r="12" spans="1:37" x14ac:dyDescent="0.25">
      <c r="AC12" s="303" t="s">
        <v>254</v>
      </c>
      <c r="AE12" s="303" t="s">
        <v>254</v>
      </c>
      <c r="AF12" s="303" t="s">
        <v>254</v>
      </c>
      <c r="AH12" s="303" t="s">
        <v>254</v>
      </c>
      <c r="AI12" s="303" t="s">
        <v>254</v>
      </c>
      <c r="AJ12" s="303" t="s">
        <v>254</v>
      </c>
    </row>
    <row r="13" spans="1:37" x14ac:dyDescent="0.25">
      <c r="AC13" s="303" t="s">
        <v>255</v>
      </c>
      <c r="AE13" s="303" t="s">
        <v>255</v>
      </c>
      <c r="AF13" s="303" t="s">
        <v>255</v>
      </c>
      <c r="AH13" s="303" t="s">
        <v>255</v>
      </c>
      <c r="AI13" s="303" t="s">
        <v>255</v>
      </c>
      <c r="AJ13" s="303" t="s">
        <v>255</v>
      </c>
    </row>
    <row r="14" spans="1:37" x14ac:dyDescent="0.25">
      <c r="AC14" s="303" t="s">
        <v>256</v>
      </c>
      <c r="AE14" s="303" t="s">
        <v>256</v>
      </c>
      <c r="AF14" s="303" t="s">
        <v>256</v>
      </c>
      <c r="AH14" s="303" t="s">
        <v>256</v>
      </c>
      <c r="AI14" s="303" t="s">
        <v>256</v>
      </c>
      <c r="AJ14" s="303" t="s">
        <v>256</v>
      </c>
    </row>
    <row r="15" spans="1:37" x14ac:dyDescent="0.25">
      <c r="AC15" s="303" t="s">
        <v>257</v>
      </c>
      <c r="AE15" s="303" t="s">
        <v>257</v>
      </c>
      <c r="AF15" s="303" t="s">
        <v>257</v>
      </c>
      <c r="AH15" s="303" t="s">
        <v>257</v>
      </c>
      <c r="AI15" s="303" t="s">
        <v>257</v>
      </c>
      <c r="AJ15" s="303" t="s">
        <v>257</v>
      </c>
    </row>
    <row r="16" spans="1:37" x14ac:dyDescent="0.25">
      <c r="AC16" s="303" t="s">
        <v>258</v>
      </c>
      <c r="AE16" s="303" t="s">
        <v>258</v>
      </c>
      <c r="AF16" s="303" t="s">
        <v>258</v>
      </c>
      <c r="AH16" s="303" t="s">
        <v>258</v>
      </c>
      <c r="AI16" s="303" t="s">
        <v>258</v>
      </c>
      <c r="AJ16" s="303" t="s">
        <v>258</v>
      </c>
    </row>
    <row r="17" spans="29:36" x14ac:dyDescent="0.25">
      <c r="AC17" s="303" t="s">
        <v>259</v>
      </c>
      <c r="AE17" s="303" t="s">
        <v>259</v>
      </c>
      <c r="AF17" s="303" t="s">
        <v>259</v>
      </c>
      <c r="AH17" s="303" t="s">
        <v>259</v>
      </c>
      <c r="AI17" s="303" t="s">
        <v>259</v>
      </c>
      <c r="AJ17" s="303" t="s">
        <v>259</v>
      </c>
    </row>
    <row r="18" spans="29:36" x14ac:dyDescent="0.25">
      <c r="AC18" s="303" t="s">
        <v>260</v>
      </c>
      <c r="AE18" s="303" t="s">
        <v>260</v>
      </c>
      <c r="AF18" s="303" t="s">
        <v>260</v>
      </c>
      <c r="AH18" s="303" t="s">
        <v>260</v>
      </c>
      <c r="AI18" s="303" t="s">
        <v>260</v>
      </c>
      <c r="AJ18" s="303" t="s">
        <v>260</v>
      </c>
    </row>
    <row r="19" spans="29:36" x14ac:dyDescent="0.25">
      <c r="AC19" s="303" t="s">
        <v>261</v>
      </c>
      <c r="AE19" s="303" t="s">
        <v>261</v>
      </c>
      <c r="AF19" s="303" t="s">
        <v>261</v>
      </c>
      <c r="AH19" s="303" t="s">
        <v>261</v>
      </c>
      <c r="AI19" s="303" t="s">
        <v>261</v>
      </c>
      <c r="AJ19" s="303" t="s">
        <v>261</v>
      </c>
    </row>
    <row r="20" spans="29:36" x14ac:dyDescent="0.25">
      <c r="AC20" s="303" t="s">
        <v>262</v>
      </c>
      <c r="AE20" s="303" t="s">
        <v>262</v>
      </c>
      <c r="AF20" s="303" t="s">
        <v>262</v>
      </c>
      <c r="AH20" s="303" t="s">
        <v>262</v>
      </c>
      <c r="AI20" s="303" t="s">
        <v>262</v>
      </c>
      <c r="AJ20" s="303" t="s">
        <v>262</v>
      </c>
    </row>
    <row r="21" spans="29:36" x14ac:dyDescent="0.25">
      <c r="AC21" s="303" t="s">
        <v>263</v>
      </c>
      <c r="AE21" s="303" t="s">
        <v>263</v>
      </c>
      <c r="AF21" s="303" t="s">
        <v>263</v>
      </c>
      <c r="AH21" s="303" t="s">
        <v>263</v>
      </c>
      <c r="AI21" s="303" t="s">
        <v>263</v>
      </c>
      <c r="AJ21" s="303" t="s">
        <v>263</v>
      </c>
    </row>
    <row r="22" spans="29:36" x14ac:dyDescent="0.25">
      <c r="AC22" s="303" t="s">
        <v>264</v>
      </c>
      <c r="AE22" s="303" t="s">
        <v>264</v>
      </c>
      <c r="AF22" s="303" t="s">
        <v>264</v>
      </c>
      <c r="AH22" s="303" t="s">
        <v>264</v>
      </c>
      <c r="AI22" s="303" t="s">
        <v>264</v>
      </c>
      <c r="AJ22" s="303" t="s">
        <v>264</v>
      </c>
    </row>
    <row r="23" spans="29:36" x14ac:dyDescent="0.25">
      <c r="AC23" s="303" t="s">
        <v>265</v>
      </c>
      <c r="AE23" s="303" t="s">
        <v>265</v>
      </c>
      <c r="AF23" s="303" t="s">
        <v>265</v>
      </c>
      <c r="AH23" s="303" t="s">
        <v>265</v>
      </c>
      <c r="AI23" s="303" t="s">
        <v>265</v>
      </c>
      <c r="AJ23" s="303" t="s">
        <v>265</v>
      </c>
    </row>
    <row r="24" spans="29:36" x14ac:dyDescent="0.25">
      <c r="AC24" s="303" t="s">
        <v>266</v>
      </c>
      <c r="AE24" s="303" t="s">
        <v>266</v>
      </c>
      <c r="AF24" s="303" t="s">
        <v>266</v>
      </c>
      <c r="AH24" s="303" t="s">
        <v>266</v>
      </c>
      <c r="AI24" s="303" t="s">
        <v>266</v>
      </c>
      <c r="AJ24" s="303" t="s">
        <v>266</v>
      </c>
    </row>
    <row r="25" spans="29:36" x14ac:dyDescent="0.25">
      <c r="AC25" s="303" t="s">
        <v>267</v>
      </c>
      <c r="AE25" s="303" t="s">
        <v>267</v>
      </c>
      <c r="AF25" s="303" t="s">
        <v>267</v>
      </c>
      <c r="AH25" s="303" t="s">
        <v>267</v>
      </c>
      <c r="AI25" s="303" t="s">
        <v>267</v>
      </c>
      <c r="AJ25" s="303" t="s">
        <v>267</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11265" r:id="rId4">
          <objectPr defaultSize="0" r:id="rId5">
            <anchor moveWithCells="1">
              <from>
                <xdr:col>0</xdr:col>
                <xdr:colOff>0</xdr:colOff>
                <xdr:row>0</xdr:row>
                <xdr:rowOff>0</xdr:rowOff>
              </from>
              <to>
                <xdr:col>6</xdr:col>
                <xdr:colOff>342900</xdr:colOff>
                <xdr:row>2</xdr:row>
                <xdr:rowOff>133350</xdr:rowOff>
              </to>
            </anchor>
          </objectPr>
        </oleObject>
      </mc:Choice>
      <mc:Fallback>
        <oleObject progId="Packager Shell Object" dvAspect="DVASPECT_ICON" shapeId="11265" r:id="rId4"/>
      </mc:Fallback>
    </mc:AlternateContent>
    <mc:AlternateContent xmlns:mc="http://schemas.openxmlformats.org/markup-compatibility/2006">
      <mc:Choice Requires="x14">
        <oleObject progId="Packager Shell Object" dvAspect="DVASPECT_ICON" shapeId="11270" r:id="rId6">
          <objectPr defaultSize="0" r:id="rId7">
            <anchor moveWithCells="1">
              <from>
                <xdr:col>0</xdr:col>
                <xdr:colOff>0</xdr:colOff>
                <xdr:row>0</xdr:row>
                <xdr:rowOff>0</xdr:rowOff>
              </from>
              <to>
                <xdr:col>0</xdr:col>
                <xdr:colOff>571500</xdr:colOff>
                <xdr:row>2</xdr:row>
                <xdr:rowOff>133350</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1" r:id="rId8">
          <objectPr defaultSize="0" r:id="rId9">
            <anchor moveWithCells="1">
              <from>
                <xdr:col>0</xdr:col>
                <xdr:colOff>0</xdr:colOff>
                <xdr:row>0</xdr:row>
                <xdr:rowOff>0</xdr:rowOff>
              </from>
              <to>
                <xdr:col>1</xdr:col>
                <xdr:colOff>342900</xdr:colOff>
                <xdr:row>2</xdr:row>
                <xdr:rowOff>133350</xdr:rowOff>
              </to>
            </anchor>
          </objectPr>
        </oleObject>
      </mc:Choice>
      <mc:Fallback>
        <oleObject progId="Packager Shell Object" dvAspect="DVASPECT_ICON" shapeId="11271" r:id="rId8"/>
      </mc:Fallback>
    </mc:AlternateContent>
  </oleObjects>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file>

<file path=customXml/item3.xml><?xml version="1.0" encoding="utf-8"?>
<ct:contentTypeSchema xmlns:ct="http://schemas.microsoft.com/office/2006/metadata/contentType" xmlns:ma="http://schemas.microsoft.com/office/2006/metadata/properties/metaAttributes" ct:_="" ma:_="" ma:contentTypeName="Document" ma:contentTypeID="0x0101001BCBA53402ABCB43BB147A5E0B9BDFED" ma:contentTypeVersion="9" ma:contentTypeDescription="Create a new document." ma:contentTypeScope="" ma:versionID="d6e251d3cbdc13656c831e8e7b4ade19">
  <xsd:schema xmlns:xsd="http://www.w3.org/2001/XMLSchema" xmlns:xs="http://www.w3.org/2001/XMLSchema" xmlns:p="http://schemas.microsoft.com/office/2006/metadata/properties" xmlns:ns2="6a6644d3-f248-4067-83c6-e7eac864ebba" xmlns:ns3="e809b279-1100-4bb0-a551-872a8498fc5a" xmlns:ns4="http://schemas.microsoft.com/sharepoint/v4" targetNamespace="http://schemas.microsoft.com/office/2006/metadata/properties" ma:root="true" ma:fieldsID="062bdc3223b14a50a7c9615e324ccce6" ns2:_="" ns3:_="" ns4:_="">
    <xsd:import namespace="6a6644d3-f248-4067-83c6-e7eac864ebba"/>
    <xsd:import namespace="e809b279-1100-4bb0-a551-872a8498fc5a"/>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4: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6644d3-f248-4067-83c6-e7eac864ebb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e809b279-1100-4bb0-a551-872a8498fc5a"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5"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_dlc_DocIdPersistId xmlns="6a6644d3-f248-4067-83c6-e7eac864ebba" xsi:nil="true"/>
    <_dlc_DocId xmlns="6a6644d3-f248-4067-83c6-e7eac864ebba">NAXEWDDVUNHE-1196408984-5654</_dlc_DocId>
    <_dlc_DocIdUrl xmlns="6a6644d3-f248-4067-83c6-e7eac864ebba">
      <Url>https://tgf.sharepoint.com/sites/ESA2F1/GACE/_layouts/15/DocIdRedir.aspx?ID=NAXEWDDVUNHE-1196408984-5654</Url>
      <Description>NAXEWDDVUNHE-1196408984-5654</Description>
    </_dlc_DocIdUrl>
    <IconOverlay xmlns="http://schemas.microsoft.com/sharepoint/v4" xsi:nil="true"/>
  </documentManagement>
</p:properties>
</file>

<file path=customXml/itemProps1.xml><?xml version="1.0" encoding="utf-8"?>
<ds:datastoreItem xmlns:ds="http://schemas.openxmlformats.org/officeDocument/2006/customXml" ds:itemID="{3CB94FDD-5671-4B64-9D24-81F64EEEDDC1}">
  <ds:schemaRefs>
    <ds:schemaRef ds:uri="http://schemas.microsoft.com/sharepoint/events"/>
  </ds:schemaRefs>
</ds:datastoreItem>
</file>

<file path=customXml/itemProps2.xml><?xml version="1.0" encoding="utf-8"?>
<ds:datastoreItem xmlns:ds="http://schemas.openxmlformats.org/officeDocument/2006/customXml" ds:itemID="{1CD94A30-EB9E-47B3-8C9F-3C1DB5EE3859}"/>
</file>

<file path=customXml/itemProps3.xml><?xml version="1.0" encoding="utf-8"?>
<ds:datastoreItem xmlns:ds="http://schemas.openxmlformats.org/officeDocument/2006/customXml" ds:itemID="{98A066D8-9E0E-40AF-89B0-83E081DD16B2}"/>
</file>

<file path=customXml/itemProps4.xml><?xml version="1.0" encoding="utf-8"?>
<ds:datastoreItem xmlns:ds="http://schemas.openxmlformats.org/officeDocument/2006/customXml" ds:itemID="{76C71F5B-6F30-4181-9E8A-81AA06383409}">
  <ds:schemaRefs>
    <ds:schemaRef ds:uri="http://purl.org/dc/terms/"/>
    <ds:schemaRef ds:uri="http://purl.org/dc/elements/1.1/"/>
    <ds:schemaRef ds:uri="http://www.w3.org/XML/1998/namespace"/>
    <ds:schemaRef ds:uri="http://schemas.microsoft.com/office/2006/metadata/properties"/>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6a6644d3-f248-4067-83c6-e7eac864ebb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282</vt:i4>
      </vt:variant>
    </vt:vector>
  </HeadingPairs>
  <TitlesOfParts>
    <vt:vector size="289" baseType="lpstr">
      <vt:lpstr>Overview - Section A</vt:lpstr>
      <vt:lpstr>Impact Indicators - Section B</vt:lpstr>
      <vt:lpstr>Outcome Indicators - Section C</vt:lpstr>
      <vt:lpstr>Coverage Indicators - Section D</vt:lpstr>
      <vt:lpstr> Disaggregation - Section E</vt:lpstr>
      <vt:lpstr>WPTM - Section F</vt:lpstr>
      <vt:lpstr>Print View</vt:lpstr>
      <vt:lpstr>_001c6892_fd78_44a6_85a8_ff1c01700cc0</vt:lpstr>
      <vt:lpstr>_00455285_97f3_4265_9156_a310f1d2bf7a</vt:lpstr>
      <vt:lpstr>_01cccfef_5573_4d36_b9d3_e32bd9199c70</vt:lpstr>
      <vt:lpstr>_0215c642_4079_4a66_b33f_02948e5b161c</vt:lpstr>
      <vt:lpstr>_0278b5de_0da4_4498_a134_99a2744a9fab</vt:lpstr>
      <vt:lpstr>_06a30c86_360f_426e_8e45_34c8bc342561</vt:lpstr>
      <vt:lpstr>_0883281e_e21d_43ef_9187_230346f845f9</vt:lpstr>
      <vt:lpstr>_0e3c3e65_3a29_4922_a0c9_f3ec51b7a324</vt:lpstr>
      <vt:lpstr>_12d36ead_3b18_48aa_99d4_80149bed2ddf</vt:lpstr>
      <vt:lpstr>_1345e61d_a8fe_4213_85d7_1db0d6d6f5c1</vt:lpstr>
      <vt:lpstr>_13d458ac_77c9_4e6a_a147_5af884e6c4ac</vt:lpstr>
      <vt:lpstr>_13f5bbc3_a06d_4a3e_b75e_ac6929e1cb91</vt:lpstr>
      <vt:lpstr>_15d23191_61cc_42d1_9dac_fbdc3cccac55</vt:lpstr>
      <vt:lpstr>_1634fc88_93cd_4404_9900_542a3d171cb8</vt:lpstr>
      <vt:lpstr>_164e6d09_185f_4eb7_8d48_b40f818dce2a</vt:lpstr>
      <vt:lpstr>_18f86b5a_b47f_41ce_9c9a_1d1ee819627b</vt:lpstr>
      <vt:lpstr>_1adee5ff_c5c9_43db_9c1e_bb4129b790bf</vt:lpstr>
      <vt:lpstr>_1afa72c9_dc27_4c9f_b1ac_7f8bc7410cff</vt:lpstr>
      <vt:lpstr>_1b8aaee3_08fa_47b6_9b44_c592025d5948</vt:lpstr>
      <vt:lpstr>_1bcbb583_e5a9_4a6b_8584_0d82f680244f</vt:lpstr>
      <vt:lpstr>_1cfaffa5_a1e7_40ad_a8cc_cbc751be15bf</vt:lpstr>
      <vt:lpstr>_1e67ed6e_f8e7_4233_8edd_7517e4657684</vt:lpstr>
      <vt:lpstr>_2053b682_1861_471c_93f5_942820d208c6</vt:lpstr>
      <vt:lpstr>_21546636_20c6_4878_ba5b_6cb3d96028d3</vt:lpstr>
      <vt:lpstr>_21e79bef_aeed_4e3b_a2f8_653b27dca3bb</vt:lpstr>
      <vt:lpstr>_23382548_19c5_4f72_b575_25dbca7b1362</vt:lpstr>
      <vt:lpstr>_23debc6e_f89a_4d49_93e8_506d71c4cbb7</vt:lpstr>
      <vt:lpstr>_25903c5a_79da_48aa_a73a_0efa3fa709b3</vt:lpstr>
      <vt:lpstr>_26136ea7_aadc_4ebb_8566_3952be290e1d</vt:lpstr>
      <vt:lpstr>_26874af8_f15f_4555_b6ba_d39eb5bc132c</vt:lpstr>
      <vt:lpstr>_298c6d39_0bd4_41f0_944a_d4ae2b25324e</vt:lpstr>
      <vt:lpstr>_29de1210_4fea_46a8_ac63_eb3a3734b209</vt:lpstr>
      <vt:lpstr>_2c6b8785_2f7e_4ce5_948e_2066c6838182</vt:lpstr>
      <vt:lpstr>_2d70cea4_4aa4_4f76_a44a_d82296fda664</vt:lpstr>
      <vt:lpstr>_2ef5dfde_8ec5_4b0f_b79e_1e3da16c9079</vt:lpstr>
      <vt:lpstr>_2f779270_bafb_4509_b7c1_f9f5a5f6b50c</vt:lpstr>
      <vt:lpstr>_304a4b38_aadb_465f_bec4_ede79462324a</vt:lpstr>
      <vt:lpstr>_305eb9b9_f26b_4f8d_b39a_48a5ef44a883</vt:lpstr>
      <vt:lpstr>_309cb4e6_0866_4b59_9ad8_dce9deb459a4</vt:lpstr>
      <vt:lpstr>_33898a8c_e55b_4fb6_a523_fc8d172930cd</vt:lpstr>
      <vt:lpstr>_339d96ff_1502_408b_8b62_a0d2a6d2aa31</vt:lpstr>
      <vt:lpstr>_33fed0b9_fc27_4763_9047_689a322df055</vt:lpstr>
      <vt:lpstr>_359b0f72_ed0e_44ca_a640_07ddf6593469</vt:lpstr>
      <vt:lpstr>_36760ff8_71ac_4804_83a7_bece45c85ebb</vt:lpstr>
      <vt:lpstr>_3679d719_018c_46c1_a6c9_f5cb6af28e82</vt:lpstr>
      <vt:lpstr>_3753db18_a6c5_4659_9a7b_6f3e612294c8</vt:lpstr>
      <vt:lpstr>_375d0b85_cee6_4f09_8149_d0cb44f763c3</vt:lpstr>
      <vt:lpstr>_376d09b9_13da_4234_ac68_70f4056f39d5</vt:lpstr>
      <vt:lpstr>_38047978_a1a7_461a_87eb_fa3e058626f6</vt:lpstr>
      <vt:lpstr>_3a54c0cb_5d61_44ab_9f5f_59c0b83c7017</vt:lpstr>
      <vt:lpstr>_3bcdfaf5_b271_49d0_bd36_4a3396322792</vt:lpstr>
      <vt:lpstr>_3c2344d6_25d2_47b1_b174_e16f09cd5031</vt:lpstr>
      <vt:lpstr>_3c45532e_4503_44c3_aed1_88e3c7145bca</vt:lpstr>
      <vt:lpstr>_3d3c76b6_9fcf_4cb5_b2a3_ba632337362e</vt:lpstr>
      <vt:lpstr>_3d4133d5_383c_4a50_aac6_5c005d62eb60</vt:lpstr>
      <vt:lpstr>_3f450a54_eabe_42be_b6a5_18c086a5d786</vt:lpstr>
      <vt:lpstr>_3f5bc5e8_4a3f_44a3_957f_8c557ebfc227</vt:lpstr>
      <vt:lpstr>_401f5dde_c830_4e36_aa50_755b94089973</vt:lpstr>
      <vt:lpstr>_44e69fde_25b9_445d_a789_b274cefe8c85</vt:lpstr>
      <vt:lpstr>_47deab8b_5576_4154_a23c_955e1b8ae87d</vt:lpstr>
      <vt:lpstr>_48c10acb_0239_43bd_b1e5_78cda5a58d6a</vt:lpstr>
      <vt:lpstr>_495f6c6d_af8a_4571_9bad_207f51a6daa3</vt:lpstr>
      <vt:lpstr>_4a9781ea_cb28_45a4_8bf0_5c0208bcf490</vt:lpstr>
      <vt:lpstr>_4b36df75_ea3b_4116_b8ac_4a66abe762ad</vt:lpstr>
      <vt:lpstr>_4b7bb144_c4f2_43ec_aa53_4cd0ce38b239</vt:lpstr>
      <vt:lpstr>_4b8d00e4_3b44_4af0_94c2_6912b8089f7c</vt:lpstr>
      <vt:lpstr>_4cad3db9_25d4_4d90_9cfa_f7648bdc2dcd</vt:lpstr>
      <vt:lpstr>_4e28d14a_809b_451a_94f7_5adb1a78a192</vt:lpstr>
      <vt:lpstr>_4e3ce3cc_8312_431b_a087_d993964fb260</vt:lpstr>
      <vt:lpstr>_4ede0df7_bdae_485c_a6aa_cd381b32466f</vt:lpstr>
      <vt:lpstr>_4f36af19_06bf_4c59_990d_586822b3d259</vt:lpstr>
      <vt:lpstr>_51b611bd_a560_42d0_9976_577e62d2b71d</vt:lpstr>
      <vt:lpstr>_52d6fc62_59f3_4757_a084_a8aeafb48d9b</vt:lpstr>
      <vt:lpstr>_53066892_24de_428a_ae98_ea86638a4c62</vt:lpstr>
      <vt:lpstr>_5486feae_3dbd_4704_9f21_63bc76d59ea7</vt:lpstr>
      <vt:lpstr>_54a6d417_0f88_419b_b432_0cc200aa6916</vt:lpstr>
      <vt:lpstr>_56054dfa_b687_4a06_b8be_e876776b18ab</vt:lpstr>
      <vt:lpstr>_5b7646f1_deb1_444c_8f7b_face02ce60fb</vt:lpstr>
      <vt:lpstr>_5bdd240d_fc66_4b36_8d87_3013bbac9fbc</vt:lpstr>
      <vt:lpstr>_5f13bfaa_aeeb_4829_86ea_2f5ba79220b2</vt:lpstr>
      <vt:lpstr>_6017e447_f4b2_4605_8be3_67be82447dcf</vt:lpstr>
      <vt:lpstr>_616adcc7_34de_4b6d_b9e7_5b8149c795b2</vt:lpstr>
      <vt:lpstr>_6183a324_5987_4313_bf0b_c4cb232c1541</vt:lpstr>
      <vt:lpstr>_62c70513_beef_429b_9eed_4a067e91b0bf</vt:lpstr>
      <vt:lpstr>_63de57f1_547d_4bd8_8c72_4f7979df3206</vt:lpstr>
      <vt:lpstr>_651c1cff_29dc_4f61_8994_ff4aa592187f</vt:lpstr>
      <vt:lpstr>_654bca83_10b5_4fb3_962f_80e82dfc63ce</vt:lpstr>
      <vt:lpstr>_661b52bf_a29e_4aa2_a778_97206df48679</vt:lpstr>
      <vt:lpstr>_6834aec6_db58_4138_a983_eb16ae5d5835</vt:lpstr>
      <vt:lpstr>_6b7b095a_5e69_4c56_b186_9b24f30d5a48</vt:lpstr>
      <vt:lpstr>_6bfbc2ef_76fe_410c_bf4f_994b5f823aa4</vt:lpstr>
      <vt:lpstr>_6e6943dc_a39b_4021_932f_cfd2e12ee608</vt:lpstr>
      <vt:lpstr>_6eba2265_9c0a_4fa8_b215_4631c12b72cc</vt:lpstr>
      <vt:lpstr>_71b6afba_85be_4c4b_9b19_636242058b4f</vt:lpstr>
      <vt:lpstr>_7229c5f0_1cfd_41e2_b5fe_a739cdd4cb93</vt:lpstr>
      <vt:lpstr>_72f52029_1603_4455_a732_551994875f57</vt:lpstr>
      <vt:lpstr>_73b8f8b2_6e79_470e_91d5_fe608e8a3a44</vt:lpstr>
      <vt:lpstr>_73e7dab0_4f37_4b6e_8769_8e6f73bb0e93</vt:lpstr>
      <vt:lpstr>_75ababd8_1698_4952_b223_40ced6310282</vt:lpstr>
      <vt:lpstr>_75d9aa75_b8d8_4651_8804_27fca496d650</vt:lpstr>
      <vt:lpstr>_7638a94a_e06b_4d66_97b8_ac609d3da203</vt:lpstr>
      <vt:lpstr>_76ec722d_231e_43e2_a272_cb3feef456da</vt:lpstr>
      <vt:lpstr>_77290f0f_e3b8_410c_9e2a_f33b99973795</vt:lpstr>
      <vt:lpstr>_779b0207_1267_4760_b2e2_850e0608884a</vt:lpstr>
      <vt:lpstr>_79f2b382_fc32_4a0d_a81d_a7737cdf93b9</vt:lpstr>
      <vt:lpstr>_7abccd6d_b26a_464a_a34f_823b62ef9461</vt:lpstr>
      <vt:lpstr>_7cdc6ffc_7316_43a3_8c10_94815252d4bc</vt:lpstr>
      <vt:lpstr>_7dd1a1e8_b3e5_4977_b435_92933762fedb</vt:lpstr>
      <vt:lpstr>_7de09912_e7b9_48e5_b4a3_1bd0d462b523</vt:lpstr>
      <vt:lpstr>_7e0af408_1d4d_4918_a66a_00c5cfa30842</vt:lpstr>
      <vt:lpstr>_7ea43aa2_3fad_4650_821c_ea2dc5b2b6d6</vt:lpstr>
      <vt:lpstr>_7eb4c845_5a41_40d0_9d14_14e87d96cf8b</vt:lpstr>
      <vt:lpstr>_8273a11c_a030_45ba_bf8f_2b577e1aa93b</vt:lpstr>
      <vt:lpstr>_82b810a8_4ed0_4323_bc38_7e1a937be1f8</vt:lpstr>
      <vt:lpstr>_83998ab1_4075_4c07_9dc0_ddad2642fdb3</vt:lpstr>
      <vt:lpstr>_83a8b122_8cd9_4c5d_9e26_19949421dbb8</vt:lpstr>
      <vt:lpstr>_83be5d15_62e9_4a5e_bc77_b4f672b561a7</vt:lpstr>
      <vt:lpstr>_83f715f3_c05f_4638_9164_afea41293c9f</vt:lpstr>
      <vt:lpstr>_85309e65_0086_4de6_bacc_f6933ab3af57</vt:lpstr>
      <vt:lpstr>_85dddee6_5e50_414d_af9f_ec761d50a3f0</vt:lpstr>
      <vt:lpstr>_862ffe01_c829_453b_8951_9acfdd7e0f24</vt:lpstr>
      <vt:lpstr>_864425d0_252a_4246_909e_cc0826e707f2</vt:lpstr>
      <vt:lpstr>_864a610c_7ddb_4dd2_ada2_66e0cf299993</vt:lpstr>
      <vt:lpstr>_872311fc_11bb_401c_8b93_291ded9ec451</vt:lpstr>
      <vt:lpstr>_88ed285f_de91_449e_84a4_7a52aed0ebf3</vt:lpstr>
      <vt:lpstr>_8945f316_fd9d_4e19_b3cd_c0c8202a52db</vt:lpstr>
      <vt:lpstr>_8b18b770_efb1_48d9_b29d_e5cd963495d7</vt:lpstr>
      <vt:lpstr>_8d9f9399_d674_44d3_98fa_9bdc7c2dff17</vt:lpstr>
      <vt:lpstr>_8db12a94_6c80_4faf_a302_903e25bd6f79</vt:lpstr>
      <vt:lpstr>_8fa4d884_a5b1_4041_8cad_fbf4720a13d4</vt:lpstr>
      <vt:lpstr>_9163a4e6_3076_442b_bf37_db0a0a62793a</vt:lpstr>
      <vt:lpstr>_92f1cb30_b2ad_4daf_95b0_119c0d135fd1</vt:lpstr>
      <vt:lpstr>_930b7851_3ac3_4bcf_9e4b_22a06ac50203</vt:lpstr>
      <vt:lpstr>_94d3282f_3684_49c4_abb1_f025fe07131b</vt:lpstr>
      <vt:lpstr>_95a49378_9a3f_4412_a549_0577663ad28e</vt:lpstr>
      <vt:lpstr>_967a12c6_2ed8_4791_b4cb_55f0a388626b</vt:lpstr>
      <vt:lpstr>_96ec92fb_3071_400a_b07e_18bb253f93d4</vt:lpstr>
      <vt:lpstr>_979ccfd5_b55a_4492_8e26_a6633c09ca4c</vt:lpstr>
      <vt:lpstr>_97db3924_742c_4f61_af12_dab7752ccc44</vt:lpstr>
      <vt:lpstr>_98dd2794_3fe3_445a_8e9e_0ebaa7f08eb6</vt:lpstr>
      <vt:lpstr>_99c3b064_facc_46ff_8835_927313074f4d</vt:lpstr>
      <vt:lpstr>_9a975b68_4a25_421c_bf56_ce3e9602ca12</vt:lpstr>
      <vt:lpstr>_9b1ce367_9e63_45e5_8881_b07da8f64aba</vt:lpstr>
      <vt:lpstr>_9bca454b_cfcc_4af5_ace0_6d8efc367b3f</vt:lpstr>
      <vt:lpstr>_9c8612d6_cb9f_4fcd_b707_4fdfc8d07b47</vt:lpstr>
      <vt:lpstr>_9d5a644f_9e3c_487b_9af4_779a60541f4e</vt:lpstr>
      <vt:lpstr>_9d6a5d82_356c_4557_b100_0ad2bb784173</vt:lpstr>
      <vt:lpstr>_9f9fdd59_86c9_4295_b308_3619d68d6aaf</vt:lpstr>
      <vt:lpstr>_a03a6191_0fac_4b3d_8708_48fbb91918a6</vt:lpstr>
      <vt:lpstr>_a06ae70f_aaf6_4179_9a0c_964df3537fbf</vt:lpstr>
      <vt:lpstr>_a06d7903_f4dc_429c_b13c_c30db338eb1e</vt:lpstr>
      <vt:lpstr>_a1cb2bed_c11f_48c1_a113_9c692663f3af</vt:lpstr>
      <vt:lpstr>_a395564a_2e4f_42b7_9d4d_76ed548224d3</vt:lpstr>
      <vt:lpstr>_a453bbe4_4a2a_4ee3_9728_f518965085eb</vt:lpstr>
      <vt:lpstr>_a676465c_2e79_4840_afcd_6eb0129d896a</vt:lpstr>
      <vt:lpstr>_a6821334_9358_419c_a9a9_7d5c73ab6037</vt:lpstr>
      <vt:lpstr>_a6b20fb9_370d_458d_9f1c_8b11b3cb6b04</vt:lpstr>
      <vt:lpstr>_a77b9ff2_ff4b_4e64_b1e4_e49d08d0f32e</vt:lpstr>
      <vt:lpstr>_a832b80c_0523_4735_817a_20d55c98a2a0</vt:lpstr>
      <vt:lpstr>_a8f46077_3c03_49ff_b812_2b8ac08cae66</vt:lpstr>
      <vt:lpstr>_abbd2de4_555f_487e_a305_ee28249928f4</vt:lpstr>
      <vt:lpstr>_abcb1332_3cc3_40cb_9eb6_e49185148047</vt:lpstr>
      <vt:lpstr>_ac08cb03_6077_4c30_afb1_9bc3cfdd6cfc</vt:lpstr>
      <vt:lpstr>_ac51a6a0_00ac_43cc_b808_1917a53d59b7</vt:lpstr>
      <vt:lpstr>_aca7f1bf_77d4_41d2_b85a_8fc4694aaa5d</vt:lpstr>
      <vt:lpstr>_ad718d62_e2fd_4c3a_a018_8c8f5eec5644</vt:lpstr>
      <vt:lpstr>_ae89798c_a193_4fe1_9819_3f2c3b1603cb</vt:lpstr>
      <vt:lpstr>_aef23396_73a2_4449_b64b_574e315ee717</vt:lpstr>
      <vt:lpstr>_af4893e4_fb2a_43c4_a459_75a79635184d</vt:lpstr>
      <vt:lpstr>_b01f6605_c50f_49e5_8841_306b902e21b5</vt:lpstr>
      <vt:lpstr>_b11cf680_a844_40de_8411_c7f96b2201c9</vt:lpstr>
      <vt:lpstr>_b160eb14_1a9e_4a15_af5d_5ad4beec3850</vt:lpstr>
      <vt:lpstr>_b18e5aaa_ad86_482a_97e6_da2f2e826291</vt:lpstr>
      <vt:lpstr>_b25b57c0_b3c6_4bd0_84af_ecd0c047480e</vt:lpstr>
      <vt:lpstr>_b2dcf42e_b53d_4d97_b0ac_dd70231fb7f7</vt:lpstr>
      <vt:lpstr>_b34a64d7_780c_4ced_9c66_550ac8940730</vt:lpstr>
      <vt:lpstr>_b3690b63_c962_4f4f_8079_62ad9538cdac</vt:lpstr>
      <vt:lpstr>_b4a871df_6a0f_4103_a22f_8f40cae6fea8</vt:lpstr>
      <vt:lpstr>_b4d46ca2_f06b_4572_9f1c_bea02c988104</vt:lpstr>
      <vt:lpstr>_b6919358_cf97_4469_b8d0_568a7fbf797c</vt:lpstr>
      <vt:lpstr>_b9c6b527_c2c5_4200_bb21_b9257f2bb2c1</vt:lpstr>
      <vt:lpstr>_bb5fa5c3_145c_4557_9c82_0d8572ffee1d</vt:lpstr>
      <vt:lpstr>_bb8ea907_72a2_4c31_914c_8f6c5afa1ca6</vt:lpstr>
      <vt:lpstr>_bd8c6a42_6cde_4c17_9f1a_04e7b83fd063</vt:lpstr>
      <vt:lpstr>_bdd2307f_8507_4400_9474_1ca817ae31e1</vt:lpstr>
      <vt:lpstr>_be50546c_31c0_486d_bfdf_73f44f0cb8fc</vt:lpstr>
      <vt:lpstr>_bf857707_f3ed_43ba_b26e_78e553c3b599</vt:lpstr>
      <vt:lpstr>_c021eee3_85ca_4b4c_871f_c2ca4000adb3</vt:lpstr>
      <vt:lpstr>_c095f759_c9ea_4c35_a54f_59e25c4e1c57</vt:lpstr>
      <vt:lpstr>_c1e3d9da_0aa8_4938_92fd_28ad968bd219</vt:lpstr>
      <vt:lpstr>_c203bb8b_fb5b_4846_b4c2_944ce13f32a1</vt:lpstr>
      <vt:lpstr>_c438aaa1_5662_46ac_b40e_79add5b8ca04</vt:lpstr>
      <vt:lpstr>_c5215829_b145_48a6_a963_f0a9fee020ba</vt:lpstr>
      <vt:lpstr>_c68c9230_a81a_494e_9d15_a3b3f7da6cca</vt:lpstr>
      <vt:lpstr>_c7239f8e_e972_4d0a_ac9c_049341720ca8</vt:lpstr>
      <vt:lpstr>_c811d6c6_78b7_497a_b948_2c1cd9a8b3fc</vt:lpstr>
      <vt:lpstr>_c816eaf8_2a56_4799_b99e_46cc75b95513</vt:lpstr>
      <vt:lpstr>_c8b99741_29de_4fd3_b61f_0ba79d0dd1ac</vt:lpstr>
      <vt:lpstr>_cac419b3_94d5_4499_8350_ba1348bbc897</vt:lpstr>
      <vt:lpstr>_cc652be8_c987_44b0_a7b8_b38f24a774fd</vt:lpstr>
      <vt:lpstr>_cf358620_ea1f_4f84_9d7c_ff40c9a3a492</vt:lpstr>
      <vt:lpstr>_d0e6db09_4210_45d4_bc55_3258a5a7becd</vt:lpstr>
      <vt:lpstr>_d3eb7cad_d1db_4bc0_b960_bce22b805e0e</vt:lpstr>
      <vt:lpstr>_d4636bb9_1f56_4ee7_8c2d_ea3290e38adc</vt:lpstr>
      <vt:lpstr>_d55f73ea_40dd_46a0_b46b_1f915532d5da</vt:lpstr>
      <vt:lpstr>_d62bbd88_c7fe_4846_8ed9_76818d8946c8</vt:lpstr>
      <vt:lpstr>_d72177c9_4374_45f7_b5a5_f0b6222e9566</vt:lpstr>
      <vt:lpstr>_d87efec4_c031_4381_b43e_3ae3f8a86788</vt:lpstr>
      <vt:lpstr>_d8b44ed0_a865_499e_aa2c_09925ed64c24</vt:lpstr>
      <vt:lpstr>_d8b6f88d_18a9_4a50_9ece_d7e8745a30d8</vt:lpstr>
      <vt:lpstr>_d8f3b323_94ba_4c08_b760_0447353ff6ee</vt:lpstr>
      <vt:lpstr>_d9225ee9_4711_40fa_bb89_6747c9d62bad</vt:lpstr>
      <vt:lpstr>_d93c4c11_f795_4c65_88eb_c43040eba27e</vt:lpstr>
      <vt:lpstr>_dc244658_5d04_4680_ae26_7c2a4a1462b8</vt:lpstr>
      <vt:lpstr>_dc25d21c_45d9_4b57_9fa2_820fd10faadb</vt:lpstr>
      <vt:lpstr>_dd5cbb23_508a_4a49_9ee3_de02706f296e</vt:lpstr>
      <vt:lpstr>_de8310b5_e4d3_4b94_b262_26a424148ac2</vt:lpstr>
      <vt:lpstr>_e0830cff_d0fc_4c0b_a8ac_7345384e8ae1</vt:lpstr>
      <vt:lpstr>_e0bc3c4f_03b9_401c_9444_2ae25857d1f6</vt:lpstr>
      <vt:lpstr>_e1369199_9199_4522_8093_a9305b6b0ad3</vt:lpstr>
      <vt:lpstr>_e3593433_048f_4c41_83d3_f74a839a639f</vt:lpstr>
      <vt:lpstr>_e389a366_963d_4cab_84cb_bcef3e4821a3</vt:lpstr>
      <vt:lpstr>_e396fc33_e267_4f95_9a9f_e7da1297f164</vt:lpstr>
      <vt:lpstr>_e3fd5f4b_01b0_4087_9e0e_fd0199800be6</vt:lpstr>
      <vt:lpstr>_e49ca72f_320d_4468_afc1_5eb8b190d587</vt:lpstr>
      <vt:lpstr>_e49fabde_6efa_4135_8c8d_4118210038ac</vt:lpstr>
      <vt:lpstr>_e4b1e3b9_6a2a_43ea_8ece_3c48082dabab</vt:lpstr>
      <vt:lpstr>_e5e0e9c5_229b_41b4_a9b1_b5fd68f1f31c</vt:lpstr>
      <vt:lpstr>_e6620337_bf44_48f3_a7fd_0125cc2c6be7</vt:lpstr>
      <vt:lpstr>_e6d95e65_44bf_4846_b78f_816689d6036f</vt:lpstr>
      <vt:lpstr>_e87ea5ec_8175_4472_bb44_1f8c96df1ee4</vt:lpstr>
      <vt:lpstr>_ea0a6aff_050a_4e7c_bb67_efe887a6ff8c</vt:lpstr>
      <vt:lpstr>_eab21347_0473_4b4a_b4eb_6c1a24a63d27</vt:lpstr>
      <vt:lpstr>_eabb6097_6646_49fe_9d42_cce1d696601b</vt:lpstr>
      <vt:lpstr>_eb2cf46f_a0f0_4630_901f_de172259091d</vt:lpstr>
      <vt:lpstr>_eb3b74db_a8d6_402c_ac1d_1c28f71341c5</vt:lpstr>
      <vt:lpstr>_eb4483fc_2324_472e_8d9d_7d61a85d6621</vt:lpstr>
      <vt:lpstr>_eb940844_13db_4509_a1c4_ff0a8c68abd7</vt:lpstr>
      <vt:lpstr>_ec76c0ec_f1db_41e2_a79d_43833dafa6c1</vt:lpstr>
      <vt:lpstr>_edacc156_af86_4bf8_90dd_b9a22fc62817</vt:lpstr>
      <vt:lpstr>_eecf7cf0_e9be_48ee_b1b4_c9465f1f4e45</vt:lpstr>
      <vt:lpstr>_ef71a926_ed34_4a30_a966_0474ab63e5f6</vt:lpstr>
      <vt:lpstr>_ef76cfb9_67e1_4915_af45_a872c6c08e17</vt:lpstr>
      <vt:lpstr>_f1c519aa_961b_42b6_a4f4_d9f451ddf622</vt:lpstr>
      <vt:lpstr>_f25f0134_a952_4eb1_bd5d_4a854d76f318</vt:lpstr>
      <vt:lpstr>_f2e17f54_33e5_4fb3_8547_527de2a7d0ac</vt:lpstr>
      <vt:lpstr>_f3654abd_3fbc_41ef_a2e7_0d54ea478341</vt:lpstr>
      <vt:lpstr>_f4779d60_785c_467d_9fde_6155983cc694</vt:lpstr>
      <vt:lpstr>_f58d18c7_1d35_433b_a6a3_d9e3f83484c8</vt:lpstr>
      <vt:lpstr>_f6a03b9c_bb28_437d_9628_390d1e118eca</vt:lpstr>
      <vt:lpstr>_f7ffda0a_af79_4172_b8c8_2aa06a6c7d1e</vt:lpstr>
      <vt:lpstr>_f873c4bc_f7cc_4b44_ad07_3617513d80ee</vt:lpstr>
      <vt:lpstr>_f8d7ef06_1dee_470c_8158_06415f88b21a</vt:lpstr>
      <vt:lpstr>_fba43122_7879_4bc6_ab59_ece879d4dafd</vt:lpstr>
      <vt:lpstr>_fc2ec0bb_6f59_4d01_800e_137fca9bba62</vt:lpstr>
      <vt:lpstr>_fccfb4fa_0a30_41be_9334_74bc5779fbd3</vt:lpstr>
      <vt:lpstr>_fd286dae_26cb_4aad_a5f8_c4e877a2e920</vt:lpstr>
      <vt:lpstr>_fe1fc4f2_e57c_4328_acb9_6e901a0a2e1c</vt:lpstr>
      <vt:lpstr>_ff6d5dd3_ab8b_4fe2_bcbe_548b33210bc7</vt:lpstr>
      <vt:lpstr>_ff85bbe8_e093_4bde_9ecb_ca8f310bef73</vt:lpstr>
      <vt:lpstr>AIM_Coverage_Disaggregation__c.AIM_Year__c</vt:lpstr>
      <vt:lpstr>AIM_Coverage_Indicator__c.AIM_Geographic_Coverage__c</vt:lpstr>
      <vt:lpstr>AIM_Coverage_Indicator__c.AIM_Rating_Cumulation_Type__c</vt:lpstr>
      <vt:lpstr>AIM_Coverage_Indicator__c.AIM_Year__c</vt:lpstr>
      <vt:lpstr>AIM_Coverage_Indicator_Targets_Results__c.AIM_Mark_if_target_is_TBD__c</vt:lpstr>
      <vt:lpstr>AIM_Impact_Disaggregation__c.AIM_Baseline_Year__c</vt:lpstr>
      <vt:lpstr>AIM_Impact_Indicator__c.AIM_Baseline_Year__c</vt:lpstr>
      <vt:lpstr>AIM_Impact_Indicator_Targets_Results__c.AIM_Mark_if_target_is_TBD__c</vt:lpstr>
      <vt:lpstr>AIM_Outcome_Disaggregation__c.AIM_Baseline_Year__c</vt:lpstr>
      <vt:lpstr>AIM_Outcome_Indicator__c.AIM_Baseline_Year__c</vt:lpstr>
      <vt:lpstr>AIM_Outcome_Indicator_Targets_Result__c.AIM_Mark_if_target_is_TBD__c</vt:lpstr>
      <vt:lpstr>'Account Role'!Extract</vt:lpstr>
      <vt:lpstr>'Coverage Indicators - Section D'!List</vt:lpstr>
      <vt:lpstr>List</vt:lpstr>
      <vt:lpstr>PICKLISTKEYVALUEPAIR</vt:lpstr>
      <vt:lpstr>' Disaggregation - Section E'!Print_Area</vt:lpstr>
      <vt:lpstr>'Coverage Indicators - Section D'!Print_Area</vt:lpstr>
      <vt:lpstr>'Impact Indicators - Section B'!Print_Area</vt:lpstr>
      <vt:lpstr>'Outcome Indicators - Section C'!Print_Area</vt:lpstr>
      <vt:lpstr>'Overview - Section A'!Print_Area</vt:lpstr>
      <vt:lpstr>'Print View'!Print_Area</vt:lpstr>
      <vt:lpstr>XAuthorInvalidPicklistData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Tanaka Ndowa</dc:creator>
  <cp:lastModifiedBy>Laura Stocker</cp:lastModifiedBy>
  <cp:lastPrinted>2017-04-20T18:03:24Z</cp:lastPrinted>
  <dcterms:created xsi:type="dcterms:W3CDTF">2016-09-24T07:20:04Z</dcterms:created>
  <dcterms:modified xsi:type="dcterms:W3CDTF">2017-04-21T07:04:34Z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y fmtid="{D5CDD505-2E9C-101B-9397-08002B2CF9AE}" pid="3" name="_dlc_DocIdItemGuid">
    <vt:lpwstr>05aae910-7b7e-4f0b-9333-21b2b6467926</vt:lpwstr>
  </property>
  <property fmtid="{D5CDD505-2E9C-101B-9397-08002B2CF9AE}" pid="4" name="ContentTypeId">
    <vt:lpwstr>0x0101001BCBA53402ABCB43BB147A5E0B9BDFED</vt:lpwstr>
  </property>
  <property fmtid="{D5CDD505-2E9C-101B-9397-08002B2CF9AE}" pid="5" name="_dlc_DocId">
    <vt:lpwstr>3NAZ7T4E3CZ3-48030287-4654</vt:lpwstr>
  </property>
  <property fmtid="{D5CDD505-2E9C-101B-9397-08002B2CF9AE}" pid="6" name="_dlc_DocIdUrl">
    <vt:lpwstr>https://tgf.sharepoint.com/sites/TSA2F1/CNSS/_layouts/15/DocIdRedir.aspx?ID=3NAZ7T4E3CZ3-48030287-4654, 3NAZ7T4E3CZ3-48030287-4654</vt:lpwstr>
  </property>
  <property fmtid="{D5CDD505-2E9C-101B-9397-08002B2CF9AE}" pid="7" name="URL">
    <vt:lpwstr/>
  </property>
</Properties>
</file>