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https://tgf.sharepoint.com/sites/ESA2F1/TRPL/2014 Documents/2017 04 April Meeting/Window 1 Applications/Full Review/TB/Philippines/Funding Request Documents/"/>
    </mc:Choice>
  </mc:AlternateContent>
  <workbookProtection workbookAlgorithmName="SHA-512" workbookHashValue="fPcduDpwEEnDqz7WOkSrFGFzOacPP1Bz8VapBE3wdkx5bb9gGib93/2Xd+6oPJcRqX4zFUFeDCr8DCCByU6AiA==" workbookSaltValue="edWjHK1aBHHiBRsBbd6DKA==" workbookSpinCount="100000" lockStructure="1"/>
  <bookViews>
    <workbookView xWindow="0" yWindow="0" windowWidth="28800" windowHeight="12135" tabRatio="710" activeTab="2"/>
  </bookViews>
  <sheets>
    <sheet name="Instructions" sheetId="1" r:id="rId1"/>
    <sheet name="Cover Sheet" sheetId="2" r:id="rId2"/>
    <sheet name="Tables" sheetId="3" r:id="rId3"/>
    <sheet name="Blank table (only if needed)" sheetId="4" r:id="rId4"/>
    <sheet name="TB drop-down" sheetId="5" state="hidden" r:id="rId5"/>
    <sheet name="Translations" sheetId="6" state="hidden" r:id="rId6"/>
  </sheets>
  <externalReferences>
    <externalReference r:id="rId7"/>
  </externalReferences>
  <definedNames>
    <definedName name="ApplicantType">'TB drop-down'!$S$3:$S$5</definedName>
    <definedName name="ComponentSelected">'[1]Concept Note'!$C$10</definedName>
    <definedName name="Geography">'TB drop-down'!$L$3:$L$271</definedName>
    <definedName name="LangOffset">Translations!$C$1</definedName>
    <definedName name="Language">Instructions!$B$6</definedName>
    <definedName name="ListTBModules">'TB drop-down'!$A$3:$A$9</definedName>
    <definedName name="_xlnm.Print_Area" localSheetId="3">'Blank table (only if needed)'!$A$1:$F$37</definedName>
    <definedName name="_xlnm.Print_Area" localSheetId="0">Instructions!$A$1:$G$56</definedName>
    <definedName name="_xlnm.Print_Area" localSheetId="2">Tables!$A$1:$F$203</definedName>
    <definedName name="TBModulesIndicators">'TB drop-down'!$A$3:$B$9</definedName>
    <definedName name="Z_5D020AB2_0A97_4230_BF83_062EE6184162_.wvu.PrintArea" localSheetId="3" hidden="1">'Blank table (only if needed)'!$A$5:$F$38</definedName>
    <definedName name="Z_5D020AB2_0A97_4230_BF83_062EE6184162_.wvu.PrintArea" localSheetId="0" hidden="1">Instructions!$A$1:$G$56</definedName>
    <definedName name="Z_5D020AB2_0A97_4230_BF83_062EE6184162_.wvu.PrintArea" localSheetId="2" hidden="1">Tables!$A$5:$F$203</definedName>
    <definedName name="Z_5D020AB2_0A97_4230_BF83_062EE6184162_.wvu.Rows" localSheetId="2" hidden="1">Tables!$136:$137</definedName>
    <definedName name="Z_8A762DD9_6125_4177_AA9B_79E8D68448DE_.wvu.PrintArea" localSheetId="3" hidden="1">'Blank table (only if needed)'!$A$5:$F$38</definedName>
    <definedName name="Z_8A762DD9_6125_4177_AA9B_79E8D68448DE_.wvu.PrintArea" localSheetId="0" hidden="1">Instructions!$A$1:$G$56</definedName>
    <definedName name="Z_8A762DD9_6125_4177_AA9B_79E8D68448DE_.wvu.PrintArea" localSheetId="2" hidden="1">Tables!$A$5:$F$203</definedName>
    <definedName name="Z_8A762DD9_6125_4177_AA9B_79E8D68448DE_.wvu.Rows" localSheetId="2" hidden="1">Tables!$136:$137</definedName>
    <definedName name="Z_CD09CE3E_58EC_4EDC_BE6A_B9CFB40E5B97_.wvu.PrintArea" localSheetId="3" hidden="1">'Blank table (only if needed)'!$A$5:$F$38</definedName>
    <definedName name="Z_CD09CE3E_58EC_4EDC_BE6A_B9CFB40E5B97_.wvu.PrintArea" localSheetId="0" hidden="1">Instructions!$A$1:$G$56</definedName>
    <definedName name="Z_CD09CE3E_58EC_4EDC_BE6A_B9CFB40E5B97_.wvu.PrintArea" localSheetId="2" hidden="1">Tables!$A$5:$F$203</definedName>
    <definedName name="Z_CD09CE3E_58EC_4EDC_BE6A_B9CFB40E5B97_.wvu.Rows" localSheetId="2" hidden="1">Tables!$136:$137</definedName>
    <definedName name="Z_DCBE10EC_8F38_2F45_867C_33FA420E36B5_.wvu.PrintArea" localSheetId="3" hidden="1">'Blank table (only if needed)'!$A$5:$F$38</definedName>
    <definedName name="Z_DCBE10EC_8F38_2F45_867C_33FA420E36B5_.wvu.PrintArea" localSheetId="0" hidden="1">Instructions!$A$1:$G$56</definedName>
    <definedName name="Z_DCBE10EC_8F38_2F45_867C_33FA420E36B5_.wvu.PrintArea" localSheetId="2" hidden="1">Tables!$A$5:$F$203</definedName>
    <definedName name="Z_DCBE10EC_8F38_2F45_867C_33FA420E36B5_.wvu.Rows" localSheetId="2" hidden="1">Tables!$136:$137</definedName>
  </definedNames>
  <calcPr calcId="152511" calcOnSave="0" concurrentCalc="0"/>
  <customWorkbookViews>
    <customWorkbookView name="Suman Jain - Personal View" guid="{8A762DD9-6125-4177-AA9B-79E8D68448DE}" mergeInterval="0" personalView="1" maximized="1" xWindow="-8" yWindow="-8" windowWidth="1936" windowHeight="1056" tabRatio="710" activeSheetId="5"/>
    <customWorkbookView name="user - Personal View" guid="{5D020AB2-0A97-4230-BF83-062EE6184162}" mergeInterval="0" personalView="1" maximized="1" xWindow="1" yWindow="1" windowWidth="1280" windowHeight="543" tabRatio="710" activeSheetId="3"/>
    <customWorkbookView name="Kristina Wallengren - Personal View" guid="{DCBE10EC-8F38-2F45-867C-33FA420E36B5}" mergeInterval="0" personalView="1" maximized="1" windowWidth="1280" windowHeight="600" tabRatio="710" activeSheetId="1" showComments="commIndAndComment"/>
    <customWorkbookView name="Laura Stocker - Personal View" guid="{CD09CE3E-58EC-4EDC-BE6A-B9CFB40E5B97}" mergeInterval="0" personalView="1" maximized="1" xWindow="-8" yWindow="-8" windowWidth="1936" windowHeight="1056" tabRatio="710" activeSheetId="1" showComments="commIndAndComment"/>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30" i="3" l="1"/>
  <c r="D130" i="3"/>
  <c r="E124" i="3"/>
  <c r="E132" i="3"/>
  <c r="D124" i="3"/>
  <c r="D132" i="3"/>
  <c r="E165" i="3"/>
  <c r="D165" i="3"/>
  <c r="C159" i="3"/>
  <c r="C162" i="3"/>
  <c r="C165" i="3"/>
  <c r="E152" i="3"/>
  <c r="E155" i="3"/>
  <c r="D152" i="3"/>
  <c r="D155" i="3"/>
  <c r="C152" i="3"/>
  <c r="C1" i="6"/>
  <c r="A27" i="6"/>
  <c r="A26" i="6"/>
  <c r="A155" i="3"/>
  <c r="A22" i="6"/>
  <c r="A82" i="3"/>
  <c r="A18" i="6"/>
  <c r="D14" i="4"/>
  <c r="A3" i="5"/>
  <c r="A3" i="6"/>
  <c r="A173" i="3"/>
  <c r="E127" i="3"/>
  <c r="E128" i="3"/>
  <c r="D127" i="3"/>
  <c r="E117" i="3"/>
  <c r="E118" i="3"/>
  <c r="D117" i="3"/>
  <c r="D118" i="3"/>
  <c r="C117" i="3"/>
  <c r="D54" i="3"/>
  <c r="E54" i="3"/>
  <c r="C21" i="3"/>
  <c r="A35" i="4"/>
  <c r="A202" i="3"/>
  <c r="A169" i="3"/>
  <c r="A134" i="3"/>
  <c r="A101" i="3"/>
  <c r="A68" i="3"/>
  <c r="A35" i="3"/>
  <c r="E25" i="4"/>
  <c r="E33" i="4"/>
  <c r="E35" i="4"/>
  <c r="D25" i="4"/>
  <c r="C25" i="4"/>
  <c r="C33" i="4"/>
  <c r="C34" i="4"/>
  <c r="E32" i="4"/>
  <c r="D32" i="4"/>
  <c r="C32" i="4"/>
  <c r="D28" i="4"/>
  <c r="D29" i="4"/>
  <c r="E26" i="4"/>
  <c r="E24" i="4"/>
  <c r="D24" i="4"/>
  <c r="C24" i="4"/>
  <c r="E22" i="4"/>
  <c r="D22" i="4"/>
  <c r="C22" i="4"/>
  <c r="E19" i="4"/>
  <c r="D19" i="4"/>
  <c r="C19" i="4"/>
  <c r="E192" i="3"/>
  <c r="E200" i="3"/>
  <c r="E201" i="3"/>
  <c r="D192" i="3"/>
  <c r="D200" i="3"/>
  <c r="D202" i="3"/>
  <c r="D203" i="3"/>
  <c r="C192" i="3"/>
  <c r="C193" i="3"/>
  <c r="C200" i="3"/>
  <c r="E191" i="3"/>
  <c r="D191" i="3"/>
  <c r="C191" i="3"/>
  <c r="E189" i="3"/>
  <c r="D189" i="3"/>
  <c r="C189" i="3"/>
  <c r="E159" i="3"/>
  <c r="E160" i="3"/>
  <c r="D159" i="3"/>
  <c r="D160" i="3"/>
  <c r="E158" i="3"/>
  <c r="D158" i="3"/>
  <c r="C158" i="3"/>
  <c r="E156" i="3"/>
  <c r="D156" i="3"/>
  <c r="C156" i="3"/>
  <c r="D128" i="3"/>
  <c r="C124" i="3"/>
  <c r="E123" i="3"/>
  <c r="D123" i="3"/>
  <c r="C123" i="3"/>
  <c r="E121" i="3"/>
  <c r="D121" i="3"/>
  <c r="C121" i="3"/>
  <c r="D91" i="3"/>
  <c r="C91" i="3"/>
  <c r="C94" i="3"/>
  <c r="C99" i="3"/>
  <c r="E91" i="3"/>
  <c r="D94" i="3"/>
  <c r="D95" i="3"/>
  <c r="E90" i="3"/>
  <c r="D90" i="3"/>
  <c r="C90" i="3"/>
  <c r="E88" i="3"/>
  <c r="D88" i="3"/>
  <c r="C88" i="3"/>
  <c r="D58" i="3"/>
  <c r="C58" i="3"/>
  <c r="C66" i="3"/>
  <c r="C67" i="3"/>
  <c r="E57" i="3"/>
  <c r="D57" i="3"/>
  <c r="C57" i="3"/>
  <c r="D55" i="3"/>
  <c r="C55" i="3"/>
  <c r="E25" i="3"/>
  <c r="D25" i="3"/>
  <c r="D26" i="3"/>
  <c r="E24" i="3"/>
  <c r="D24" i="3"/>
  <c r="C24" i="3"/>
  <c r="C32" i="3"/>
  <c r="E199" i="3"/>
  <c r="D199" i="3"/>
  <c r="C199" i="3"/>
  <c r="E186" i="3"/>
  <c r="D186" i="3"/>
  <c r="C186" i="3"/>
  <c r="E166" i="3"/>
  <c r="D166" i="3"/>
  <c r="C166" i="3"/>
  <c r="E153" i="3"/>
  <c r="D153" i="3"/>
  <c r="C153" i="3"/>
  <c r="D131" i="3"/>
  <c r="C131" i="3"/>
  <c r="C118" i="3"/>
  <c r="E98" i="3"/>
  <c r="D98" i="3"/>
  <c r="C98" i="3"/>
  <c r="E85" i="3"/>
  <c r="D85" i="3"/>
  <c r="C85" i="3"/>
  <c r="E65" i="3"/>
  <c r="D65" i="3"/>
  <c r="C65" i="3"/>
  <c r="E52" i="3"/>
  <c r="D52" i="3"/>
  <c r="C52" i="3"/>
  <c r="E32" i="3"/>
  <c r="D32" i="3"/>
  <c r="E22" i="3"/>
  <c r="D22" i="3"/>
  <c r="E19" i="3"/>
  <c r="D19" i="3"/>
  <c r="C19" i="3"/>
  <c r="C68" i="3"/>
  <c r="C69" i="3"/>
  <c r="D193" i="3"/>
  <c r="A136" i="3"/>
  <c r="D125" i="3"/>
  <c r="D195" i="3"/>
  <c r="D196" i="3"/>
  <c r="D133" i="3"/>
  <c r="D134" i="3"/>
  <c r="D135" i="3"/>
  <c r="E193" i="3"/>
  <c r="E202" i="3"/>
  <c r="E203" i="3"/>
  <c r="E195" i="3"/>
  <c r="E196" i="3"/>
  <c r="E125" i="3"/>
  <c r="C195" i="3"/>
  <c r="C196" i="3"/>
  <c r="A325" i="6"/>
  <c r="G258" i="6"/>
  <c r="A349" i="6"/>
  <c r="A151" i="6"/>
  <c r="G353" i="6"/>
  <c r="A172" i="6"/>
  <c r="E36" i="4"/>
  <c r="E34" i="4"/>
  <c r="C26" i="4"/>
  <c r="C28" i="4"/>
  <c r="C29" i="4"/>
  <c r="E28" i="4"/>
  <c r="E29" i="4"/>
  <c r="D136" i="3"/>
  <c r="D137" i="3"/>
  <c r="C92" i="3"/>
  <c r="D33" i="3"/>
  <c r="C95" i="3"/>
  <c r="D28" i="3"/>
  <c r="D29" i="3"/>
  <c r="C59" i="3"/>
  <c r="G204" i="6"/>
  <c r="A228" i="6"/>
  <c r="G347" i="6"/>
  <c r="A181" i="6"/>
  <c r="G358" i="6"/>
  <c r="L131" i="5"/>
  <c r="A146" i="6"/>
  <c r="A61" i="6"/>
  <c r="A175" i="6"/>
  <c r="G18" i="6"/>
  <c r="A23" i="1"/>
  <c r="A136" i="6"/>
  <c r="G481" i="6"/>
  <c r="G139" i="6"/>
  <c r="G15" i="6"/>
  <c r="A41" i="1"/>
  <c r="A498" i="6"/>
  <c r="G427" i="6"/>
  <c r="A268" i="6"/>
  <c r="A257" i="6"/>
  <c r="A352" i="6"/>
  <c r="G292" i="6"/>
  <c r="G16" i="6"/>
  <c r="A21" i="1"/>
  <c r="G491" i="6"/>
  <c r="G384" i="6"/>
  <c r="G199" i="6"/>
  <c r="G387" i="6"/>
  <c r="G171" i="6"/>
  <c r="A179" i="6"/>
  <c r="A287" i="6"/>
  <c r="A245" i="6"/>
  <c r="G348" i="6"/>
  <c r="A67" i="6"/>
  <c r="A218" i="6"/>
  <c r="A276" i="6"/>
  <c r="G201" i="6"/>
  <c r="A450" i="6"/>
  <c r="A384" i="6"/>
  <c r="G148" i="6"/>
  <c r="L136" i="5"/>
  <c r="G213" i="6"/>
  <c r="G452" i="6"/>
  <c r="G444" i="6"/>
  <c r="G295" i="6"/>
  <c r="G363" i="6"/>
  <c r="L166" i="5"/>
  <c r="L151" i="5"/>
  <c r="A469" i="6"/>
  <c r="A154" i="6"/>
  <c r="A466" i="6"/>
  <c r="G446" i="6"/>
  <c r="G35" i="6"/>
  <c r="A46" i="1"/>
  <c r="G27" i="6"/>
  <c r="A36" i="1"/>
  <c r="G188" i="6"/>
  <c r="G157" i="6"/>
  <c r="G190" i="6"/>
  <c r="G89" i="6"/>
  <c r="G109" i="6"/>
  <c r="G271" i="6"/>
  <c r="G137" i="6"/>
  <c r="A459" i="6"/>
  <c r="A255" i="6"/>
  <c r="A85" i="6"/>
  <c r="A39" i="6"/>
  <c r="G229" i="6"/>
  <c r="G415" i="6"/>
  <c r="A343" i="6"/>
  <c r="A300" i="6"/>
  <c r="A209" i="6"/>
  <c r="G87" i="6"/>
  <c r="A118" i="6"/>
  <c r="A92" i="6"/>
  <c r="A421" i="6"/>
  <c r="G423" i="6"/>
  <c r="L124" i="5"/>
  <c r="A48" i="6"/>
  <c r="A140" i="6"/>
  <c r="A76" i="6"/>
  <c r="G307" i="6"/>
  <c r="G184" i="6"/>
  <c r="G362" i="6"/>
  <c r="A358" i="6"/>
  <c r="A489" i="6"/>
  <c r="G22" i="6"/>
  <c r="A29" i="1"/>
  <c r="A91" i="6"/>
  <c r="G498" i="6"/>
  <c r="G86" i="6"/>
  <c r="A96" i="6"/>
  <c r="G378" i="6"/>
  <c r="A271" i="6"/>
  <c r="G189" i="6"/>
  <c r="A317" i="6"/>
  <c r="A192" i="6"/>
  <c r="G267" i="6"/>
  <c r="G275" i="6"/>
  <c r="A341" i="6"/>
  <c r="A130" i="6"/>
  <c r="A429" i="6"/>
  <c r="G219" i="6"/>
  <c r="G277" i="6"/>
  <c r="G281" i="6"/>
  <c r="G441" i="6"/>
  <c r="A310" i="6"/>
  <c r="L46" i="5"/>
  <c r="A301" i="6"/>
  <c r="L47" i="5"/>
  <c r="L101" i="5"/>
  <c r="A324" i="6"/>
  <c r="A8" i="5"/>
  <c r="S5" i="5"/>
  <c r="G14" i="6"/>
  <c r="A47" i="1"/>
  <c r="L258" i="5"/>
  <c r="L210" i="5"/>
  <c r="L194" i="5"/>
  <c r="L162" i="5"/>
  <c r="L130" i="5"/>
  <c r="L98" i="5"/>
  <c r="L82" i="5"/>
  <c r="L34" i="5"/>
  <c r="L18" i="5"/>
  <c r="L269" i="5"/>
  <c r="L221" i="5"/>
  <c r="L205" i="5"/>
  <c r="L220" i="5"/>
  <c r="L171" i="5"/>
  <c r="L128" i="5"/>
  <c r="L107" i="5"/>
  <c r="L43" i="5"/>
  <c r="L21" i="5"/>
  <c r="L267" i="5"/>
  <c r="L180" i="5"/>
  <c r="L159" i="5"/>
  <c r="L116" i="5"/>
  <c r="L73" i="5"/>
  <c r="L31" i="5"/>
  <c r="L9" i="5"/>
  <c r="L189" i="5"/>
  <c r="L168" i="5"/>
  <c r="L147" i="5"/>
  <c r="L83" i="5"/>
  <c r="L61" i="5"/>
  <c r="L19" i="5"/>
  <c r="L239" i="5"/>
  <c r="L183" i="5"/>
  <c r="L161" i="5"/>
  <c r="L97" i="5"/>
  <c r="L76" i="5"/>
  <c r="L23" i="5"/>
  <c r="A201" i="6"/>
  <c r="A366" i="6"/>
  <c r="G487" i="6"/>
  <c r="A304" i="6"/>
  <c r="A376" i="6"/>
  <c r="A93" i="6"/>
  <c r="A186" i="6"/>
  <c r="G374" i="6"/>
  <c r="A6" i="5"/>
  <c r="G45" i="6"/>
  <c r="A7" i="2"/>
  <c r="A446" i="6"/>
  <c r="A372" i="6"/>
  <c r="L254" i="5"/>
  <c r="L214" i="5"/>
  <c r="L190" i="5"/>
  <c r="L170" i="5"/>
  <c r="L126" i="5"/>
  <c r="L106" i="5"/>
  <c r="L86" i="5"/>
  <c r="L42" i="5"/>
  <c r="L22" i="5"/>
  <c r="L265" i="5"/>
  <c r="L225" i="5"/>
  <c r="L201" i="5"/>
  <c r="L236" i="5"/>
  <c r="L165" i="5"/>
  <c r="L139" i="5"/>
  <c r="L112" i="5"/>
  <c r="L53" i="5"/>
  <c r="L27" i="5"/>
  <c r="L259" i="5"/>
  <c r="L185" i="5"/>
  <c r="L153" i="5"/>
  <c r="L127" i="5"/>
  <c r="L68" i="5"/>
  <c r="L41" i="5"/>
  <c r="L15" i="5"/>
  <c r="L200" i="5"/>
  <c r="L173" i="5"/>
  <c r="L141" i="5"/>
  <c r="L88" i="5"/>
  <c r="L56" i="5"/>
  <c r="L29" i="5"/>
  <c r="L231" i="5"/>
  <c r="L193" i="5"/>
  <c r="L167" i="5"/>
  <c r="L108" i="5"/>
  <c r="L81" i="5"/>
  <c r="L39" i="5"/>
  <c r="A222" i="6"/>
  <c r="A89" i="6"/>
  <c r="G84" i="6"/>
  <c r="A445" i="6"/>
  <c r="A362" i="6"/>
  <c r="A383" i="6"/>
  <c r="G65" i="6"/>
  <c r="A394" i="6"/>
  <c r="A34" i="6"/>
  <c r="A282" i="6"/>
  <c r="A405" i="6"/>
  <c r="G128" i="6"/>
  <c r="A237" i="6"/>
  <c r="A156" i="6"/>
  <c r="A439" i="6"/>
  <c r="G383" i="6"/>
  <c r="G368" i="6"/>
  <c r="G55" i="6"/>
  <c r="G124" i="6"/>
  <c r="G385" i="6"/>
  <c r="G373" i="6"/>
  <c r="A353" i="6"/>
  <c r="A480" i="6"/>
  <c r="A298" i="6"/>
  <c r="A335" i="6"/>
  <c r="A160" i="6"/>
  <c r="A141" i="6"/>
  <c r="A289" i="6"/>
  <c r="A406" i="6"/>
  <c r="G41" i="6"/>
  <c r="A56" i="1"/>
  <c r="G243" i="6"/>
  <c r="A342" i="6"/>
  <c r="A321" i="6"/>
  <c r="A244" i="6"/>
  <c r="A355" i="6"/>
  <c r="A448" i="6"/>
  <c r="A433" i="6"/>
  <c r="G114" i="6"/>
  <c r="G231" i="6"/>
  <c r="A54" i="6"/>
  <c r="A350" i="6"/>
  <c r="A113" i="6"/>
  <c r="A224" i="6"/>
  <c r="A170" i="6"/>
  <c r="A456" i="6"/>
  <c r="A465" i="6"/>
  <c r="G310" i="6"/>
  <c r="G306" i="6"/>
  <c r="G280" i="6"/>
  <c r="G71" i="6"/>
  <c r="G37" i="6"/>
  <c r="A50" i="1"/>
  <c r="G32" i="6"/>
  <c r="A43" i="1"/>
  <c r="G404" i="6"/>
  <c r="G340" i="6"/>
  <c r="G276" i="6"/>
  <c r="G483" i="6"/>
  <c r="G398" i="6"/>
  <c r="G313" i="6"/>
  <c r="G147" i="6"/>
  <c r="G83" i="6"/>
  <c r="G439" i="6"/>
  <c r="G269" i="6"/>
  <c r="G183" i="6"/>
  <c r="G401" i="6"/>
  <c r="G33" i="6"/>
  <c r="A44" i="1"/>
  <c r="G62" i="6"/>
  <c r="G380" i="6"/>
  <c r="G296" i="6"/>
  <c r="G208" i="6"/>
  <c r="G339" i="6"/>
  <c r="G222" i="6"/>
  <c r="G123" i="6"/>
  <c r="G349" i="6"/>
  <c r="G237" i="6"/>
  <c r="G454" i="6"/>
  <c r="G113" i="6"/>
  <c r="G410" i="6"/>
  <c r="G239" i="6"/>
  <c r="G406" i="6"/>
  <c r="G73" i="6"/>
  <c r="G57" i="6"/>
  <c r="G47" i="6"/>
  <c r="A9" i="2"/>
  <c r="G49" i="6"/>
  <c r="F1" i="3"/>
  <c r="A231" i="6"/>
  <c r="L266" i="5"/>
  <c r="L238" i="5"/>
  <c r="L182" i="5"/>
  <c r="L154" i="5"/>
  <c r="L122" i="5"/>
  <c r="L70" i="5"/>
  <c r="L38" i="5"/>
  <c r="L10" i="5"/>
  <c r="L217" i="5"/>
  <c r="L260" i="5"/>
  <c r="L204" i="5"/>
  <c r="L123" i="5"/>
  <c r="L91" i="5"/>
  <c r="L48" i="5"/>
  <c r="L227" i="5"/>
  <c r="L175" i="5"/>
  <c r="L143" i="5"/>
  <c r="L63" i="5"/>
  <c r="L25" i="5"/>
  <c r="L256" i="5"/>
  <c r="L157" i="5"/>
  <c r="L120" i="5"/>
  <c r="L77" i="5"/>
  <c r="L8" i="5"/>
  <c r="L223" i="5"/>
  <c r="L177" i="5"/>
  <c r="L103" i="5"/>
  <c r="L33" i="5"/>
  <c r="L7" i="5"/>
  <c r="A210" i="6"/>
  <c r="A458" i="6"/>
  <c r="A377" i="6"/>
  <c r="G160" i="6"/>
  <c r="G6" i="6"/>
  <c r="A11" i="1"/>
  <c r="A68" i="6"/>
  <c r="A420" i="6"/>
  <c r="G309" i="6"/>
  <c r="A129" i="6"/>
  <c r="A143" i="6"/>
  <c r="A424" i="6"/>
  <c r="G297" i="6"/>
  <c r="G399" i="6"/>
  <c r="G126" i="6"/>
  <c r="A400" i="6"/>
  <c r="A74" i="6"/>
  <c r="A247" i="6"/>
  <c r="A272" i="6"/>
  <c r="A177" i="6"/>
  <c r="A474" i="6"/>
  <c r="G476" i="6"/>
  <c r="G365" i="6"/>
  <c r="G175" i="6"/>
  <c r="A225" i="6"/>
  <c r="A292" i="6"/>
  <c r="A71" i="6"/>
  <c r="A392" i="6"/>
  <c r="A243" i="6"/>
  <c r="G426" i="6"/>
  <c r="A134" i="6"/>
  <c r="A430" i="6"/>
  <c r="A157" i="6"/>
  <c r="A199" i="6"/>
  <c r="A58" i="6"/>
  <c r="G161" i="6"/>
  <c r="G174" i="6"/>
  <c r="G52" i="6"/>
  <c r="G50" i="6"/>
  <c r="G484" i="6"/>
  <c r="G308" i="6"/>
  <c r="G228" i="6"/>
  <c r="G462" i="6"/>
  <c r="G249" i="6"/>
  <c r="G131" i="6"/>
  <c r="G482" i="6"/>
  <c r="G247" i="6"/>
  <c r="G486" i="6"/>
  <c r="A38" i="6"/>
  <c r="A5" i="3"/>
  <c r="G56" i="6"/>
  <c r="G59" i="6"/>
  <c r="G400" i="6"/>
  <c r="G168" i="6"/>
  <c r="G366" i="6"/>
  <c r="G195" i="6"/>
  <c r="G381" i="6"/>
  <c r="G210" i="6"/>
  <c r="G337" i="6"/>
  <c r="G134" i="6"/>
  <c r="G367" i="6"/>
  <c r="G156" i="6"/>
  <c r="G449" i="6"/>
  <c r="G20" i="6"/>
  <c r="A25" i="1"/>
  <c r="G58" i="6"/>
  <c r="G440" i="6"/>
  <c r="G328" i="6"/>
  <c r="G216" i="6"/>
  <c r="G414" i="6"/>
  <c r="G265" i="6"/>
  <c r="G127" i="6"/>
  <c r="G429" i="6"/>
  <c r="G279" i="6"/>
  <c r="G465" i="6"/>
  <c r="G187" i="6"/>
  <c r="G474" i="6"/>
  <c r="G250" i="6"/>
  <c r="G85" i="6"/>
  <c r="G321" i="6"/>
  <c r="G153" i="6"/>
  <c r="G490" i="6"/>
  <c r="G319" i="6"/>
  <c r="G152" i="6"/>
  <c r="A43" i="6"/>
  <c r="G17" i="6"/>
  <c r="A22" i="1"/>
  <c r="G456" i="6"/>
  <c r="G304" i="6"/>
  <c r="G489" i="6"/>
  <c r="G286" i="6"/>
  <c r="G107" i="6"/>
  <c r="G343" i="6"/>
  <c r="G497" i="6"/>
  <c r="G150" i="6"/>
  <c r="G346" i="6"/>
  <c r="G101" i="6"/>
  <c r="G289" i="6"/>
  <c r="G105" i="6"/>
  <c r="G341" i="6"/>
  <c r="G136" i="6"/>
  <c r="A409" i="6"/>
  <c r="A453" i="6"/>
  <c r="A51" i="6"/>
  <c r="A171" i="6"/>
  <c r="A259" i="6"/>
  <c r="A476" i="6"/>
  <c r="A412" i="6"/>
  <c r="A348" i="6"/>
  <c r="A226" i="6"/>
  <c r="A98" i="6"/>
  <c r="A475" i="6"/>
  <c r="A411" i="6"/>
  <c r="A347" i="6"/>
  <c r="A223" i="6"/>
  <c r="A95" i="6"/>
  <c r="A104" i="6"/>
  <c r="A168" i="6"/>
  <c r="A232" i="6"/>
  <c r="A296" i="6"/>
  <c r="A101" i="6"/>
  <c r="A165" i="6"/>
  <c r="A229" i="6"/>
  <c r="A293" i="6"/>
  <c r="A486" i="6"/>
  <c r="A422" i="6"/>
  <c r="G60" i="6"/>
  <c r="G448" i="6"/>
  <c r="G248" i="6"/>
  <c r="G350" i="6"/>
  <c r="G91" i="6"/>
  <c r="G274" i="6"/>
  <c r="G230" i="6"/>
  <c r="G335" i="6"/>
  <c r="G438" i="6"/>
  <c r="G142" i="6"/>
  <c r="G330" i="6"/>
  <c r="G93" i="6"/>
  <c r="A123" i="6"/>
  <c r="A497" i="6"/>
  <c r="A461" i="6"/>
  <c r="A496" i="6"/>
  <c r="A408" i="6"/>
  <c r="A306" i="6"/>
  <c r="A138" i="6"/>
  <c r="A471" i="6"/>
  <c r="A387" i="6"/>
  <c r="A263" i="6"/>
  <c r="A87" i="6"/>
  <c r="A64" i="6"/>
  <c r="A148" i="6"/>
  <c r="A236" i="6"/>
  <c r="A320" i="6"/>
  <c r="A81" i="6"/>
  <c r="A169" i="6"/>
  <c r="A253" i="6"/>
  <c r="A337" i="6"/>
  <c r="A418" i="6"/>
  <c r="A354" i="6"/>
  <c r="A238" i="6"/>
  <c r="A110" i="6"/>
  <c r="A40" i="6"/>
  <c r="A5" i="4"/>
  <c r="G480" i="6"/>
  <c r="G284" i="6"/>
  <c r="G403" i="6"/>
  <c r="G135" i="6"/>
  <c r="G327" i="6"/>
  <c r="G326" i="6"/>
  <c r="A158" i="6"/>
  <c r="A326" i="6"/>
  <c r="A426" i="6"/>
  <c r="A305" i="6"/>
  <c r="A193" i="6"/>
  <c r="A77" i="6"/>
  <c r="A288" i="6"/>
  <c r="A176" i="6"/>
  <c r="A60" i="6"/>
  <c r="A207" i="6"/>
  <c r="A391" i="6"/>
  <c r="A250" i="6"/>
  <c r="A416" i="6"/>
  <c r="A163" i="6"/>
  <c r="A401" i="6"/>
  <c r="A155" i="6"/>
  <c r="G146" i="6"/>
  <c r="G94" i="6"/>
  <c r="G459" i="6"/>
  <c r="G485" i="6"/>
  <c r="G285" i="6"/>
  <c r="G361" i="6"/>
  <c r="G460" i="6"/>
  <c r="A9" i="5"/>
  <c r="G46" i="6"/>
  <c r="A8" i="2"/>
  <c r="G463" i="6"/>
  <c r="A399" i="6"/>
  <c r="L262" i="5"/>
  <c r="L230" i="5"/>
  <c r="L202" i="5"/>
  <c r="L174" i="5"/>
  <c r="L142" i="5"/>
  <c r="L118" i="5"/>
  <c r="L90" i="5"/>
  <c r="L58" i="5"/>
  <c r="L30" i="5"/>
  <c r="L6" i="5"/>
  <c r="L241" i="5"/>
  <c r="L213" i="5"/>
  <c r="L244" i="5"/>
  <c r="L187" i="5"/>
  <c r="L155" i="5"/>
  <c r="L117" i="5"/>
  <c r="L75" i="5"/>
  <c r="L37" i="5"/>
  <c r="L5" i="5"/>
  <c r="L211" i="5"/>
  <c r="L169" i="5"/>
  <c r="L132" i="5"/>
  <c r="L89" i="5"/>
  <c r="L57" i="5"/>
  <c r="L20" i="5"/>
  <c r="L232" i="5"/>
  <c r="L184" i="5"/>
  <c r="L152" i="5"/>
  <c r="L109" i="5"/>
  <c r="L72" i="5"/>
  <c r="L35" i="5"/>
  <c r="L263" i="5"/>
  <c r="L215" i="5"/>
  <c r="L172" i="5"/>
  <c r="L129" i="5"/>
  <c r="L92" i="5"/>
  <c r="L12" i="5"/>
  <c r="L44" i="5"/>
  <c r="A483" i="6"/>
  <c r="G202" i="6"/>
  <c r="A100" i="6"/>
  <c r="G116" i="6"/>
  <c r="A4" i="6"/>
  <c r="A7" i="3"/>
  <c r="G428" i="6"/>
  <c r="A150" i="6"/>
  <c r="A153" i="6"/>
  <c r="A311" i="6"/>
  <c r="A99" i="6"/>
  <c r="G182" i="6"/>
  <c r="A318" i="6"/>
  <c r="A351" i="6"/>
  <c r="A369" i="6"/>
  <c r="G165" i="6"/>
  <c r="G370" i="6"/>
  <c r="G261" i="6"/>
  <c r="G12" i="6"/>
  <c r="A17" i="1"/>
  <c r="A485" i="6"/>
  <c r="A323" i="6"/>
  <c r="A360" i="6"/>
  <c r="A455" i="6"/>
  <c r="A183" i="6"/>
  <c r="A124" i="6"/>
  <c r="A217" i="6"/>
  <c r="A434" i="6"/>
  <c r="A182" i="6"/>
  <c r="G312" i="6"/>
  <c r="G173" i="6"/>
  <c r="A102" i="6"/>
  <c r="A414" i="6"/>
  <c r="A173" i="6"/>
  <c r="A188" i="6"/>
  <c r="A167" i="6"/>
  <c r="A488" i="6"/>
  <c r="A59" i="6"/>
  <c r="G121" i="6"/>
  <c r="G159" i="6"/>
  <c r="A214" i="6"/>
  <c r="A490" i="6"/>
  <c r="A57" i="6"/>
  <c r="A7" i="5"/>
  <c r="A484" i="6"/>
  <c r="L250" i="5"/>
  <c r="L198" i="5"/>
  <c r="L138" i="5"/>
  <c r="L78" i="5"/>
  <c r="L26" i="5"/>
  <c r="L233" i="5"/>
  <c r="L228" i="5"/>
  <c r="L144" i="5"/>
  <c r="L69" i="5"/>
  <c r="L251" i="5"/>
  <c r="L164" i="5"/>
  <c r="L84" i="5"/>
  <c r="L4" i="5"/>
  <c r="L179" i="5"/>
  <c r="L99" i="5"/>
  <c r="L24" i="5"/>
  <c r="A5" i="5"/>
  <c r="A208" i="6"/>
  <c r="L246" i="5"/>
  <c r="L186" i="5"/>
  <c r="L134" i="5"/>
  <c r="L74" i="5"/>
  <c r="L14" i="5"/>
  <c r="L229" i="5"/>
  <c r="L212" i="5"/>
  <c r="L133" i="5"/>
  <c r="L59" i="5"/>
  <c r="L243" i="5"/>
  <c r="L148" i="5"/>
  <c r="L79" i="5"/>
  <c r="L264" i="5"/>
  <c r="L163" i="5"/>
  <c r="L93" i="5"/>
  <c r="L13" i="5"/>
  <c r="L188" i="5"/>
  <c r="L113" i="5"/>
  <c r="L49" i="5"/>
  <c r="A55" i="6"/>
  <c r="A499" i="6"/>
  <c r="A115" i="6"/>
  <c r="A494" i="6"/>
  <c r="A106" i="6"/>
  <c r="G371" i="6"/>
  <c r="A52" i="6"/>
  <c r="G82" i="6"/>
  <c r="G320" i="6"/>
  <c r="G106" i="6"/>
  <c r="A339" i="6"/>
  <c r="A234" i="6"/>
  <c r="A111" i="6"/>
  <c r="A65" i="6"/>
  <c r="A374" i="6"/>
  <c r="G430" i="6"/>
  <c r="A190" i="6"/>
  <c r="A73" i="6"/>
  <c r="A279" i="6"/>
  <c r="A291" i="6"/>
  <c r="G13" i="6"/>
  <c r="A18" i="1"/>
  <c r="A278" i="6"/>
  <c r="A332" i="6"/>
  <c r="A79" i="6"/>
  <c r="A274" i="6"/>
  <c r="A203" i="6"/>
  <c r="G469" i="6"/>
  <c r="G220" i="6"/>
  <c r="A44" i="6"/>
  <c r="G23" i="6"/>
  <c r="A30" i="1"/>
  <c r="G19" i="6"/>
  <c r="A24" i="1"/>
  <c r="G436" i="6"/>
  <c r="G324" i="6"/>
  <c r="G196" i="6"/>
  <c r="G419" i="6"/>
  <c r="G270" i="6"/>
  <c r="G115" i="6"/>
  <c r="G418" i="6"/>
  <c r="G290" i="6"/>
  <c r="G443" i="6"/>
  <c r="G67" i="6"/>
  <c r="G40" i="6"/>
  <c r="A53" i="1"/>
  <c r="G360" i="6"/>
  <c r="G232" i="6"/>
  <c r="G393" i="6"/>
  <c r="G169" i="6"/>
  <c r="G434" i="6"/>
  <c r="G263" i="6"/>
  <c r="G283" i="6"/>
  <c r="G495" i="6"/>
  <c r="G197" i="6"/>
  <c r="A45" i="6"/>
  <c r="G24" i="6"/>
  <c r="A31" i="1"/>
  <c r="G472" i="6"/>
  <c r="G300" i="6"/>
  <c r="G494" i="6"/>
  <c r="G302" i="6"/>
  <c r="G95" i="6"/>
  <c r="G359" i="6"/>
  <c r="G167" i="6"/>
  <c r="G145" i="6"/>
  <c r="G357" i="6"/>
  <c r="G117" i="6"/>
  <c r="G278" i="6"/>
  <c r="G54" i="6"/>
  <c r="G217" i="6"/>
  <c r="G262" i="6"/>
  <c r="G122" i="6"/>
  <c r="G437" i="6"/>
  <c r="A457" i="6"/>
  <c r="A83" i="6"/>
  <c r="A500" i="6"/>
  <c r="A356" i="6"/>
  <c r="A82" i="6"/>
  <c r="A359" i="6"/>
  <c r="A103" i="6"/>
  <c r="A144" i="6"/>
  <c r="A316" i="6"/>
  <c r="A137" i="6"/>
  <c r="A281" i="6"/>
  <c r="A398" i="6"/>
  <c r="A246" i="6"/>
  <c r="G386" i="6"/>
  <c r="G259" i="6"/>
  <c r="G236" i="6"/>
  <c r="G28" i="6"/>
  <c r="A37" i="1"/>
  <c r="A46" i="6"/>
  <c r="A206" i="6"/>
  <c r="A370" i="6"/>
  <c r="A462" i="6"/>
  <c r="A273" i="6"/>
  <c r="A145" i="6"/>
  <c r="A256" i="6"/>
  <c r="A128" i="6"/>
  <c r="A8" i="6"/>
  <c r="A141" i="3"/>
  <c r="A215" i="6"/>
  <c r="A407" i="6"/>
  <c r="A50" i="6"/>
  <c r="A266" i="6"/>
  <c r="A432" i="6"/>
  <c r="A227" i="6"/>
  <c r="A417" i="6"/>
  <c r="A283" i="6"/>
  <c r="G181" i="6"/>
  <c r="G100" i="6"/>
  <c r="G96" i="6"/>
  <c r="G97" i="6"/>
  <c r="G215" i="6"/>
  <c r="G151" i="6"/>
  <c r="G473" i="6"/>
  <c r="G396" i="6"/>
  <c r="G5" i="6"/>
  <c r="A10" i="1"/>
  <c r="A454" i="6"/>
  <c r="A309" i="6"/>
  <c r="A213" i="6"/>
  <c r="A133" i="6"/>
  <c r="A53" i="6"/>
  <c r="A280" i="6"/>
  <c r="A200" i="6"/>
  <c r="A120" i="6"/>
  <c r="A159" i="6"/>
  <c r="A319" i="6"/>
  <c r="A427" i="6"/>
  <c r="A194" i="6"/>
  <c r="A364" i="6"/>
  <c r="A444" i="6"/>
  <c r="A131" i="6"/>
  <c r="A299" i="6"/>
  <c r="A307" i="6"/>
  <c r="A345" i="6"/>
  <c r="G170" i="6"/>
  <c r="G458" i="6"/>
  <c r="G225" i="6"/>
  <c r="G138" i="6"/>
  <c r="G7" i="6"/>
  <c r="A12" i="1"/>
  <c r="G411" i="6"/>
  <c r="G402" i="6"/>
  <c r="G179" i="6"/>
  <c r="G435" i="6"/>
  <c r="G344" i="6"/>
  <c r="G29" i="6"/>
  <c r="A38" i="1"/>
  <c r="G76" i="6"/>
  <c r="G191" i="6"/>
  <c r="G405" i="6"/>
  <c r="G132" i="6"/>
  <c r="G417" i="6"/>
  <c r="G303" i="6"/>
  <c r="G251" i="6"/>
  <c r="G242" i="6"/>
  <c r="G10" i="6"/>
  <c r="A15" i="1"/>
  <c r="G345" i="6"/>
  <c r="G240" i="6"/>
  <c r="G412" i="6"/>
  <c r="G44" i="6"/>
  <c r="A5" i="2"/>
  <c r="G90" i="6"/>
  <c r="G453" i="6"/>
  <c r="G390" i="6"/>
  <c r="G322" i="6"/>
  <c r="G143" i="6"/>
  <c r="G425" i="6"/>
  <c r="G316" i="6"/>
  <c r="G488" i="6"/>
  <c r="G72" i="6"/>
  <c r="G205" i="6"/>
  <c r="G397" i="6"/>
  <c r="G163" i="6"/>
  <c r="G334" i="6"/>
  <c r="G180" i="6"/>
  <c r="G356" i="6"/>
  <c r="G500" i="6"/>
  <c r="G38" i="6"/>
  <c r="A51" i="1"/>
  <c r="G34" i="6"/>
  <c r="A45" i="1"/>
  <c r="G314" i="6"/>
  <c r="A373" i="6"/>
  <c r="A467" i="6"/>
  <c r="A132" i="6"/>
  <c r="A390" i="6"/>
  <c r="G266" i="6"/>
  <c r="A242" i="6"/>
  <c r="A336" i="6"/>
  <c r="G389" i="6"/>
  <c r="A126" i="6"/>
  <c r="A97" i="6"/>
  <c r="A375" i="6"/>
  <c r="G257" i="6"/>
  <c r="A330" i="6"/>
  <c r="A410" i="6"/>
  <c r="A435" i="6"/>
  <c r="G8" i="6"/>
  <c r="A13" i="1"/>
  <c r="A86" i="6"/>
  <c r="A413" i="6"/>
  <c r="L55" i="5"/>
  <c r="L156" i="5"/>
  <c r="L51" i="5"/>
  <c r="L208" i="5"/>
  <c r="L111" i="5"/>
  <c r="L16" i="5"/>
  <c r="L176" i="5"/>
  <c r="L257" i="5"/>
  <c r="L102" i="5"/>
  <c r="L218" i="5"/>
  <c r="S3" i="5"/>
  <c r="G364" i="6"/>
  <c r="G111" i="6"/>
  <c r="G129" i="6"/>
  <c r="G331" i="6"/>
  <c r="G351" i="6"/>
  <c r="A361" i="6"/>
  <c r="A235" i="6"/>
  <c r="A468" i="6"/>
  <c r="A314" i="6"/>
  <c r="A479" i="6"/>
  <c r="A327" i="6"/>
  <c r="A204" i="6"/>
  <c r="A9" i="6"/>
  <c r="A174" i="3"/>
  <c r="A161" i="6"/>
  <c r="A333" i="6"/>
  <c r="A378" i="6"/>
  <c r="A198" i="6"/>
  <c r="G433" i="6"/>
  <c r="G455" i="6"/>
  <c r="G323" i="6"/>
  <c r="G332" i="6"/>
  <c r="G26" i="6"/>
  <c r="A35" i="1"/>
  <c r="A78" i="6"/>
  <c r="A270" i="6"/>
  <c r="A386" i="6"/>
  <c r="A482" i="6"/>
  <c r="A233" i="6"/>
  <c r="A125" i="6"/>
  <c r="A340" i="6"/>
  <c r="A212" i="6"/>
  <c r="A108" i="6"/>
  <c r="A47" i="6"/>
  <c r="A303" i="6"/>
  <c r="A431" i="6"/>
  <c r="A90" i="6"/>
  <c r="A344" i="6"/>
  <c r="A452" i="6"/>
  <c r="A381" i="6"/>
  <c r="A211" i="6"/>
  <c r="A393" i="6"/>
  <c r="G255" i="6"/>
  <c r="G203" i="6"/>
  <c r="G149" i="6"/>
  <c r="G140" i="6"/>
  <c r="G338" i="6"/>
  <c r="G211" i="6"/>
  <c r="G200" i="6"/>
  <c r="G63" i="6"/>
  <c r="G74" i="6"/>
  <c r="A470" i="6"/>
  <c r="A277" i="6"/>
  <c r="A197" i="6"/>
  <c r="A117" i="6"/>
  <c r="A5" i="6"/>
  <c r="A40" i="3"/>
  <c r="A264" i="6"/>
  <c r="A184" i="6"/>
  <c r="A88" i="6"/>
  <c r="A191" i="6"/>
  <c r="A363" i="6"/>
  <c r="A443" i="6"/>
  <c r="A66" i="6"/>
  <c r="A258" i="6"/>
  <c r="A380" i="6"/>
  <c r="A460" i="6"/>
  <c r="A365" i="6"/>
  <c r="A385" i="6"/>
  <c r="A389" i="6"/>
  <c r="A473" i="6"/>
  <c r="G223" i="6"/>
  <c r="G77" i="6"/>
  <c r="G342" i="6"/>
  <c r="G207" i="6"/>
  <c r="G108" i="6"/>
  <c r="G194" i="6"/>
  <c r="G450" i="6"/>
  <c r="G238" i="6"/>
  <c r="G192" i="6"/>
  <c r="G376" i="6"/>
  <c r="G61" i="6"/>
  <c r="G88" i="6"/>
  <c r="G234" i="6"/>
  <c r="G447" i="6"/>
  <c r="G193" i="6"/>
  <c r="G470" i="6"/>
  <c r="G421" i="6"/>
  <c r="G305" i="6"/>
  <c r="G317" i="6"/>
  <c r="G155" i="6"/>
  <c r="G382" i="6"/>
  <c r="G268" i="6"/>
  <c r="G496" i="6"/>
  <c r="G66" i="6"/>
  <c r="G133" i="6"/>
  <c r="G92" i="6"/>
  <c r="G154" i="6"/>
  <c r="G407" i="6"/>
  <c r="G254" i="6"/>
  <c r="G478" i="6"/>
  <c r="G336" i="6"/>
  <c r="G25" i="6"/>
  <c r="A32" i="1"/>
  <c r="G315" i="6"/>
  <c r="G226" i="6"/>
  <c r="G461" i="6"/>
  <c r="G185" i="6"/>
  <c r="G377" i="6"/>
  <c r="G244" i="6"/>
  <c r="G372" i="6"/>
  <c r="G51" i="6"/>
  <c r="G4" i="6"/>
  <c r="A9" i="1"/>
  <c r="G408" i="6"/>
  <c r="G80" i="6"/>
  <c r="A397" i="6"/>
  <c r="A423" i="6"/>
  <c r="A284" i="6"/>
  <c r="G39" i="6"/>
  <c r="A52" i="1"/>
  <c r="A425" i="6"/>
  <c r="A403" i="6"/>
  <c r="A269" i="6"/>
  <c r="G102" i="6"/>
  <c r="A346" i="6"/>
  <c r="A240" i="6"/>
  <c r="A415" i="6"/>
  <c r="A481" i="6"/>
  <c r="G273" i="6"/>
  <c r="G318" i="6"/>
  <c r="A114" i="6"/>
  <c r="G369" i="6"/>
  <c r="A164" i="6"/>
  <c r="G9" i="6"/>
  <c r="A14" i="1"/>
  <c r="A239" i="6"/>
  <c r="A251" i="6"/>
  <c r="L87" i="5"/>
  <c r="L199" i="5"/>
  <c r="L67" i="5"/>
  <c r="L224" i="5"/>
  <c r="L121" i="5"/>
  <c r="L32" i="5"/>
  <c r="L181" i="5"/>
  <c r="L261" i="5"/>
  <c r="L110" i="5"/>
  <c r="L222" i="5"/>
  <c r="S4" i="5"/>
  <c r="B7" i="5"/>
  <c r="B9" i="5"/>
  <c r="B8" i="5"/>
  <c r="D34" i="3"/>
  <c r="D35" i="3"/>
  <c r="D36" i="3"/>
  <c r="A19" i="1"/>
  <c r="A40" i="1"/>
  <c r="A26" i="1"/>
  <c r="A33" i="1"/>
  <c r="A54" i="1"/>
  <c r="D113" i="3"/>
  <c r="A150" i="3"/>
  <c r="A120" i="3"/>
  <c r="A21" i="4"/>
  <c r="A54" i="3"/>
  <c r="G1" i="1"/>
  <c r="A188" i="3"/>
  <c r="A39" i="3"/>
  <c r="A20" i="1"/>
  <c r="A87" i="3"/>
  <c r="A6" i="3"/>
  <c r="D47" i="3"/>
  <c r="D148" i="3"/>
  <c r="D14" i="3"/>
  <c r="D181" i="3"/>
  <c r="A6" i="4"/>
  <c r="A21" i="3"/>
  <c r="D80" i="3"/>
  <c r="F1" i="4"/>
  <c r="A89" i="3"/>
  <c r="A56" i="3"/>
  <c r="A157" i="3"/>
  <c r="A122" i="3"/>
  <c r="A23" i="4"/>
  <c r="A190" i="3"/>
  <c r="A23" i="3"/>
  <c r="E26" i="3"/>
  <c r="E33" i="3"/>
  <c r="E28" i="3"/>
  <c r="E29" i="3"/>
  <c r="D59" i="3"/>
  <c r="D66" i="3"/>
  <c r="D61" i="3"/>
  <c r="D62" i="3"/>
  <c r="D162" i="3"/>
  <c r="D163" i="3"/>
  <c r="D167" i="3"/>
  <c r="E55" i="3"/>
  <c r="E58" i="3"/>
  <c r="A72" i="3"/>
  <c r="A140" i="3"/>
  <c r="B8" i="2"/>
  <c r="D201" i="3"/>
  <c r="C100" i="3"/>
  <c r="C101" i="3"/>
  <c r="C102" i="3"/>
  <c r="A16" i="4"/>
  <c r="A183" i="3"/>
  <c r="A115" i="3"/>
  <c r="A16" i="3"/>
  <c r="A105" i="3"/>
  <c r="A34" i="1"/>
  <c r="L60" i="5"/>
  <c r="L140" i="5"/>
  <c r="L271" i="5"/>
  <c r="L104" i="5"/>
  <c r="L248" i="5"/>
  <c r="L95" i="5"/>
  <c r="L203" i="5"/>
  <c r="L85" i="5"/>
  <c r="L192" i="5"/>
  <c r="L237" i="5"/>
  <c r="L66" i="5"/>
  <c r="L146" i="5"/>
  <c r="L226" i="5"/>
  <c r="A94" i="6"/>
  <c r="B6" i="5"/>
  <c r="L255" i="5"/>
  <c r="A295" i="6"/>
  <c r="G224" i="6"/>
  <c r="A63" i="6"/>
  <c r="A451" i="6"/>
  <c r="A221" i="6"/>
  <c r="G70" i="6"/>
  <c r="A202" i="6"/>
  <c r="G162" i="6"/>
  <c r="A7" i="6"/>
  <c r="A106" i="3"/>
  <c r="A447" i="6"/>
  <c r="G392" i="6"/>
  <c r="A472" i="6"/>
  <c r="A261" i="6"/>
  <c r="A492" i="6"/>
  <c r="G416" i="6"/>
  <c r="G352" i="6"/>
  <c r="G311" i="6"/>
  <c r="A107" i="6"/>
  <c r="A254" i="6"/>
  <c r="G471" i="6"/>
  <c r="G293" i="6"/>
  <c r="A275" i="6"/>
  <c r="A174" i="6"/>
  <c r="G477" i="6"/>
  <c r="A491" i="6"/>
  <c r="G492" i="6"/>
  <c r="A338" i="6"/>
  <c r="L247" i="5"/>
  <c r="G391" i="6"/>
  <c r="A149" i="6"/>
  <c r="A286" i="6"/>
  <c r="A396" i="6"/>
  <c r="G245" i="6"/>
  <c r="C35" i="4"/>
  <c r="C36" i="4"/>
  <c r="A249" i="6"/>
  <c r="A493" i="6"/>
  <c r="C61" i="3"/>
  <c r="C62" i="3"/>
  <c r="A14" i="6"/>
  <c r="A49" i="3"/>
  <c r="A55" i="1"/>
  <c r="A48" i="1"/>
  <c r="A27" i="1"/>
  <c r="D99" i="3"/>
  <c r="D92" i="3"/>
  <c r="C167" i="3"/>
  <c r="C163" i="3"/>
  <c r="C160" i="3"/>
  <c r="C25" i="3"/>
  <c r="C22" i="3"/>
  <c r="A33" i="6"/>
  <c r="A29" i="6"/>
  <c r="A25" i="6"/>
  <c r="A20" i="6"/>
  <c r="A17" i="6"/>
  <c r="A13" i="6"/>
  <c r="A11" i="6"/>
  <c r="A32" i="6"/>
  <c r="A28" i="6"/>
  <c r="A24" i="6"/>
  <c r="A21" i="6"/>
  <c r="A16" i="6"/>
  <c r="A12" i="6"/>
  <c r="A10" i="6"/>
  <c r="L196" i="5"/>
  <c r="G43" i="6"/>
  <c r="A4" i="2"/>
  <c r="A312" i="6"/>
  <c r="A495" i="6"/>
  <c r="G394" i="6"/>
  <c r="A127" i="6"/>
  <c r="G409" i="6"/>
  <c r="G424" i="6"/>
  <c r="L17" i="5"/>
  <c r="A105" i="6"/>
  <c r="A152" i="6"/>
  <c r="G98" i="6"/>
  <c r="G176" i="6"/>
  <c r="A388" i="6"/>
  <c r="A428" i="6"/>
  <c r="G36" i="6"/>
  <c r="A49" i="1"/>
  <c r="G3" i="6"/>
  <c r="A8" i="1"/>
  <c r="L191" i="5"/>
  <c r="A252" i="6"/>
  <c r="A262" i="6"/>
  <c r="G177" i="6"/>
  <c r="G333" i="6"/>
  <c r="G103" i="6"/>
  <c r="G233" i="6"/>
  <c r="G130" i="6"/>
  <c r="G431" i="6"/>
  <c r="A56" i="6"/>
  <c r="A438" i="6"/>
  <c r="G479" i="6"/>
  <c r="A367" i="6"/>
  <c r="A442" i="6"/>
  <c r="A70" i="6"/>
  <c r="A419" i="6"/>
  <c r="G158" i="6"/>
  <c r="A464" i="6"/>
  <c r="A31" i="6"/>
  <c r="A23" i="6"/>
  <c r="A15" i="6"/>
  <c r="A41" i="6"/>
  <c r="A7" i="4"/>
  <c r="A6" i="6"/>
  <c r="A73" i="3"/>
  <c r="G235" i="6"/>
  <c r="A331" i="6"/>
  <c r="G294" i="6"/>
  <c r="G264" i="6"/>
  <c r="G120" i="6"/>
  <c r="A368" i="6"/>
  <c r="G395" i="6"/>
  <c r="G499" i="6"/>
  <c r="A334" i="6"/>
  <c r="G475" i="6"/>
  <c r="A395" i="6"/>
  <c r="G298" i="6"/>
  <c r="L209" i="5"/>
  <c r="G172" i="6"/>
  <c r="A265" i="6"/>
  <c r="G291" i="6"/>
  <c r="G198" i="6"/>
  <c r="G186" i="6"/>
  <c r="G301" i="6"/>
  <c r="A322" i="6"/>
  <c r="A69" i="6"/>
  <c r="G442" i="6"/>
  <c r="G432" i="6"/>
  <c r="A116" i="6"/>
  <c r="G68" i="6"/>
  <c r="A62" i="6"/>
  <c r="G99" i="6"/>
  <c r="L268" i="5"/>
  <c r="A267" i="6"/>
  <c r="A329" i="6"/>
  <c r="A404" i="6"/>
  <c r="G260" i="6"/>
  <c r="A36" i="6"/>
  <c r="G144" i="6"/>
  <c r="G329" i="6"/>
  <c r="G11" i="6"/>
  <c r="A16" i="1"/>
  <c r="A290" i="6"/>
  <c r="A248" i="6"/>
  <c r="G288" i="6"/>
  <c r="A357" i="6"/>
  <c r="A84" i="6"/>
  <c r="A142" i="6"/>
  <c r="A478" i="6"/>
  <c r="A440" i="6"/>
  <c r="L96" i="5"/>
  <c r="G422" i="6"/>
  <c r="G64" i="6"/>
  <c r="G325" i="6"/>
  <c r="G256" i="6"/>
  <c r="A135" i="6"/>
  <c r="A30" i="6"/>
  <c r="A19" i="6"/>
  <c r="B3" i="5"/>
  <c r="G218" i="6"/>
  <c r="A297" i="6"/>
  <c r="A162" i="6"/>
  <c r="G420" i="6"/>
  <c r="G467" i="6"/>
  <c r="G30" i="6"/>
  <c r="A39" i="1"/>
  <c r="A260" i="6"/>
  <c r="G125" i="6"/>
  <c r="A219" i="6"/>
  <c r="G178" i="6"/>
  <c r="L270" i="5"/>
  <c r="A436" i="6"/>
  <c r="G53" i="6"/>
  <c r="G252" i="6"/>
  <c r="G110" i="6"/>
  <c r="G104" i="6"/>
  <c r="A216" i="6"/>
  <c r="A437" i="6"/>
  <c r="A189" i="6"/>
  <c r="A109" i="6"/>
  <c r="L158" i="5"/>
  <c r="A441" i="6"/>
  <c r="G31" i="6"/>
  <c r="A42" i="1"/>
  <c r="L36" i="5"/>
  <c r="G221" i="6"/>
  <c r="A205" i="6"/>
  <c r="G206" i="6"/>
  <c r="G493" i="6"/>
  <c r="G379" i="6"/>
  <c r="G253" i="6"/>
  <c r="A449" i="6"/>
  <c r="A72" i="6"/>
  <c r="G413" i="6"/>
  <c r="A178" i="6"/>
  <c r="A402" i="6"/>
  <c r="A49" i="6"/>
  <c r="G246" i="6"/>
  <c r="G164" i="6"/>
  <c r="G118" i="6"/>
  <c r="A302" i="6"/>
  <c r="A379" i="6"/>
  <c r="G282" i="6"/>
  <c r="A477" i="6"/>
  <c r="G75" i="6"/>
  <c r="A139" i="6"/>
  <c r="A328" i="6"/>
  <c r="G287" i="6"/>
  <c r="G457" i="6"/>
  <c r="A196" i="6"/>
  <c r="L71" i="5"/>
  <c r="L54" i="5"/>
  <c r="A4" i="5"/>
  <c r="A285" i="6"/>
  <c r="L242" i="5"/>
  <c r="L178" i="5"/>
  <c r="L114" i="5"/>
  <c r="L50" i="5"/>
  <c r="L253" i="5"/>
  <c r="L252" i="5"/>
  <c r="L149" i="5"/>
  <c r="L64" i="5"/>
  <c r="L235" i="5"/>
  <c r="L137" i="5"/>
  <c r="L52" i="5"/>
  <c r="L216" i="5"/>
  <c r="L125" i="5"/>
  <c r="L40" i="5"/>
  <c r="L207" i="5"/>
  <c r="L119" i="5"/>
  <c r="L28" i="5"/>
  <c r="A147" i="6"/>
  <c r="G81" i="6"/>
  <c r="B5" i="5"/>
  <c r="L234" i="5"/>
  <c r="L150" i="5"/>
  <c r="L62" i="5"/>
  <c r="L245" i="5"/>
  <c r="L197" i="5"/>
  <c r="L80" i="5"/>
  <c r="L219" i="5"/>
  <c r="L100" i="5"/>
  <c r="L240" i="5"/>
  <c r="L115" i="5"/>
  <c r="L3" i="5"/>
  <c r="L135" i="5"/>
  <c r="L65" i="5"/>
  <c r="A185" i="6"/>
  <c r="G445" i="6"/>
  <c r="A119" i="6"/>
  <c r="A166" i="6"/>
  <c r="A195" i="6"/>
  <c r="G119" i="6"/>
  <c r="A315" i="6"/>
  <c r="A487" i="6"/>
  <c r="A308" i="6"/>
  <c r="A230" i="6"/>
  <c r="G209" i="6"/>
  <c r="A121" i="6"/>
  <c r="A122" i="6"/>
  <c r="G299" i="6"/>
  <c r="A313" i="6"/>
  <c r="A371" i="6"/>
  <c r="G141" i="6"/>
  <c r="A42" i="6"/>
  <c r="G21" i="6"/>
  <c r="A28" i="1"/>
  <c r="G468" i="6"/>
  <c r="G212" i="6"/>
  <c r="G227" i="6"/>
  <c r="G354" i="6"/>
  <c r="A37" i="6"/>
  <c r="G464" i="6"/>
  <c r="G451" i="6"/>
  <c r="G466" i="6"/>
  <c r="G241" i="6"/>
  <c r="G112" i="6"/>
  <c r="B4" i="5"/>
  <c r="L206" i="5"/>
  <c r="L94" i="5"/>
  <c r="L249" i="5"/>
  <c r="L160" i="5"/>
  <c r="L11" i="5"/>
  <c r="L105" i="5"/>
  <c r="L195" i="5"/>
  <c r="L45" i="5"/>
  <c r="L145" i="5"/>
  <c r="A112" i="6"/>
  <c r="A220" i="6"/>
  <c r="A241" i="6"/>
  <c r="G214" i="6"/>
  <c r="A75" i="6"/>
  <c r="A80" i="6"/>
  <c r="A294" i="6"/>
  <c r="A382" i="6"/>
  <c r="A463" i="6"/>
  <c r="G166" i="6"/>
  <c r="A180" i="6"/>
  <c r="A187" i="6"/>
  <c r="G69" i="6"/>
  <c r="G388" i="6"/>
  <c r="G355" i="6"/>
  <c r="G375" i="6"/>
  <c r="G272" i="6"/>
  <c r="G79" i="6"/>
  <c r="E92" i="3"/>
  <c r="E94" i="3"/>
  <c r="E95" i="3"/>
  <c r="E99" i="3"/>
  <c r="C201" i="3"/>
  <c r="C202" i="3"/>
  <c r="C203" i="3"/>
  <c r="C132" i="3"/>
  <c r="C127" i="3"/>
  <c r="C128" i="3"/>
  <c r="C125" i="3"/>
  <c r="E167" i="3"/>
  <c r="E162" i="3"/>
  <c r="E163" i="3"/>
  <c r="D33" i="4"/>
  <c r="D26" i="4"/>
  <c r="B75" i="3"/>
  <c r="E168" i="3"/>
  <c r="E169" i="3"/>
  <c r="E170" i="3"/>
  <c r="E47" i="3"/>
  <c r="E80" i="3"/>
  <c r="E113" i="3"/>
  <c r="E181" i="3"/>
  <c r="E14" i="4"/>
  <c r="E148" i="3"/>
  <c r="E14" i="3"/>
  <c r="A30" i="3"/>
  <c r="A164" i="3"/>
  <c r="A30" i="4"/>
  <c r="A197" i="3"/>
  <c r="A96" i="3"/>
  <c r="A129" i="3"/>
  <c r="A63" i="3"/>
  <c r="A41" i="3"/>
  <c r="A8" i="4"/>
  <c r="A142" i="3"/>
  <c r="A107" i="3"/>
  <c r="A175" i="3"/>
  <c r="A74" i="3"/>
  <c r="A8" i="3"/>
  <c r="A84" i="3"/>
  <c r="A18" i="3"/>
  <c r="A51" i="3"/>
  <c r="A185" i="3"/>
  <c r="A18" i="4"/>
  <c r="A152" i="3"/>
  <c r="A117" i="3"/>
  <c r="A11" i="3"/>
  <c r="A110" i="3"/>
  <c r="A77" i="3"/>
  <c r="A178" i="3"/>
  <c r="A11" i="4"/>
  <c r="A44" i="3"/>
  <c r="A145" i="3"/>
  <c r="A27" i="4"/>
  <c r="A194" i="3"/>
  <c r="A161" i="3"/>
  <c r="A126" i="3"/>
  <c r="A60" i="3"/>
  <c r="A93" i="3"/>
  <c r="A27" i="3"/>
  <c r="D101" i="3"/>
  <c r="D102" i="3"/>
  <c r="D100" i="3"/>
  <c r="D168" i="3"/>
  <c r="D169" i="3"/>
  <c r="D170" i="3"/>
  <c r="D34" i="4"/>
  <c r="D35" i="4"/>
  <c r="D36" i="4"/>
  <c r="E101" i="3"/>
  <c r="E102" i="3"/>
  <c r="E100" i="3"/>
  <c r="A94" i="3"/>
  <c r="A162" i="3"/>
  <c r="A195" i="3"/>
  <c r="A28" i="3"/>
  <c r="A28" i="4"/>
  <c r="A127" i="3"/>
  <c r="A61" i="3"/>
  <c r="A43" i="3"/>
  <c r="A76" i="3"/>
  <c r="A177" i="3"/>
  <c r="A10" i="4"/>
  <c r="A109" i="3"/>
  <c r="A144" i="3"/>
  <c r="A10" i="3"/>
  <c r="A25" i="4"/>
  <c r="A159" i="3"/>
  <c r="A91" i="3"/>
  <c r="A25" i="3"/>
  <c r="A124" i="3"/>
  <c r="A192" i="3"/>
  <c r="A58" i="3"/>
  <c r="C113" i="3"/>
  <c r="C47" i="3"/>
  <c r="C148" i="3"/>
  <c r="C14" i="3"/>
  <c r="C14" i="4"/>
  <c r="C181" i="3"/>
  <c r="C80" i="3"/>
  <c r="A33" i="4"/>
  <c r="A33" i="3"/>
  <c r="A66" i="3"/>
  <c r="A167" i="3"/>
  <c r="A200" i="3"/>
  <c r="A99" i="3"/>
  <c r="A132" i="3"/>
  <c r="C11" i="4"/>
  <c r="C77" i="3"/>
  <c r="C145" i="3"/>
  <c r="C11" i="3"/>
  <c r="C178" i="3"/>
  <c r="C110" i="3"/>
  <c r="C44" i="3"/>
  <c r="C133" i="3"/>
  <c r="C134" i="3"/>
  <c r="C135" i="3"/>
  <c r="E11" i="4"/>
  <c r="E178" i="3"/>
  <c r="E145" i="3"/>
  <c r="E77" i="3"/>
  <c r="E11" i="3"/>
  <c r="E110" i="3"/>
  <c r="E44" i="3"/>
  <c r="A12" i="3"/>
  <c r="A12" i="4"/>
  <c r="A179" i="3"/>
  <c r="A78" i="3"/>
  <c r="A45" i="3"/>
  <c r="A146" i="3"/>
  <c r="A111" i="3"/>
  <c r="A31" i="4"/>
  <c r="A64" i="3"/>
  <c r="A165" i="3"/>
  <c r="A31" i="3"/>
  <c r="A97" i="3"/>
  <c r="A130" i="3"/>
  <c r="A198" i="3"/>
  <c r="C15" i="4"/>
  <c r="D15" i="4"/>
  <c r="E15" i="4"/>
  <c r="C169" i="3"/>
  <c r="C170" i="3"/>
  <c r="C168" i="3"/>
  <c r="E131" i="3"/>
  <c r="E59" i="3"/>
  <c r="E66" i="3"/>
  <c r="E61" i="3"/>
  <c r="E62" i="3"/>
  <c r="E35" i="3"/>
  <c r="E36" i="3"/>
  <c r="E34" i="3"/>
  <c r="B42" i="3"/>
  <c r="B9" i="3"/>
  <c r="B176" i="3"/>
  <c r="A17" i="3"/>
  <c r="A17" i="4"/>
  <c r="A83" i="3"/>
  <c r="A50" i="3"/>
  <c r="A151" i="3"/>
  <c r="A116" i="3"/>
  <c r="A184" i="3"/>
  <c r="F148" i="3"/>
  <c r="F181" i="3"/>
  <c r="F14" i="3"/>
  <c r="F14" i="4"/>
  <c r="F80" i="3"/>
  <c r="F113" i="3"/>
  <c r="F47" i="3"/>
  <c r="A176" i="3"/>
  <c r="A143" i="3"/>
  <c r="A9" i="4"/>
  <c r="A42" i="3"/>
  <c r="A75" i="3"/>
  <c r="A108" i="3"/>
  <c r="A9" i="3"/>
  <c r="A187" i="3"/>
  <c r="A86" i="3"/>
  <c r="A20" i="4"/>
  <c r="A119" i="3"/>
  <c r="A20" i="3"/>
  <c r="A53" i="3"/>
  <c r="A154" i="3"/>
  <c r="C28" i="3"/>
  <c r="C29" i="3"/>
  <c r="C26" i="3"/>
  <c r="C33" i="3"/>
  <c r="B108" i="3"/>
  <c r="D67" i="3"/>
  <c r="D68" i="3"/>
  <c r="D69" i="3"/>
  <c r="B143" i="3"/>
  <c r="C35" i="3"/>
  <c r="C36" i="3"/>
  <c r="C34" i="3"/>
  <c r="E67" i="3"/>
  <c r="E68" i="3"/>
  <c r="E69" i="3"/>
  <c r="E133" i="3"/>
  <c r="E134" i="3"/>
  <c r="E135" i="3"/>
  <c r="C136" i="3"/>
  <c r="C137" i="3"/>
  <c r="E136" i="3"/>
  <c r="E137" i="3"/>
</calcChain>
</file>

<file path=xl/sharedStrings.xml><?xml version="1.0" encoding="utf-8"?>
<sst xmlns="http://schemas.openxmlformats.org/spreadsheetml/2006/main" count="1670" uniqueCount="1376">
  <si>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</si>
  <si>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</si>
  <si>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</si>
  <si>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</si>
  <si>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</si>
  <si>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</si>
  <si>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</si>
  <si>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</si>
  <si>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</si>
  <si>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</si>
  <si>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</si>
  <si>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</si>
  <si>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</si>
  <si>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</si>
  <si>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</si>
  <si>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</si>
  <si>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</si>
  <si>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</si>
  <si>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t>Spanish</t>
  </si>
  <si>
    <t>Instructions</t>
  </si>
  <si>
    <t>Label</t>
  </si>
  <si>
    <t>French</t>
  </si>
  <si>
    <t>Russian</t>
  </si>
  <si>
    <t>Priority Module</t>
  </si>
  <si>
    <t>Comments / Assumptions</t>
  </si>
  <si>
    <t>A. Total estimated population in need/at risk</t>
  </si>
  <si>
    <t>B. Country targets 
(from National Strategic Plan)</t>
  </si>
  <si>
    <t>TB/HIV- TB/HIV collaborative interventions- TB screening among HIV patients</t>
  </si>
  <si>
    <t>TB/HIV- TB/HIV collaborative interventions- TB patients with known HIV status</t>
  </si>
  <si>
    <t>D. Expected annual gap in meeting the need: A - C</t>
  </si>
  <si>
    <t>Indicador de cobertura seleccionado</t>
  </si>
  <si>
    <t xml:space="preserve">Cobertura nacional actual </t>
  </si>
  <si>
    <t>Inserte los últimos resultados</t>
  </si>
  <si>
    <t>Año</t>
  </si>
  <si>
    <t>Año 1</t>
  </si>
  <si>
    <t>Año 2</t>
  </si>
  <si>
    <t>Año 3</t>
  </si>
  <si>
    <t>Fuente de datos</t>
  </si>
  <si>
    <t>Comentarios</t>
  </si>
  <si>
    <t>Necesidades estimadas actuales del país</t>
  </si>
  <si>
    <t>A. Total estimado de población con necesidades/en riesgo</t>
  </si>
  <si>
    <t>Necesidades del país ya cubiertas</t>
  </si>
  <si>
    <t>Comentarios/supuestos:
1) Especifique el área objetivo.
2) Especifique cuáles son las otras fuentes de financiamiento.</t>
  </si>
  <si>
    <t xml:space="preserve">Приоритетный модуль </t>
  </si>
  <si>
    <t>Выбранный показатель охвата</t>
  </si>
  <si>
    <t xml:space="preserve">Существующий национальный охват </t>
  </si>
  <si>
    <t>Укажите последние результаты</t>
  </si>
  <si>
    <t>Год</t>
  </si>
  <si>
    <t>Год 1</t>
  </si>
  <si>
    <t>Год 2</t>
  </si>
  <si>
    <t>Год 3</t>
  </si>
  <si>
    <t>Источник данных</t>
  </si>
  <si>
    <t>Комментарии</t>
  </si>
  <si>
    <t>Укажите год</t>
  </si>
  <si>
    <t>Комментарии/ 
предположения</t>
  </si>
  <si>
    <t>Существующие расчетные потребности страны</t>
  </si>
  <si>
    <t>A. Общая расчетная численность населения, нуждающегося в поддержке/ подверженного риску</t>
  </si>
  <si>
    <t>D. Прогнозируемый годовой пробел в удовлетворении потребностей: A - C</t>
  </si>
  <si>
    <t>Комментарии/ предположения:
1) Укажите целевые районы.
2) Укажите иные источники финансирования.</t>
  </si>
  <si>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</si>
  <si>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Туберкулез</t>
  </si>
  <si>
    <t>Tuberculosis</t>
  </si>
  <si>
    <t>TB Programmatic Gap Table 1 (Per Priority Intervention)</t>
  </si>
  <si>
    <t>TB Programmatic Gap Table 2 (Per Priority Intervention)</t>
  </si>
  <si>
    <t>TB Programmatic Gap Table 3 (Per Priority Intervention)</t>
  </si>
  <si>
    <t>TB Programmatic Gap Table 4 (Per Priority Intervention)</t>
  </si>
  <si>
    <t>TB Programmatic Gap Table 5 (Per Priority Intervention)</t>
  </si>
  <si>
    <t>TB Programmatic Gap Table 6 (Per Priority Intervention)</t>
  </si>
  <si>
    <t xml:space="preserve">Instructions for filling tuberculosis programmatic gap table: </t>
  </si>
  <si>
    <t>MDR-TB- Case Detection and Diagnosis</t>
  </si>
  <si>
    <t>MDR-TB- Treatment</t>
  </si>
  <si>
    <t xml:space="preserve">Estimated population in need/at risk:
It refers to the number of the estimated MDR TB cases among all new and retreatment cases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</si>
  <si>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</si>
  <si>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TB/HIV- TB/HIV collaborative interventions-HIV positive TB patients on ART</t>
  </si>
  <si>
    <t>Reference: WHO- Stop TB Planning and Budgeting tool: http://www.who.int/tb/dots/planning_budgeting_tool/en/</t>
  </si>
  <si>
    <t>Población estimada con necesidades/en riesgo:
Se refiere a la incidencia estimada de todas las formas de casos de tuberculosis.</t>
  </si>
  <si>
    <t>Referencia: Herramienta de planificación y elaboración de presupuestos de WHO- Stop TB: http://www.who.int/tb/dots/planning_budgeting_tool/en/</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</si>
  <si>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новых случаев ТБ за каждый год трехлетнего периода. </t>
  </si>
  <si>
    <t>МЛУ-ТБ - Лечение</t>
  </si>
  <si>
    <t>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бактериологически подтвержденных случаев лекарственно устойчивого ТБ (устойчивого к рифампицину ТБ и/или МЛУ-ТБ) за каждый год трехлетнего периода.</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</si>
  <si>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</si>
  <si>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</si>
  <si>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 Total country need already covered</t>
  </si>
  <si>
    <t>E. Targets to be financed by funding request allocation amount</t>
  </si>
  <si>
    <t>F. Total Coverage from allocation amount and other resources: E + C</t>
  </si>
  <si>
    <t xml:space="preserve">G. Remaining gap: A - F </t>
  </si>
  <si>
    <t>C2. Country need planned to be covered by external resources</t>
  </si>
  <si>
    <t>Country Need Covered with the Allocation Amount</t>
  </si>
  <si>
    <t>Component</t>
  </si>
  <si>
    <t>Applicant Type</t>
  </si>
  <si>
    <t>Number of notified cases of all forms of TB- bacteriologically confirmed plus clinically diagnosed (new and relapse)</t>
  </si>
  <si>
    <t>Modules</t>
  </si>
  <si>
    <t>Please select…</t>
  </si>
  <si>
    <t xml:space="preserve"> </t>
  </si>
  <si>
    <t>Please read the Instructions sheet carefully before completing the programmatic gap tables.</t>
  </si>
  <si>
    <t>To complete this cover sheet, select from the drop-down lists the Geography and Applicant Type.</t>
  </si>
  <si>
    <t>"Tables" Tab</t>
  </si>
  <si>
    <t>TB care and prevention- Case detection and diagnosis</t>
  </si>
  <si>
    <t>Applicant</t>
  </si>
  <si>
    <t>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t>
  </si>
  <si>
    <t>A blank table can be found on the "Blank table" sheet in the case where the number of tables provided in the workbook is not sufficient, or if the applicant wishes to submit a table for a module/intervention that is not specified in the instructions below.</t>
  </si>
  <si>
    <t>Proportion of HIV positive notified TB patients (new and relapse) on ART during TB treatment</t>
  </si>
  <si>
    <t xml:space="preserve">Number of notified cases with RR-TB and/or MDR-TB that began second-line treatment </t>
  </si>
  <si>
    <t>Number of TB cases with RR-TB and/or MDR-TB notified</t>
  </si>
  <si>
    <t>INSTRUCTIONS - TB priority modules</t>
  </si>
  <si>
    <t>Afghanistan</t>
  </si>
  <si>
    <t>Aland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</si>
  <si>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</si>
  <si>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</si>
  <si>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</si>
  <si>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</si>
  <si>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</si>
  <si>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</si>
  <si>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</si>
  <si>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</si>
  <si>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</si>
  <si>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</si>
  <si>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</si>
  <si>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</si>
  <si>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</si>
  <si>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</si>
  <si>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</si>
  <si>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</si>
  <si>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</si>
  <si>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</si>
  <si>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</si>
  <si>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</si>
  <si>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</si>
  <si>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</si>
  <si>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</si>
  <si>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</si>
  <si>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</si>
  <si>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</si>
  <si>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</si>
  <si>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</si>
  <si>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</si>
  <si>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</si>
  <si>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</si>
  <si>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</si>
  <si>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</si>
  <si>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</si>
  <si>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</si>
  <si>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</si>
  <si>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</si>
  <si>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</si>
  <si>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</si>
  <si>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</si>
  <si>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</si>
  <si>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</si>
  <si>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</si>
  <si>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</si>
  <si>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</si>
  <si>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</si>
  <si>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</si>
  <si>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</si>
  <si>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</si>
  <si>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</si>
  <si>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</si>
  <si>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</si>
  <si>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</si>
  <si>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</si>
  <si>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</si>
  <si>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</si>
  <si>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</si>
  <si>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</si>
  <si>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</si>
  <si>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</si>
  <si>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</si>
  <si>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</si>
  <si>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</si>
  <si>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</si>
  <si>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</si>
  <si>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</si>
  <si>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</si>
  <si>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</si>
  <si>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</si>
  <si>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</si>
  <si>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</si>
  <si>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</si>
  <si>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</si>
  <si>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</si>
  <si>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</si>
  <si>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</si>
  <si>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</si>
  <si>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</si>
  <si>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</si>
  <si>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</si>
  <si>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</si>
  <si>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</si>
  <si>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</si>
  <si>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</si>
  <si>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</si>
  <si>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</si>
  <si>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</si>
  <si>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</si>
  <si>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</si>
  <si>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</si>
  <si>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</si>
  <si>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</si>
  <si>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</si>
  <si>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 (Islamic Republic)</t>
  </si>
  <si>
    <t>Iraq</t>
  </si>
  <si>
    <t>Ireland</t>
  </si>
  <si>
    <t>Isle of Man</t>
  </si>
  <si>
    <t>Israel</t>
  </si>
  <si>
    <t>Italy</t>
  </si>
  <si>
    <t>Jamaica</t>
  </si>
  <si>
    <t>Japan</t>
  </si>
  <si>
    <t>Jersey</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</si>
  <si>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</si>
  <si>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</si>
  <si>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</si>
  <si>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</si>
  <si>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</si>
  <si>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</si>
  <si>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</si>
  <si>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</si>
  <si>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</si>
  <si>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</si>
  <si>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</si>
  <si>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</si>
  <si>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</si>
  <si>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</si>
  <si>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</si>
  <si>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</si>
  <si>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Macao</t>
  </si>
  <si>
    <t>Macedonia (Former Yugoslav Republic)</t>
  </si>
  <si>
    <t>Madagascar</t>
  </si>
  <si>
    <t>Malawi</t>
  </si>
  <si>
    <t>Malaysia</t>
  </si>
  <si>
    <t>Maldives</t>
  </si>
  <si>
    <t>Mali</t>
  </si>
  <si>
    <t>Malta</t>
  </si>
  <si>
    <t>Marshall Islands</t>
  </si>
  <si>
    <t>Martinique</t>
  </si>
  <si>
    <t>Mauritania</t>
  </si>
  <si>
    <t>Mauritius</t>
  </si>
  <si>
    <t>Mayotte</t>
  </si>
  <si>
    <t>Mexico</t>
  </si>
  <si>
    <t>Micronesia (Federated States)</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</si>
  <si>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</si>
  <si>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</si>
  <si>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</si>
  <si>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</si>
  <si>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</si>
  <si>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</si>
  <si>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</si>
  <si>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</si>
  <si>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</si>
  <si>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</si>
  <si>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</si>
  <si>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</si>
  <si>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</si>
  <si>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</si>
  <si>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</si>
  <si>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</si>
  <si>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</si>
  <si>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</si>
  <si>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</si>
  <si>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</si>
  <si>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</si>
  <si>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</si>
  <si>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</si>
  <si>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</si>
  <si>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</si>
  <si>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</si>
  <si>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</si>
  <si>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</si>
  <si>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</si>
  <si>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</si>
  <si>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</si>
  <si>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</si>
  <si>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</si>
  <si>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</si>
  <si>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Réunion</t>
  </si>
  <si>
    <t>Romania</t>
  </si>
  <si>
    <t>Russian Federation</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</si>
  <si>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</si>
  <si>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</si>
  <si>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</si>
  <si>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</si>
  <si>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</si>
  <si>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</si>
  <si>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</si>
  <si>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</si>
  <si>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</si>
  <si>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</si>
  <si>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</si>
  <si>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</si>
  <si>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</si>
  <si>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</si>
  <si>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</si>
  <si>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</si>
  <si>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</si>
  <si>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</si>
  <si>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</si>
  <si>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</si>
  <si>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</si>
  <si>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</si>
  <si>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</si>
  <si>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</si>
  <si>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</si>
  <si>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Svalbard and Jan Mayen Islands</t>
  </si>
  <si>
    <t>Swaziland</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</si>
  <si>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</si>
  <si>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</si>
  <si>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</si>
  <si>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</si>
  <si>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</si>
  <si>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</si>
  <si>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</si>
  <si>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</si>
  <si>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</si>
  <si>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</si>
  <si>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</si>
  <si>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</si>
  <si>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</si>
  <si>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</si>
  <si>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</si>
  <si>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</si>
  <si>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</si>
  <si>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</si>
  <si>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</si>
  <si>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</si>
  <si>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</si>
  <si>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</si>
  <si>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</si>
  <si>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</si>
  <si>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</si>
  <si>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</si>
  <si>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</si>
  <si>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 Nam</t>
  </si>
  <si>
    <t>Wallis and Futuna Islands</t>
  </si>
  <si>
    <t>Western Sahara</t>
  </si>
  <si>
    <t>Yemen</t>
  </si>
  <si>
    <t>Zambia</t>
  </si>
  <si>
    <t>Zanzibar</t>
  </si>
  <si>
    <t>Zimbabwe</t>
  </si>
  <si>
    <t>Geography</t>
  </si>
  <si>
    <t>Please select your geography…</t>
  </si>
  <si>
    <t>CCM</t>
  </si>
  <si>
    <t>non-CCM</t>
  </si>
  <si>
    <t>Africa</t>
  </si>
  <si>
    <t>Americas</t>
  </si>
  <si>
    <t>Asia</t>
  </si>
  <si>
    <t>Australia and New Zealand</t>
  </si>
  <si>
    <t>Bonaire, Sint Eustatius and Saba</t>
  </si>
  <si>
    <t>Caribbean</t>
  </si>
  <si>
    <t>Central America</t>
  </si>
  <si>
    <t>Central Asia</t>
  </si>
  <si>
    <t>Curacao</t>
  </si>
  <si>
    <t>Eastern Africa</t>
  </si>
  <si>
    <t>Eastern Asia</t>
  </si>
  <si>
    <t>Eastern Europe</t>
  </si>
  <si>
    <t>Europe</t>
  </si>
  <si>
    <t>Korea (Republic)</t>
  </si>
  <si>
    <t>Libya</t>
  </si>
  <si>
    <t>Melanesia</t>
  </si>
  <si>
    <t>Micronesia</t>
  </si>
  <si>
    <t>Middle Africa</t>
  </si>
  <si>
    <t>Northern Africa</t>
  </si>
  <si>
    <t>Northern America</t>
  </si>
  <si>
    <t>Northern Europe</t>
  </si>
  <si>
    <t>Oceania</t>
  </si>
  <si>
    <t>Palestine</t>
  </si>
  <si>
    <t>Polynesia</t>
  </si>
  <si>
    <t>Sint Maarten (Dutch part)</t>
  </si>
  <si>
    <t>South America</t>
  </si>
  <si>
    <t>South-Eastern Asia</t>
  </si>
  <si>
    <t>Southern Africa</t>
  </si>
  <si>
    <t>Southern Asia</t>
  </si>
  <si>
    <t>Southern Europe</t>
  </si>
  <si>
    <t>Western Africa</t>
  </si>
  <si>
    <t>Western Asia</t>
  </si>
  <si>
    <t>Western Europe</t>
  </si>
  <si>
    <t>World</t>
  </si>
  <si>
    <t>Czechia</t>
  </si>
  <si>
    <t>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</si>
  <si>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</si>
  <si>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t>Coverage indicator: Number of notified cases of all forms of TB- bacteriologically confirmed plus clinically diagnosed (new and relapse)</t>
  </si>
  <si>
    <t>Estimated population in need/at risk:
Refers to the estimated incidence of all forms of TB cases</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</si>
  <si>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</si>
  <si>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</si>
  <si>
    <t>Programmatic Gap:
The programmatic gap is calculated based on total need (line A)</t>
  </si>
  <si>
    <t>Comments/Assumptions:
1) Specify the target area
2) Specify who are the other sources of funding
3) Specify the number and proportion of childhood TB cases to be notified among the total notified</t>
  </si>
  <si>
    <t>Coverage indicator: 
Number of TB cases with RR-TB and/or MDR-TB notified</t>
  </si>
  <si>
    <t>Estimated population in need/at risk:
Refers to the number of the estimated MDR TB cases among all new and retreatment cases.</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</si>
  <si>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</si>
  <si>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 xml:space="preserve">Comments/Assumptions:
1) Specify the target area
2) Specify who are the other sources of funding
3) Along with the country targets, in the comments column specify the current and targeted treatment success rate for all new TB cases over each of the three years </t>
  </si>
  <si>
    <t xml:space="preserve">Coverage indicator: 
Number of cases with RR-TB and/or MDR-TB that began second-line treatment </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</si>
  <si>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</si>
  <si>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</si>
  <si>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t>
  </si>
  <si>
    <t>Comments/Assumptions:
1) Specify the target area
2) Specify who are the other sources of funding</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</si>
  <si>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</si>
  <si>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</si>
  <si>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Comments/Assumptions:
1) Specify the target area
2)  Specify who are the other sources of funding</t>
  </si>
  <si>
    <t>TB/HIV- TB/HIV collaborative interventions- HIV positive TB patients on ART</t>
  </si>
  <si>
    <t>Coverage Indicator:
Proportion of HIV positive TB patients (new and relapse) on ART during TB treatment</t>
  </si>
  <si>
    <t>Estimated population in need/at risk:
refers to the total number of expected HIV positive new and relapse TB patients registered in the period</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</si>
  <si>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</si>
  <si>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Comments/Assumptions:
1) Specify the target area.
2) Specify who are the other sources of funding</t>
  </si>
  <si>
    <t>Afganistán</t>
  </si>
  <si>
    <t>Афганистан</t>
  </si>
  <si>
    <t>África</t>
  </si>
  <si>
    <t>Африка</t>
  </si>
  <si>
    <t>Åland, Islas</t>
  </si>
  <si>
    <t>Аландские острова</t>
  </si>
  <si>
    <t>Албания</t>
  </si>
  <si>
    <t>Argelia</t>
  </si>
  <si>
    <t>Алжир</t>
  </si>
  <si>
    <t>Samoa Americana</t>
  </si>
  <si>
    <t>Американское Самоа</t>
  </si>
  <si>
    <t>Américas</t>
  </si>
  <si>
    <t>Северная и Южная Америка</t>
  </si>
  <si>
    <t>Андорра</t>
  </si>
  <si>
    <t>Ангола</t>
  </si>
  <si>
    <t>Anguila</t>
  </si>
  <si>
    <t>Ангилья</t>
  </si>
  <si>
    <t>Antigua y Barbuda</t>
  </si>
  <si>
    <t>Антигуа и Барбуда</t>
  </si>
  <si>
    <t>Аргентина</t>
  </si>
  <si>
    <t>Армения</t>
  </si>
  <si>
    <t>Аруба</t>
  </si>
  <si>
    <t>Азия</t>
  </si>
  <si>
    <t>Австралия</t>
  </si>
  <si>
    <t>Australia y Nueva Zelanda</t>
  </si>
  <si>
    <t>Австралия и Новая Зеландия</t>
  </si>
  <si>
    <t>Австрия</t>
  </si>
  <si>
    <t>Azerbaiyán</t>
  </si>
  <si>
    <t>Азербайджан</t>
  </si>
  <si>
    <t>Bahamas (las)</t>
  </si>
  <si>
    <t>Багамы</t>
  </si>
  <si>
    <t>Bahrein</t>
  </si>
  <si>
    <t>Бахрейн</t>
  </si>
  <si>
    <t>Бангладеш</t>
  </si>
  <si>
    <t>Барбадос</t>
  </si>
  <si>
    <t>Belarús</t>
  </si>
  <si>
    <t>Белоруссия</t>
  </si>
  <si>
    <t>Bélgica</t>
  </si>
  <si>
    <t>Бельгия</t>
  </si>
  <si>
    <t>Belice</t>
  </si>
  <si>
    <t>Белиз</t>
  </si>
  <si>
    <t>Бенин</t>
  </si>
  <si>
    <t>Bermudas</t>
  </si>
  <si>
    <t>Бермуды</t>
  </si>
  <si>
    <t>Bhután</t>
  </si>
  <si>
    <t>Бутан</t>
  </si>
  <si>
    <t>Bolivia (Estado Plurinacional)</t>
  </si>
  <si>
    <t>Боливия</t>
  </si>
  <si>
    <t>Bonaire, San Eustaquio y Saba</t>
  </si>
  <si>
    <t>Бонэйр, Синт-Эстатиус и Саба</t>
  </si>
  <si>
    <t>Bosnia y Herzegovina</t>
  </si>
  <si>
    <t>Босния и Герцеговина</t>
  </si>
  <si>
    <t>Ботсвана</t>
  </si>
  <si>
    <t>Brasil</t>
  </si>
  <si>
    <t>Бразилия</t>
  </si>
  <si>
    <t>Islas Vírgenes británicas</t>
  </si>
  <si>
    <t>Британские Виргинские острова</t>
  </si>
  <si>
    <t>Бруней</t>
  </si>
  <si>
    <t>Болгария</t>
  </si>
  <si>
    <t>Буркина-Фасо</t>
  </si>
  <si>
    <t>Бурунди</t>
  </si>
  <si>
    <t>Camboya</t>
  </si>
  <si>
    <t>Камбоджа</t>
  </si>
  <si>
    <t>Camerún</t>
  </si>
  <si>
    <t>Камерун</t>
  </si>
  <si>
    <t>Canadá</t>
  </si>
  <si>
    <t>Канада</t>
  </si>
  <si>
    <t>Cabo Verde</t>
  </si>
  <si>
    <t>Кабо-Верде</t>
  </si>
  <si>
    <t>Caribe</t>
  </si>
  <si>
    <t>Карибы</t>
  </si>
  <si>
    <t>Islas Caimán</t>
  </si>
  <si>
    <t>Острова Кайман</t>
  </si>
  <si>
    <t>República Centroafricana</t>
  </si>
  <si>
    <t>Центральноафриканская Республика</t>
  </si>
  <si>
    <t>América central</t>
  </si>
  <si>
    <t>Центральная Америка</t>
  </si>
  <si>
    <t>Asia Central</t>
  </si>
  <si>
    <t>Средняя Азия</t>
  </si>
  <si>
    <t>Чад</t>
  </si>
  <si>
    <t>Чили</t>
  </si>
  <si>
    <t>Китай</t>
  </si>
  <si>
    <t>Колумбия</t>
  </si>
  <si>
    <t>Comoras</t>
  </si>
  <si>
    <t>Коморы</t>
  </si>
  <si>
    <t>Конго</t>
  </si>
  <si>
    <t>Congo (República Democrática)</t>
  </si>
  <si>
    <t>Конго (Демократическая Республика)</t>
  </si>
  <si>
    <t>Islas Cook</t>
  </si>
  <si>
    <t>Острова Кука</t>
  </si>
  <si>
    <t>Коста-Рика</t>
  </si>
  <si>
    <t>Кот-д’Ивуар</t>
  </si>
  <si>
    <t>Croacia</t>
  </si>
  <si>
    <t>Хорватия</t>
  </si>
  <si>
    <t>Куба</t>
  </si>
  <si>
    <t>Curaçao</t>
  </si>
  <si>
    <t>Кюрасао</t>
  </si>
  <si>
    <t>Chipre</t>
  </si>
  <si>
    <t>Кипр</t>
  </si>
  <si>
    <t>República Checa</t>
  </si>
  <si>
    <t>Чехия</t>
  </si>
  <si>
    <t>Dinamarca</t>
  </si>
  <si>
    <t>Дания</t>
  </si>
  <si>
    <t>Джибути</t>
  </si>
  <si>
    <t>Доминика</t>
  </si>
  <si>
    <t>República Dominicana</t>
  </si>
  <si>
    <t>Доминиканская Республика</t>
  </si>
  <si>
    <t>África Oriental</t>
  </si>
  <si>
    <t>Восточная Африка</t>
  </si>
  <si>
    <t>Asia Oriental</t>
  </si>
  <si>
    <t>Восточной Азии</t>
  </si>
  <si>
    <t>Europa Oriental</t>
  </si>
  <si>
    <t>Восточная Европа</t>
  </si>
  <si>
    <t>Эквадор</t>
  </si>
  <si>
    <t>Egipto</t>
  </si>
  <si>
    <t>Египет</t>
  </si>
  <si>
    <t>Сальвадор</t>
  </si>
  <si>
    <t>Guinea Ecuatorial</t>
  </si>
  <si>
    <t>Экваториальная Гвинея</t>
  </si>
  <si>
    <t>Эритрея</t>
  </si>
  <si>
    <t>Эстония</t>
  </si>
  <si>
    <t>Etiopía</t>
  </si>
  <si>
    <t>Эфиопия</t>
  </si>
  <si>
    <t>Europa</t>
  </si>
  <si>
    <t>Европа</t>
  </si>
  <si>
    <t>Islas Feroe</t>
  </si>
  <si>
    <t>Фареры</t>
  </si>
  <si>
    <t>Islas Malvinas (Falkland)</t>
  </si>
  <si>
    <t>Фолклендские острова</t>
  </si>
  <si>
    <t>Фиджи</t>
  </si>
  <si>
    <t>Finlandia</t>
  </si>
  <si>
    <t>Финляндия</t>
  </si>
  <si>
    <t>Francia</t>
  </si>
  <si>
    <t>Франция</t>
  </si>
  <si>
    <t>Guayana Francesa</t>
  </si>
  <si>
    <t>Гвиана</t>
  </si>
  <si>
    <t>Polinesia Francesa</t>
  </si>
  <si>
    <t>Французская Полинезия</t>
  </si>
  <si>
    <t>Gabón</t>
  </si>
  <si>
    <t>Габон</t>
  </si>
  <si>
    <t>Гамбия</t>
  </si>
  <si>
    <t>Грузия</t>
  </si>
  <si>
    <t>Alemania</t>
  </si>
  <si>
    <t>Германия</t>
  </si>
  <si>
    <t>Гана</t>
  </si>
  <si>
    <t>Гибралтар</t>
  </si>
  <si>
    <t>Grecia</t>
  </si>
  <si>
    <t>Греция</t>
  </si>
  <si>
    <t>Groenlandia</t>
  </si>
  <si>
    <t>Гренландия</t>
  </si>
  <si>
    <t>Granada</t>
  </si>
  <si>
    <t>Гренада</t>
  </si>
  <si>
    <t>Гваделупа</t>
  </si>
  <si>
    <t>Гуам</t>
  </si>
  <si>
    <t>Гватемала</t>
  </si>
  <si>
    <t>Гернси</t>
  </si>
  <si>
    <t>Гвинея</t>
  </si>
  <si>
    <t>Guinea Bissau</t>
  </si>
  <si>
    <t>Гвинея-Бисау</t>
  </si>
  <si>
    <t>Гайана</t>
  </si>
  <si>
    <t>Haití</t>
  </si>
  <si>
    <t>Гаити</t>
  </si>
  <si>
    <t>Santa Sede</t>
  </si>
  <si>
    <t>Ватикан</t>
  </si>
  <si>
    <t>Гондурас</t>
  </si>
  <si>
    <t>Гонконг</t>
  </si>
  <si>
    <t>Hungría</t>
  </si>
  <si>
    <t>Венгрия</t>
  </si>
  <si>
    <t>Islandia</t>
  </si>
  <si>
    <t>Исландия</t>
  </si>
  <si>
    <t>Индия</t>
  </si>
  <si>
    <t>Индонезия</t>
  </si>
  <si>
    <t>Irán (República Islámica)</t>
  </si>
  <si>
    <t>Иран</t>
  </si>
  <si>
    <t>Ирак</t>
  </si>
  <si>
    <t>Irlanda</t>
  </si>
  <si>
    <t>Ирландия</t>
  </si>
  <si>
    <t>Isla de Man</t>
  </si>
  <si>
    <t>Остров Мэн</t>
  </si>
  <si>
    <t>Израиль</t>
  </si>
  <si>
    <t>Italia</t>
  </si>
  <si>
    <t>Италия</t>
  </si>
  <si>
    <t>Ямайка</t>
  </si>
  <si>
    <t>Japón</t>
  </si>
  <si>
    <t>Япония</t>
  </si>
  <si>
    <t>Джерси</t>
  </si>
  <si>
    <t>Jordania</t>
  </si>
  <si>
    <t>Иордания</t>
  </si>
  <si>
    <t>Kazajstán</t>
  </si>
  <si>
    <t>Казахстан</t>
  </si>
  <si>
    <t>Кения</t>
  </si>
  <si>
    <t>Кирибати</t>
  </si>
  <si>
    <t>Corea (República Popular Democrática)</t>
  </si>
  <si>
    <t>Корея (Народно-Демократическая Республика)</t>
  </si>
  <si>
    <t>Corea (lRepública)</t>
  </si>
  <si>
    <t>Корея</t>
  </si>
  <si>
    <t xml:space="preserve">Косово </t>
  </si>
  <si>
    <t>Кувейт</t>
  </si>
  <si>
    <t>Kirguistán</t>
  </si>
  <si>
    <t>Киргизия</t>
  </si>
  <si>
    <t>Lao, (República Democrática Popular)</t>
  </si>
  <si>
    <t>Лаос</t>
  </si>
  <si>
    <t>Letonia</t>
  </si>
  <si>
    <t>Латвия</t>
  </si>
  <si>
    <t>Líbano</t>
  </si>
  <si>
    <t>Ливан</t>
  </si>
  <si>
    <t>Лесото</t>
  </si>
  <si>
    <t>Либерия</t>
  </si>
  <si>
    <t>Libia</t>
  </si>
  <si>
    <t>Ливия</t>
  </si>
  <si>
    <t>Лихтенштейн</t>
  </si>
  <si>
    <t>Lituania</t>
  </si>
  <si>
    <t>Литва</t>
  </si>
  <si>
    <t>Luxemburgo</t>
  </si>
  <si>
    <t>Люксембург</t>
  </si>
  <si>
    <t>Макао</t>
  </si>
  <si>
    <t>Macedonia (ex República Yugoslava)</t>
  </si>
  <si>
    <t>Македония</t>
  </si>
  <si>
    <t>Мадагаскар</t>
  </si>
  <si>
    <t>Малави</t>
  </si>
  <si>
    <t>Malasia</t>
  </si>
  <si>
    <t>Малайзия</t>
  </si>
  <si>
    <t>Maldivas</t>
  </si>
  <si>
    <t>Мальдивы</t>
  </si>
  <si>
    <t>Malí</t>
  </si>
  <si>
    <t>Мали</t>
  </si>
  <si>
    <t>Мальта</t>
  </si>
  <si>
    <t>Islas Marshall</t>
  </si>
  <si>
    <t>Маршалловы Острова</t>
  </si>
  <si>
    <t>Мартиника</t>
  </si>
  <si>
    <t>Мавритания</t>
  </si>
  <si>
    <t>Mauricio</t>
  </si>
  <si>
    <t>Маврикий</t>
  </si>
  <si>
    <t>Майотта</t>
  </si>
  <si>
    <t>Меланезия</t>
  </si>
  <si>
    <t>México</t>
  </si>
  <si>
    <t>Мексика</t>
  </si>
  <si>
    <t>Микронезия</t>
  </si>
  <si>
    <t>Micronesia (Estados Federados)</t>
  </si>
  <si>
    <t>África Central</t>
  </si>
  <si>
    <t>Центральная Африка</t>
  </si>
  <si>
    <t>Moldova (lRepública)</t>
  </si>
  <si>
    <t>Молдавия</t>
  </si>
  <si>
    <t>Mónaco</t>
  </si>
  <si>
    <t>Монако</t>
  </si>
  <si>
    <t>Монголия</t>
  </si>
  <si>
    <t>Черногория</t>
  </si>
  <si>
    <t>Монтсеррат</t>
  </si>
  <si>
    <t>Marruecos</t>
  </si>
  <si>
    <t>Марокко</t>
  </si>
  <si>
    <t>Мозамбик</t>
  </si>
  <si>
    <t>Мьянма</t>
  </si>
  <si>
    <t>Намибия</t>
  </si>
  <si>
    <t>Науру</t>
  </si>
  <si>
    <t>Непал</t>
  </si>
  <si>
    <t>Países Bajos</t>
  </si>
  <si>
    <t>Нидерланды</t>
  </si>
  <si>
    <t>Nueva Caledonia</t>
  </si>
  <si>
    <t>Новая Каледония</t>
  </si>
  <si>
    <t>Nueva Zelandia</t>
  </si>
  <si>
    <t>Новая Зеландия</t>
  </si>
  <si>
    <t>Никарагуа</t>
  </si>
  <si>
    <t>Níger</t>
  </si>
  <si>
    <t>Нигер</t>
  </si>
  <si>
    <t>Нигерия</t>
  </si>
  <si>
    <t>Ниуэ</t>
  </si>
  <si>
    <t>Isla Norfolk</t>
  </si>
  <si>
    <t>Остров Норфолк</t>
  </si>
  <si>
    <t>África del Norte</t>
  </si>
  <si>
    <t>Северная Африка</t>
  </si>
  <si>
    <t>América del Norte</t>
  </si>
  <si>
    <t>Северная Америка</t>
  </si>
  <si>
    <t>Europa del Norte</t>
  </si>
  <si>
    <t>Северная Европа</t>
  </si>
  <si>
    <t>Islas Marianas del Norte</t>
  </si>
  <si>
    <t>Северные Марианские Острова</t>
  </si>
  <si>
    <t>Noruega</t>
  </si>
  <si>
    <t>Норвегия</t>
  </si>
  <si>
    <t>Oceanía</t>
  </si>
  <si>
    <t>Океания</t>
  </si>
  <si>
    <t>Omán</t>
  </si>
  <si>
    <t>Оман</t>
  </si>
  <si>
    <t>Pakistán</t>
  </si>
  <si>
    <t>Пакистан</t>
  </si>
  <si>
    <t>Палау</t>
  </si>
  <si>
    <t>Palestina (Estado)</t>
  </si>
  <si>
    <t>Палестина (Государство)</t>
  </si>
  <si>
    <t>Panamá</t>
  </si>
  <si>
    <t>Панама</t>
  </si>
  <si>
    <t>Papua Nueva Guinea</t>
  </si>
  <si>
    <t>Папуа - Новая Гвинея</t>
  </si>
  <si>
    <t>Парагвай</t>
  </si>
  <si>
    <t>Perú</t>
  </si>
  <si>
    <t>Перу</t>
  </si>
  <si>
    <t>Filipinas</t>
  </si>
  <si>
    <t>Филиппины</t>
  </si>
  <si>
    <t>Острова Питкэрн</t>
  </si>
  <si>
    <t>Polonia</t>
  </si>
  <si>
    <t>Польша</t>
  </si>
  <si>
    <t>Polinesia</t>
  </si>
  <si>
    <t>Полинезия</t>
  </si>
  <si>
    <t>Португалия</t>
  </si>
  <si>
    <t>Пуэрто-Рико</t>
  </si>
  <si>
    <t>Катар</t>
  </si>
  <si>
    <t>Reunión</t>
  </si>
  <si>
    <t>Реюньон</t>
  </si>
  <si>
    <t>Rumania</t>
  </si>
  <si>
    <t>Румыния</t>
  </si>
  <si>
    <t>Rusia (Federación)</t>
  </si>
  <si>
    <t>Россия</t>
  </si>
  <si>
    <t>Руанда</t>
  </si>
  <si>
    <t>Santa Helena, Ascensión y Tristán de Acuña</t>
  </si>
  <si>
    <t>Острова Святой Елены, Вознесения и Тристан-да-Кунья</t>
  </si>
  <si>
    <t>Saint Kitts y Nevis</t>
  </si>
  <si>
    <t>Сент-Китс и Невис</t>
  </si>
  <si>
    <t>Santa Lucía</t>
  </si>
  <si>
    <t>Сент-Люсия</t>
  </si>
  <si>
    <t>San Pedro y Miquelón</t>
  </si>
  <si>
    <t>Сен-Пьер и Микелон</t>
  </si>
  <si>
    <t>San Vicente y las Granadinas</t>
  </si>
  <si>
    <t>Сент-Винсент и Гренадины</t>
  </si>
  <si>
    <t>Самоа</t>
  </si>
  <si>
    <t>Сан-Марино</t>
  </si>
  <si>
    <t>Santo Tomé y Príncipe</t>
  </si>
  <si>
    <t>Сан-Томе и Принсипи</t>
  </si>
  <si>
    <t>Arabia Saudita</t>
  </si>
  <si>
    <t>Саудовская Аравия</t>
  </si>
  <si>
    <t>Сенегал</t>
  </si>
  <si>
    <t>Сербия</t>
  </si>
  <si>
    <t>Сейшельские Острова</t>
  </si>
  <si>
    <t>Sierra leona</t>
  </si>
  <si>
    <t>Сьерра-Леоне</t>
  </si>
  <si>
    <t>Singapur</t>
  </si>
  <si>
    <t>Сингапур</t>
  </si>
  <si>
    <t>Sint Maarten (parte neerlandesa)</t>
  </si>
  <si>
    <t>Синт-Мартен</t>
  </si>
  <si>
    <t>Eslovaquia</t>
  </si>
  <si>
    <t>Словакия</t>
  </si>
  <si>
    <t>Eslovenia</t>
  </si>
  <si>
    <t>Словения</t>
  </si>
  <si>
    <t>Islas Salomón</t>
  </si>
  <si>
    <t>Соломоновы Острова</t>
  </si>
  <si>
    <t>Сомали</t>
  </si>
  <si>
    <t>Sudáfrica</t>
  </si>
  <si>
    <t>Южно-Африканская Республика</t>
  </si>
  <si>
    <t>Sudamerica</t>
  </si>
  <si>
    <t>Южная Америка</t>
  </si>
  <si>
    <t>Sudán del Sur</t>
  </si>
  <si>
    <t>Южный Судан</t>
  </si>
  <si>
    <t>Sudeste de Asia</t>
  </si>
  <si>
    <t>Юго-Восточной Азии</t>
  </si>
  <si>
    <t>África del Sur</t>
  </si>
  <si>
    <t>Южная Африка</t>
  </si>
  <si>
    <t>Asia del Sur</t>
  </si>
  <si>
    <t>Южной Азии</t>
  </si>
  <si>
    <t>Europa del Sur</t>
  </si>
  <si>
    <t>Южная Европа</t>
  </si>
  <si>
    <t>España</t>
  </si>
  <si>
    <t>Испания</t>
  </si>
  <si>
    <t>Шри-Ланка</t>
  </si>
  <si>
    <t>Sudán</t>
  </si>
  <si>
    <t>Судан</t>
  </si>
  <si>
    <t>Суринам</t>
  </si>
  <si>
    <t>Svalbard y Jan Mayen</t>
  </si>
  <si>
    <t>Шпицберген и Ян-Майен</t>
  </si>
  <si>
    <t>Swazilandia</t>
  </si>
  <si>
    <t>Свазиленд</t>
  </si>
  <si>
    <t>Suecia</t>
  </si>
  <si>
    <t>Швеция</t>
  </si>
  <si>
    <t>Suiza</t>
  </si>
  <si>
    <t>Швейцария</t>
  </si>
  <si>
    <t>Siria (República Árabe)</t>
  </si>
  <si>
    <t>Сирия</t>
  </si>
  <si>
    <t>Taiwán</t>
  </si>
  <si>
    <t>Тайвань</t>
  </si>
  <si>
    <t>Tayikistán</t>
  </si>
  <si>
    <t>Таджикистан</t>
  </si>
  <si>
    <t>Tanzania (República Unida)</t>
  </si>
  <si>
    <t>Танзания</t>
  </si>
  <si>
    <t>Tailandia</t>
  </si>
  <si>
    <t>Таиланд</t>
  </si>
  <si>
    <t>Восточный Тимор</t>
  </si>
  <si>
    <t>Того</t>
  </si>
  <si>
    <t>Токелау</t>
  </si>
  <si>
    <t>Тонга</t>
  </si>
  <si>
    <t>Trinidad y Tabago</t>
  </si>
  <si>
    <t>Тринидад и Тобаго</t>
  </si>
  <si>
    <t>Túnez</t>
  </si>
  <si>
    <t>Тунис</t>
  </si>
  <si>
    <t>Turquía</t>
  </si>
  <si>
    <t>Турция</t>
  </si>
  <si>
    <t>Turkmenistán</t>
  </si>
  <si>
    <t>Туркмения</t>
  </si>
  <si>
    <t>Islas Turcas y Caicos</t>
  </si>
  <si>
    <t>Тёркс и Кайкос</t>
  </si>
  <si>
    <t>Тувалу</t>
  </si>
  <si>
    <t>Уганда</t>
  </si>
  <si>
    <t>Ucrania</t>
  </si>
  <si>
    <t>Украина</t>
  </si>
  <si>
    <t>Emiratos Árabes Unidos</t>
  </si>
  <si>
    <t>Объединенные Арабские Эмираты</t>
  </si>
  <si>
    <t>Reino Unido de Gran Bretaña e Irlanda del Norte</t>
  </si>
  <si>
    <t>Великобритания</t>
  </si>
  <si>
    <t>Estados Unidos de América</t>
  </si>
  <si>
    <t>Соединённые Штаты Америки</t>
  </si>
  <si>
    <t>Islas Vírgenes (Estados Unidos)</t>
  </si>
  <si>
    <t>Виргинские Острова (США)</t>
  </si>
  <si>
    <t>Уругвай</t>
  </si>
  <si>
    <t>Uzbekistán</t>
  </si>
  <si>
    <t>Узбекистан</t>
  </si>
  <si>
    <t>Вануату</t>
  </si>
  <si>
    <t>Венесуэла</t>
  </si>
  <si>
    <t>Вьетнам</t>
  </si>
  <si>
    <t>Wallis y Futuna</t>
  </si>
  <si>
    <t>Уоллис и Футуна</t>
  </si>
  <si>
    <t>África Occidental</t>
  </si>
  <si>
    <t>Западная Африка</t>
  </si>
  <si>
    <t>Asia Occidental</t>
  </si>
  <si>
    <t>Западная Азия</t>
  </si>
  <si>
    <t>Europa Occidental</t>
  </si>
  <si>
    <t>Западная Европа</t>
  </si>
  <si>
    <t>Sahara Occidental</t>
  </si>
  <si>
    <t>Западная Сахара</t>
  </si>
  <si>
    <t>Mundo</t>
  </si>
  <si>
    <t>Мир</t>
  </si>
  <si>
    <t>Йемен</t>
  </si>
  <si>
    <t>Замбия</t>
  </si>
  <si>
    <t>Занзибар</t>
  </si>
  <si>
    <t>Зимбабве</t>
  </si>
  <si>
    <t>TB Programmatic Gap Blank Table (if needed, per priority intervention)</t>
  </si>
  <si>
    <r>
      <rPr>
        <sz val="11"/>
        <color theme="1"/>
        <rFont val="Calibri"/>
        <family val="2"/>
      </rPr>
      <t>Sélectionner…</t>
    </r>
  </si>
  <si>
    <r>
      <rPr>
        <sz val="11"/>
        <color theme="1"/>
        <rFont val="Calibri"/>
        <family val="2"/>
      </rPr>
      <t>Tuberculose multirésistante- Traitement</t>
    </r>
  </si>
  <si>
    <r>
      <rPr>
        <sz val="11"/>
        <color theme="1"/>
        <rFont val="Calibri"/>
        <family val="2"/>
      </rPr>
      <t>Tuberculose et VIH - Interventions conjointes de lutte contre la tuberculose et le VIH - Dépistage de la tuberculose parmi les patients atteints du VIH</t>
    </r>
  </si>
  <si>
    <r>
      <rPr>
        <sz val="11"/>
        <color theme="1"/>
        <rFont val="Calibri"/>
        <family val="2"/>
      </rPr>
      <t>Tuberculose et VIH - Interventions conjointes de lutte contre la tuberculose et le VIH - Patients atteints de tuberculose et dont le statut sérologique vis-à-vis du VIH est connu</t>
    </r>
  </si>
  <si>
    <r>
      <rPr>
        <sz val="11"/>
        <color theme="1"/>
        <rFont val="Calibri"/>
        <family val="2"/>
      </rPr>
      <t>Tuberculose et VIH - Interventions conjointes de lutte contre la tuberculose et le VIH - Patients tuberculeux séropositifs au VIH sous traitement antirétroviral</t>
    </r>
  </si>
  <si>
    <r>
      <rPr>
        <sz val="11"/>
        <color theme="1"/>
        <rFont val="Calibri"/>
        <family val="2"/>
      </rPr>
      <t>ICN</t>
    </r>
  </si>
  <si>
    <r>
      <rPr>
        <sz val="11"/>
        <color theme="1"/>
        <rFont val="Calibri"/>
        <family val="2"/>
      </rPr>
      <t>non ICN</t>
    </r>
  </si>
  <si>
    <r>
      <rPr>
        <sz val="11"/>
        <color theme="1"/>
        <rFont val="Calibri"/>
        <family val="2"/>
      </rPr>
      <t>Sélectionnez votre lieu géographique…</t>
    </r>
  </si>
  <si>
    <r>
      <rPr>
        <sz val="11"/>
        <color theme="1"/>
        <rFont val="Calibri"/>
        <family val="2"/>
      </rPr>
      <t>Afghanistan</t>
    </r>
  </si>
  <si>
    <r>
      <rPr>
        <sz val="11"/>
        <color theme="1"/>
        <rFont val="Calibri"/>
        <family val="2"/>
      </rPr>
      <t>Afrique</t>
    </r>
  </si>
  <si>
    <r>
      <rPr>
        <sz val="11"/>
        <color theme="1"/>
        <rFont val="Calibri"/>
        <family val="2"/>
      </rPr>
      <t>Îles Åland</t>
    </r>
  </si>
  <si>
    <r>
      <rPr>
        <sz val="11"/>
        <color theme="1"/>
        <rFont val="Calibri"/>
        <family val="2"/>
      </rPr>
      <t>Albanie</t>
    </r>
  </si>
  <si>
    <r>
      <rPr>
        <sz val="11"/>
        <color theme="1"/>
        <rFont val="Calibri"/>
        <family val="2"/>
      </rPr>
      <t>Algérie</t>
    </r>
  </si>
  <si>
    <r>
      <rPr>
        <sz val="11"/>
        <color theme="1"/>
        <rFont val="Calibri"/>
        <family val="2"/>
      </rPr>
      <t>Samoa américaines</t>
    </r>
  </si>
  <si>
    <r>
      <rPr>
        <sz val="11"/>
        <color theme="1"/>
        <rFont val="Calibri"/>
        <family val="2"/>
      </rPr>
      <t>Amériques</t>
    </r>
  </si>
  <si>
    <r>
      <rPr>
        <sz val="11"/>
        <color theme="1"/>
        <rFont val="Calibri"/>
        <family val="2"/>
      </rPr>
      <t>Andorre</t>
    </r>
  </si>
  <si>
    <r>
      <rPr>
        <sz val="11"/>
        <color theme="1"/>
        <rFont val="Calibri"/>
        <family val="2"/>
      </rPr>
      <t>Angola</t>
    </r>
  </si>
  <si>
    <r>
      <rPr>
        <sz val="11"/>
        <color theme="1"/>
        <rFont val="Calibri"/>
        <family val="2"/>
      </rPr>
      <t>Anguilla</t>
    </r>
  </si>
  <si>
    <r>
      <rPr>
        <sz val="11"/>
        <color theme="1"/>
        <rFont val="Calibri"/>
        <family val="2"/>
      </rPr>
      <t>Antigua-et-Barbuda</t>
    </r>
  </si>
  <si>
    <r>
      <rPr>
        <sz val="11"/>
        <color theme="1"/>
        <rFont val="Calibri"/>
        <family val="2"/>
      </rPr>
      <t>Argentine</t>
    </r>
  </si>
  <si>
    <r>
      <rPr>
        <sz val="11"/>
        <color theme="1"/>
        <rFont val="Calibri"/>
        <family val="2"/>
      </rPr>
      <t>Arménie</t>
    </r>
  </si>
  <si>
    <r>
      <rPr>
        <sz val="11"/>
        <color theme="1"/>
        <rFont val="Calibri"/>
        <family val="2"/>
      </rPr>
      <t>Aruba</t>
    </r>
  </si>
  <si>
    <r>
      <rPr>
        <sz val="11"/>
        <color theme="1"/>
        <rFont val="Calibri"/>
        <family val="2"/>
      </rPr>
      <t>Asie</t>
    </r>
  </si>
  <si>
    <r>
      <rPr>
        <sz val="11"/>
        <color theme="1"/>
        <rFont val="Calibri"/>
        <family val="2"/>
      </rPr>
      <t>Australie</t>
    </r>
  </si>
  <si>
    <r>
      <rPr>
        <sz val="11"/>
        <color theme="1"/>
        <rFont val="Calibri"/>
        <family val="2"/>
      </rPr>
      <t>Australie et Nouvelle-Zélande</t>
    </r>
  </si>
  <si>
    <r>
      <rPr>
        <sz val="11"/>
        <color theme="1"/>
        <rFont val="Calibri"/>
        <family val="2"/>
      </rPr>
      <t>Autriche</t>
    </r>
  </si>
  <si>
    <r>
      <rPr>
        <sz val="11"/>
        <color theme="1"/>
        <rFont val="Calibri"/>
        <family val="2"/>
      </rPr>
      <t>Azerbaïdjan</t>
    </r>
  </si>
  <si>
    <r>
      <rPr>
        <sz val="11"/>
        <color theme="1"/>
        <rFont val="Calibri"/>
        <family val="2"/>
      </rPr>
      <t>Bahamas</t>
    </r>
  </si>
  <si>
    <r>
      <rPr>
        <sz val="11"/>
        <color theme="1"/>
        <rFont val="Calibri"/>
        <family val="2"/>
      </rPr>
      <t>Bahreïn</t>
    </r>
  </si>
  <si>
    <r>
      <rPr>
        <sz val="11"/>
        <color theme="1"/>
        <rFont val="Calibri"/>
        <family val="2"/>
      </rPr>
      <t>Bangladesh</t>
    </r>
  </si>
  <si>
    <r>
      <rPr>
        <sz val="11"/>
        <color theme="1"/>
        <rFont val="Calibri"/>
        <family val="2"/>
      </rPr>
      <t>Barbade</t>
    </r>
  </si>
  <si>
    <r>
      <rPr>
        <sz val="11"/>
        <color theme="1"/>
        <rFont val="Calibri"/>
        <family val="2"/>
      </rPr>
      <t>Biélorussie</t>
    </r>
  </si>
  <si>
    <r>
      <rPr>
        <sz val="11"/>
        <color theme="1"/>
        <rFont val="Calibri"/>
        <family val="2"/>
      </rPr>
      <t>Belgique</t>
    </r>
  </si>
  <si>
    <r>
      <rPr>
        <sz val="11"/>
        <color theme="1"/>
        <rFont val="Calibri"/>
        <family val="2"/>
      </rPr>
      <t>Belize</t>
    </r>
  </si>
  <si>
    <r>
      <rPr>
        <sz val="11"/>
        <color theme="1"/>
        <rFont val="Calibri"/>
        <family val="2"/>
      </rPr>
      <t>Bénin</t>
    </r>
  </si>
  <si>
    <r>
      <rPr>
        <sz val="11"/>
        <color theme="1"/>
        <rFont val="Calibri"/>
        <family val="2"/>
      </rPr>
      <t>Bermudes</t>
    </r>
  </si>
  <si>
    <r>
      <rPr>
        <sz val="11"/>
        <color theme="1"/>
        <rFont val="Calibri"/>
        <family val="2"/>
      </rPr>
      <t>Bhoutan</t>
    </r>
  </si>
  <si>
    <r>
      <rPr>
        <sz val="11"/>
        <color theme="1"/>
        <rFont val="Calibri"/>
        <family val="2"/>
      </rPr>
      <t>Bolivie (État plurinational)</t>
    </r>
  </si>
  <si>
    <r>
      <rPr>
        <sz val="11"/>
        <color theme="1"/>
        <rFont val="Calibri"/>
        <family val="2"/>
      </rPr>
      <t>Bonaire, Saint-Eustache et Saba</t>
    </r>
  </si>
  <si>
    <r>
      <rPr>
        <sz val="11"/>
        <color theme="1"/>
        <rFont val="Calibri"/>
        <family val="2"/>
      </rPr>
      <t>Bosnie-Herzégovine</t>
    </r>
  </si>
  <si>
    <r>
      <rPr>
        <sz val="11"/>
        <color theme="1"/>
        <rFont val="Calibri"/>
        <family val="2"/>
      </rPr>
      <t>Botswana</t>
    </r>
  </si>
  <si>
    <r>
      <rPr>
        <sz val="11"/>
        <color theme="1"/>
        <rFont val="Calibri"/>
        <family val="2"/>
      </rPr>
      <t>Brésil</t>
    </r>
  </si>
  <si>
    <r>
      <rPr>
        <sz val="11"/>
        <color theme="1"/>
        <rFont val="Calibri"/>
        <family val="2"/>
      </rPr>
      <t>Îles Vierges britanniques</t>
    </r>
  </si>
  <si>
    <r>
      <rPr>
        <sz val="11"/>
        <color theme="1"/>
        <rFont val="Calibri"/>
        <family val="2"/>
      </rPr>
      <t>Brunei Darussalam</t>
    </r>
  </si>
  <si>
    <r>
      <rPr>
        <sz val="11"/>
        <color theme="1"/>
        <rFont val="Calibri"/>
        <family val="2"/>
      </rPr>
      <t>Bulgarie</t>
    </r>
  </si>
  <si>
    <r>
      <rPr>
        <sz val="11"/>
        <color theme="1"/>
        <rFont val="Calibri"/>
        <family val="2"/>
      </rPr>
      <t>Burkina Faso</t>
    </r>
  </si>
  <si>
    <r>
      <rPr>
        <sz val="11"/>
        <color theme="1"/>
        <rFont val="Calibri"/>
        <family val="2"/>
      </rPr>
      <t>Burundi</t>
    </r>
  </si>
  <si>
    <r>
      <rPr>
        <sz val="11"/>
        <color theme="1"/>
        <rFont val="Calibri"/>
        <family val="2"/>
      </rPr>
      <t>Cambodge</t>
    </r>
  </si>
  <si>
    <r>
      <rPr>
        <sz val="11"/>
        <color theme="1"/>
        <rFont val="Calibri"/>
        <family val="2"/>
      </rPr>
      <t>Cameroun</t>
    </r>
  </si>
  <si>
    <r>
      <rPr>
        <sz val="11"/>
        <color theme="1"/>
        <rFont val="Calibri"/>
        <family val="2"/>
      </rPr>
      <t>Canada</t>
    </r>
  </si>
  <si>
    <r>
      <rPr>
        <sz val="11"/>
        <color theme="1"/>
        <rFont val="Calibri"/>
        <family val="2"/>
      </rPr>
      <t>Cap-Vert</t>
    </r>
  </si>
  <si>
    <r>
      <rPr>
        <sz val="11"/>
        <color theme="1"/>
        <rFont val="Calibri"/>
        <family val="2"/>
      </rPr>
      <t>Caraïbes</t>
    </r>
  </si>
  <si>
    <r>
      <rPr>
        <sz val="11"/>
        <color theme="1"/>
        <rFont val="Calibri"/>
        <family val="2"/>
      </rPr>
      <t>Îles Caïman</t>
    </r>
  </si>
  <si>
    <r>
      <rPr>
        <sz val="11"/>
        <color theme="1"/>
        <rFont val="Calibri"/>
        <family val="2"/>
      </rPr>
      <t>République centrafricaine</t>
    </r>
  </si>
  <si>
    <r>
      <rPr>
        <sz val="11"/>
        <color theme="1"/>
        <rFont val="Calibri"/>
        <family val="2"/>
      </rPr>
      <t>Amérique centrale</t>
    </r>
  </si>
  <si>
    <r>
      <rPr>
        <sz val="11"/>
        <color theme="1"/>
        <rFont val="Calibri"/>
        <family val="2"/>
      </rPr>
      <t>Asie centrale</t>
    </r>
  </si>
  <si>
    <r>
      <rPr>
        <sz val="11"/>
        <color theme="1"/>
        <rFont val="Calibri"/>
        <family val="2"/>
      </rPr>
      <t>Tchad</t>
    </r>
  </si>
  <si>
    <r>
      <rPr>
        <sz val="11"/>
        <color theme="1"/>
        <rFont val="Calibri"/>
        <family val="2"/>
      </rPr>
      <t>Chili</t>
    </r>
  </si>
  <si>
    <r>
      <rPr>
        <sz val="11"/>
        <color theme="1"/>
        <rFont val="Calibri"/>
        <family val="2"/>
      </rPr>
      <t>Chine</t>
    </r>
  </si>
  <si>
    <r>
      <rPr>
        <sz val="11"/>
        <color theme="1"/>
        <rFont val="Calibri"/>
        <family val="2"/>
      </rPr>
      <t>Colombie</t>
    </r>
  </si>
  <si>
    <r>
      <rPr>
        <sz val="11"/>
        <color theme="1"/>
        <rFont val="Calibri"/>
        <family val="2"/>
      </rPr>
      <t>Comores</t>
    </r>
  </si>
  <si>
    <r>
      <rPr>
        <sz val="11"/>
        <color theme="1"/>
        <rFont val="Calibri"/>
        <family val="2"/>
      </rPr>
      <t>Congo</t>
    </r>
  </si>
  <si>
    <r>
      <rPr>
        <sz val="11"/>
        <color theme="1"/>
        <rFont val="Calibri"/>
        <family val="2"/>
      </rPr>
      <t>Congo (République démocratique)</t>
    </r>
  </si>
  <si>
    <r>
      <rPr>
        <sz val="11"/>
        <color theme="1"/>
        <rFont val="Calibri"/>
        <family val="2"/>
      </rPr>
      <t>Îles Cook</t>
    </r>
  </si>
  <si>
    <r>
      <rPr>
        <sz val="11"/>
        <color theme="1"/>
        <rFont val="Calibri"/>
        <family val="2"/>
      </rPr>
      <t>Costa Rica</t>
    </r>
  </si>
  <si>
    <r>
      <rPr>
        <sz val="11"/>
        <color theme="1"/>
        <rFont val="Calibri"/>
        <family val="2"/>
      </rPr>
      <t>Côte d'Ivoire</t>
    </r>
  </si>
  <si>
    <r>
      <rPr>
        <sz val="11"/>
        <color theme="1"/>
        <rFont val="Calibri"/>
        <family val="2"/>
      </rPr>
      <t>Croatie</t>
    </r>
  </si>
  <si>
    <r>
      <rPr>
        <sz val="11"/>
        <color theme="1"/>
        <rFont val="Calibri"/>
        <family val="2"/>
      </rPr>
      <t>Cuba</t>
    </r>
  </si>
  <si>
    <r>
      <rPr>
        <sz val="11"/>
        <color theme="1"/>
        <rFont val="Calibri"/>
        <family val="2"/>
      </rPr>
      <t>Curaçao</t>
    </r>
  </si>
  <si>
    <r>
      <rPr>
        <sz val="11"/>
        <color theme="1"/>
        <rFont val="Calibri"/>
        <family val="2"/>
      </rPr>
      <t>Chypre</t>
    </r>
  </si>
  <si>
    <r>
      <rPr>
        <sz val="11"/>
        <color theme="1"/>
        <rFont val="Calibri"/>
        <family val="2"/>
      </rPr>
      <t>République tchèque</t>
    </r>
  </si>
  <si>
    <r>
      <rPr>
        <sz val="11"/>
        <color theme="1"/>
        <rFont val="Calibri"/>
        <family val="2"/>
      </rPr>
      <t>Danemark</t>
    </r>
  </si>
  <si>
    <r>
      <rPr>
        <sz val="11"/>
        <color theme="1"/>
        <rFont val="Calibri"/>
        <family val="2"/>
      </rPr>
      <t>Djibouti</t>
    </r>
  </si>
  <si>
    <r>
      <rPr>
        <sz val="11"/>
        <color theme="1"/>
        <rFont val="Calibri"/>
        <family val="2"/>
      </rPr>
      <t>Dominique</t>
    </r>
  </si>
  <si>
    <r>
      <rPr>
        <sz val="11"/>
        <color theme="1"/>
        <rFont val="Calibri"/>
        <family val="2"/>
      </rPr>
      <t>République dominicaine</t>
    </r>
  </si>
  <si>
    <r>
      <rPr>
        <sz val="11"/>
        <color theme="1"/>
        <rFont val="Calibri"/>
        <family val="2"/>
      </rPr>
      <t>Afrique orientale</t>
    </r>
  </si>
  <si>
    <r>
      <rPr>
        <sz val="11"/>
        <color theme="1"/>
        <rFont val="Calibri"/>
        <family val="2"/>
      </rPr>
      <t>Asie orientale</t>
    </r>
  </si>
  <si>
    <r>
      <rPr>
        <sz val="11"/>
        <color theme="1"/>
        <rFont val="Calibri"/>
        <family val="2"/>
      </rPr>
      <t>Europe orientale</t>
    </r>
  </si>
  <si>
    <r>
      <rPr>
        <sz val="11"/>
        <color theme="1"/>
        <rFont val="Calibri"/>
        <family val="2"/>
      </rPr>
      <t>Équateur</t>
    </r>
  </si>
  <si>
    <r>
      <rPr>
        <sz val="11"/>
        <color theme="1"/>
        <rFont val="Calibri"/>
        <family val="2"/>
      </rPr>
      <t>Égypte</t>
    </r>
  </si>
  <si>
    <r>
      <rPr>
        <sz val="11"/>
        <color theme="1"/>
        <rFont val="Calibri"/>
        <family val="2"/>
      </rPr>
      <t>Salvador</t>
    </r>
  </si>
  <si>
    <r>
      <rPr>
        <sz val="11"/>
        <color theme="1"/>
        <rFont val="Calibri"/>
        <family val="2"/>
      </rPr>
      <t>Guinée équatoriale</t>
    </r>
  </si>
  <si>
    <r>
      <rPr>
        <sz val="11"/>
        <color theme="1"/>
        <rFont val="Calibri"/>
        <family val="2"/>
      </rPr>
      <t>Érythrée</t>
    </r>
  </si>
  <si>
    <r>
      <rPr>
        <sz val="11"/>
        <color theme="1"/>
        <rFont val="Calibri"/>
        <family val="2"/>
      </rPr>
      <t>Estonie</t>
    </r>
  </si>
  <si>
    <r>
      <rPr>
        <sz val="11"/>
        <color theme="1"/>
        <rFont val="Calibri"/>
        <family val="2"/>
      </rPr>
      <t>Éthiopie</t>
    </r>
  </si>
  <si>
    <r>
      <rPr>
        <sz val="11"/>
        <color theme="1"/>
        <rFont val="Calibri"/>
        <family val="2"/>
      </rPr>
      <t>Europe</t>
    </r>
  </si>
  <si>
    <r>
      <rPr>
        <sz val="11"/>
        <color theme="1"/>
        <rFont val="Calibri"/>
        <family val="2"/>
      </rPr>
      <t>Îles Féroé</t>
    </r>
  </si>
  <si>
    <r>
      <rPr>
        <sz val="11"/>
        <color theme="1"/>
        <rFont val="Calibri"/>
        <family val="2"/>
      </rPr>
      <t>Malouines (Falkland)</t>
    </r>
  </si>
  <si>
    <r>
      <rPr>
        <sz val="11"/>
        <color theme="1"/>
        <rFont val="Calibri"/>
        <family val="2"/>
      </rPr>
      <t>Fidji</t>
    </r>
  </si>
  <si>
    <r>
      <rPr>
        <sz val="11"/>
        <color theme="1"/>
        <rFont val="Calibri"/>
        <family val="2"/>
      </rPr>
      <t>Finlande</t>
    </r>
  </si>
  <si>
    <r>
      <rPr>
        <sz val="11"/>
        <color theme="1"/>
        <rFont val="Calibri"/>
        <family val="2"/>
      </rPr>
      <t>France</t>
    </r>
  </si>
  <si>
    <r>
      <rPr>
        <sz val="11"/>
        <color theme="1"/>
        <rFont val="Calibri"/>
        <family val="2"/>
      </rPr>
      <t>Guyane française</t>
    </r>
  </si>
  <si>
    <r>
      <rPr>
        <sz val="11"/>
        <color theme="1"/>
        <rFont val="Calibri"/>
        <family val="2"/>
      </rPr>
      <t>Polynésie française</t>
    </r>
  </si>
  <si>
    <r>
      <rPr>
        <sz val="11"/>
        <color theme="1"/>
        <rFont val="Calibri"/>
        <family val="2"/>
      </rPr>
      <t>Gabon</t>
    </r>
  </si>
  <si>
    <r>
      <rPr>
        <sz val="11"/>
        <color theme="1"/>
        <rFont val="Calibri"/>
        <family val="2"/>
      </rPr>
      <t>Gambie</t>
    </r>
  </si>
  <si>
    <r>
      <rPr>
        <sz val="11"/>
        <color theme="1"/>
        <rFont val="Calibri"/>
        <family val="2"/>
      </rPr>
      <t>Géorgie</t>
    </r>
  </si>
  <si>
    <r>
      <rPr>
        <sz val="11"/>
        <color theme="1"/>
        <rFont val="Calibri"/>
        <family val="2"/>
      </rPr>
      <t>Allemagne</t>
    </r>
  </si>
  <si>
    <r>
      <rPr>
        <sz val="11"/>
        <color theme="1"/>
        <rFont val="Calibri"/>
        <family val="2"/>
      </rPr>
      <t>Ghana</t>
    </r>
  </si>
  <si>
    <r>
      <rPr>
        <sz val="11"/>
        <color theme="1"/>
        <rFont val="Calibri"/>
        <family val="2"/>
      </rPr>
      <t>Gibraltar</t>
    </r>
  </si>
  <si>
    <r>
      <rPr>
        <sz val="11"/>
        <color theme="1"/>
        <rFont val="Calibri"/>
        <family val="2"/>
      </rPr>
      <t>Grèce</t>
    </r>
  </si>
  <si>
    <r>
      <rPr>
        <sz val="11"/>
        <color theme="1"/>
        <rFont val="Calibri"/>
        <family val="2"/>
      </rPr>
      <t>Groenland</t>
    </r>
  </si>
  <si>
    <r>
      <rPr>
        <sz val="11"/>
        <color theme="1"/>
        <rFont val="Calibri"/>
        <family val="2"/>
      </rPr>
      <t>Grenade</t>
    </r>
  </si>
  <si>
    <r>
      <rPr>
        <sz val="11"/>
        <color theme="1"/>
        <rFont val="Calibri"/>
        <family val="2"/>
      </rPr>
      <t>Guadeloupe</t>
    </r>
  </si>
  <si>
    <r>
      <rPr>
        <sz val="11"/>
        <color theme="1"/>
        <rFont val="Calibri"/>
        <family val="2"/>
      </rPr>
      <t>Guam</t>
    </r>
  </si>
  <si>
    <r>
      <rPr>
        <sz val="11"/>
        <color theme="1"/>
        <rFont val="Calibri"/>
        <family val="2"/>
      </rPr>
      <t>Guatemala</t>
    </r>
  </si>
  <si>
    <r>
      <rPr>
        <sz val="11"/>
        <color theme="1"/>
        <rFont val="Calibri"/>
        <family val="2"/>
      </rPr>
      <t>Guernesey</t>
    </r>
  </si>
  <si>
    <r>
      <rPr>
        <sz val="11"/>
        <color theme="1"/>
        <rFont val="Calibri"/>
        <family val="2"/>
      </rPr>
      <t>Guinée</t>
    </r>
  </si>
  <si>
    <r>
      <rPr>
        <sz val="11"/>
        <color theme="1"/>
        <rFont val="Calibri"/>
        <family val="2"/>
      </rPr>
      <t>Guinée-Bissau</t>
    </r>
  </si>
  <si>
    <r>
      <rPr>
        <sz val="11"/>
        <color theme="1"/>
        <rFont val="Calibri"/>
        <family val="2"/>
      </rPr>
      <t>Guyana</t>
    </r>
  </si>
  <si>
    <r>
      <rPr>
        <sz val="11"/>
        <color theme="1"/>
        <rFont val="Calibri"/>
        <family val="2"/>
      </rPr>
      <t>Haïti</t>
    </r>
  </si>
  <si>
    <r>
      <rPr>
        <sz val="11"/>
        <color theme="1"/>
        <rFont val="Calibri"/>
        <family val="2"/>
      </rPr>
      <t>Saint-Siège (Vatican)</t>
    </r>
  </si>
  <si>
    <r>
      <rPr>
        <sz val="11"/>
        <color theme="1"/>
        <rFont val="Calibri"/>
        <family val="2"/>
      </rPr>
      <t>Honduras</t>
    </r>
  </si>
  <si>
    <r>
      <rPr>
        <sz val="11"/>
        <color theme="1"/>
        <rFont val="Calibri"/>
        <family val="2"/>
      </rPr>
      <t>Hong Kong</t>
    </r>
  </si>
  <si>
    <r>
      <rPr>
        <sz val="11"/>
        <color theme="1"/>
        <rFont val="Calibri"/>
        <family val="2"/>
      </rPr>
      <t>Hongrie</t>
    </r>
  </si>
  <si>
    <r>
      <rPr>
        <sz val="11"/>
        <color theme="1"/>
        <rFont val="Calibri"/>
        <family val="2"/>
      </rPr>
      <t>Islande</t>
    </r>
  </si>
  <si>
    <r>
      <rPr>
        <sz val="11"/>
        <color theme="1"/>
        <rFont val="Calibri"/>
        <family val="2"/>
      </rPr>
      <t>Inde</t>
    </r>
  </si>
  <si>
    <r>
      <rPr>
        <sz val="11"/>
        <color theme="1"/>
        <rFont val="Calibri"/>
        <family val="2"/>
      </rPr>
      <t>Indonésie</t>
    </r>
  </si>
  <si>
    <r>
      <rPr>
        <sz val="11"/>
        <color theme="1"/>
        <rFont val="Calibri"/>
        <family val="2"/>
      </rPr>
      <t>Iran</t>
    </r>
  </si>
  <si>
    <r>
      <rPr>
        <sz val="11"/>
        <color theme="1"/>
        <rFont val="Calibri"/>
        <family val="2"/>
      </rPr>
      <t>Irak</t>
    </r>
  </si>
  <si>
    <r>
      <rPr>
        <sz val="11"/>
        <color theme="1"/>
        <rFont val="Calibri"/>
        <family val="2"/>
      </rPr>
      <t>Irlande</t>
    </r>
  </si>
  <si>
    <r>
      <rPr>
        <sz val="11"/>
        <color theme="1"/>
        <rFont val="Calibri"/>
        <family val="2"/>
      </rPr>
      <t>Île de Man</t>
    </r>
  </si>
  <si>
    <r>
      <rPr>
        <sz val="11"/>
        <color theme="1"/>
        <rFont val="Calibri"/>
        <family val="2"/>
      </rPr>
      <t>Israël</t>
    </r>
  </si>
  <si>
    <r>
      <rPr>
        <sz val="11"/>
        <color theme="1"/>
        <rFont val="Calibri"/>
        <family val="2"/>
      </rPr>
      <t>Italie</t>
    </r>
  </si>
  <si>
    <r>
      <rPr>
        <sz val="11"/>
        <color theme="1"/>
        <rFont val="Calibri"/>
        <family val="2"/>
      </rPr>
      <t>Jamaïque</t>
    </r>
  </si>
  <si>
    <r>
      <rPr>
        <sz val="11"/>
        <color theme="1"/>
        <rFont val="Calibri"/>
        <family val="2"/>
      </rPr>
      <t>Japon</t>
    </r>
  </si>
  <si>
    <r>
      <rPr>
        <sz val="11"/>
        <color theme="1"/>
        <rFont val="Calibri"/>
        <family val="2"/>
      </rPr>
      <t>Jersey</t>
    </r>
  </si>
  <si>
    <r>
      <rPr>
        <sz val="11"/>
        <color theme="1"/>
        <rFont val="Calibri"/>
        <family val="2"/>
      </rPr>
      <t>Jordanie</t>
    </r>
  </si>
  <si>
    <r>
      <rPr>
        <sz val="11"/>
        <color theme="1"/>
        <rFont val="Calibri"/>
        <family val="2"/>
      </rPr>
      <t>Kazakhstan</t>
    </r>
  </si>
  <si>
    <r>
      <rPr>
        <sz val="11"/>
        <color theme="1"/>
        <rFont val="Calibri"/>
        <family val="2"/>
      </rPr>
      <t>Kenya</t>
    </r>
  </si>
  <si>
    <r>
      <rPr>
        <sz val="11"/>
        <color theme="1"/>
        <rFont val="Calibri"/>
        <family val="2"/>
      </rPr>
      <t>Kiribati</t>
    </r>
  </si>
  <si>
    <r>
      <rPr>
        <sz val="11"/>
        <color theme="1"/>
        <rFont val="Calibri"/>
        <family val="2"/>
      </rPr>
      <t>Corée du Nord</t>
    </r>
  </si>
  <si>
    <r>
      <rPr>
        <sz val="11"/>
        <color theme="1"/>
        <rFont val="Calibri"/>
        <family val="2"/>
      </rPr>
      <t>Corée du Sud</t>
    </r>
  </si>
  <si>
    <r>
      <rPr>
        <sz val="11"/>
        <color theme="1"/>
        <rFont val="Calibri"/>
        <family val="2"/>
      </rPr>
      <t>Kosovo</t>
    </r>
  </si>
  <si>
    <r>
      <rPr>
        <sz val="11"/>
        <color theme="1"/>
        <rFont val="Calibri"/>
        <family val="2"/>
      </rPr>
      <t>Koweït</t>
    </r>
  </si>
  <si>
    <r>
      <rPr>
        <sz val="11"/>
        <color theme="1"/>
        <rFont val="Calibri"/>
        <family val="2"/>
      </rPr>
      <t>Kirghizistan</t>
    </r>
  </si>
  <si>
    <r>
      <rPr>
        <sz val="11"/>
        <color theme="1"/>
        <rFont val="Calibri"/>
        <family val="2"/>
      </rPr>
      <t>Laos</t>
    </r>
  </si>
  <si>
    <r>
      <rPr>
        <sz val="11"/>
        <color theme="1"/>
        <rFont val="Calibri"/>
        <family val="2"/>
      </rPr>
      <t>Lettonie</t>
    </r>
  </si>
  <si>
    <r>
      <rPr>
        <sz val="11"/>
        <color theme="1"/>
        <rFont val="Calibri"/>
        <family val="2"/>
      </rPr>
      <t>Liban</t>
    </r>
  </si>
  <si>
    <r>
      <rPr>
        <sz val="11"/>
        <color theme="1"/>
        <rFont val="Calibri"/>
        <family val="2"/>
      </rPr>
      <t>Lesotho</t>
    </r>
  </si>
  <si>
    <r>
      <rPr>
        <sz val="11"/>
        <color theme="1"/>
        <rFont val="Calibri"/>
        <family val="2"/>
      </rPr>
      <t>Liberia</t>
    </r>
  </si>
  <si>
    <r>
      <rPr>
        <sz val="11"/>
        <color theme="1"/>
        <rFont val="Calibri"/>
        <family val="2"/>
      </rPr>
      <t>Libye</t>
    </r>
  </si>
  <si>
    <r>
      <rPr>
        <sz val="11"/>
        <color theme="1"/>
        <rFont val="Calibri"/>
        <family val="2"/>
      </rPr>
      <t>Liechtenstein</t>
    </r>
  </si>
  <si>
    <r>
      <rPr>
        <sz val="11"/>
        <color theme="1"/>
        <rFont val="Calibri"/>
        <family val="2"/>
      </rPr>
      <t>Lituanie</t>
    </r>
  </si>
  <si>
    <r>
      <rPr>
        <sz val="11"/>
        <color theme="1"/>
        <rFont val="Calibri"/>
        <family val="2"/>
      </rPr>
      <t>Luxembourg</t>
    </r>
  </si>
  <si>
    <r>
      <rPr>
        <sz val="11"/>
        <color theme="1"/>
        <rFont val="Calibri"/>
        <family val="2"/>
      </rPr>
      <t>Macao</t>
    </r>
  </si>
  <si>
    <r>
      <rPr>
        <sz val="11"/>
        <color theme="1"/>
        <rFont val="Calibri"/>
        <family val="2"/>
      </rPr>
      <t>Macédoine (Ex-république yougoslave)</t>
    </r>
  </si>
  <si>
    <r>
      <rPr>
        <sz val="11"/>
        <color theme="1"/>
        <rFont val="Calibri"/>
        <family val="2"/>
      </rPr>
      <t>Madagascar</t>
    </r>
  </si>
  <si>
    <r>
      <rPr>
        <sz val="11"/>
        <color theme="1"/>
        <rFont val="Calibri"/>
        <family val="2"/>
      </rPr>
      <t>Malawi</t>
    </r>
  </si>
  <si>
    <r>
      <rPr>
        <sz val="11"/>
        <color theme="1"/>
        <rFont val="Calibri"/>
        <family val="2"/>
      </rPr>
      <t>Malaisie</t>
    </r>
  </si>
  <si>
    <r>
      <rPr>
        <sz val="11"/>
        <color theme="1"/>
        <rFont val="Calibri"/>
        <family val="2"/>
      </rPr>
      <t>Maldives</t>
    </r>
  </si>
  <si>
    <r>
      <rPr>
        <sz val="11"/>
        <color theme="1"/>
        <rFont val="Calibri"/>
        <family val="2"/>
      </rPr>
      <t>Mali</t>
    </r>
  </si>
  <si>
    <r>
      <rPr>
        <sz val="11"/>
        <color theme="1"/>
        <rFont val="Calibri"/>
        <family val="2"/>
      </rPr>
      <t>Malte</t>
    </r>
  </si>
  <si>
    <r>
      <rPr>
        <sz val="11"/>
        <color theme="1"/>
        <rFont val="Calibri"/>
        <family val="2"/>
      </rPr>
      <t>Îles Marshall</t>
    </r>
  </si>
  <si>
    <r>
      <rPr>
        <sz val="11"/>
        <color theme="1"/>
        <rFont val="Calibri"/>
        <family val="2"/>
      </rPr>
      <t>Martinique</t>
    </r>
  </si>
  <si>
    <r>
      <rPr>
        <sz val="11"/>
        <color theme="1"/>
        <rFont val="Calibri"/>
        <family val="2"/>
      </rPr>
      <t>Mauritanie</t>
    </r>
  </si>
  <si>
    <r>
      <rPr>
        <sz val="11"/>
        <color theme="1"/>
        <rFont val="Calibri"/>
        <family val="2"/>
      </rPr>
      <t>Maurice</t>
    </r>
  </si>
  <si>
    <r>
      <rPr>
        <sz val="11"/>
        <color theme="1"/>
        <rFont val="Calibri"/>
        <family val="2"/>
      </rPr>
      <t>Mayotte</t>
    </r>
  </si>
  <si>
    <r>
      <rPr>
        <sz val="11"/>
        <color theme="1"/>
        <rFont val="Calibri"/>
        <family val="2"/>
      </rPr>
      <t>Mélanésie</t>
    </r>
  </si>
  <si>
    <r>
      <rPr>
        <sz val="11"/>
        <color theme="1"/>
        <rFont val="Calibri"/>
        <family val="2"/>
      </rPr>
      <t>Mexique</t>
    </r>
  </si>
  <si>
    <r>
      <rPr>
        <sz val="11"/>
        <color theme="1"/>
        <rFont val="Calibri"/>
        <family val="2"/>
      </rPr>
      <t>Micronésie</t>
    </r>
  </si>
  <si>
    <r>
      <rPr>
        <sz val="11"/>
        <color theme="1"/>
        <rFont val="Calibri"/>
        <family val="2"/>
      </rPr>
      <t>Afrique centrale</t>
    </r>
  </si>
  <si>
    <r>
      <rPr>
        <sz val="11"/>
        <color theme="1"/>
        <rFont val="Calibri"/>
        <family val="2"/>
      </rPr>
      <t>Moldavie</t>
    </r>
  </si>
  <si>
    <r>
      <rPr>
        <sz val="11"/>
        <color theme="1"/>
        <rFont val="Calibri"/>
        <family val="2"/>
      </rPr>
      <t>Monaco</t>
    </r>
  </si>
  <si>
    <r>
      <rPr>
        <sz val="11"/>
        <color theme="1"/>
        <rFont val="Calibri"/>
        <family val="2"/>
      </rPr>
      <t>Mongolie</t>
    </r>
  </si>
  <si>
    <r>
      <rPr>
        <sz val="11"/>
        <color theme="1"/>
        <rFont val="Calibri"/>
        <family val="2"/>
      </rPr>
      <t>Monténégro</t>
    </r>
  </si>
  <si>
    <r>
      <rPr>
        <sz val="11"/>
        <color theme="1"/>
        <rFont val="Calibri"/>
        <family val="2"/>
      </rPr>
      <t>Montserrat</t>
    </r>
  </si>
  <si>
    <r>
      <rPr>
        <sz val="11"/>
        <color theme="1"/>
        <rFont val="Calibri"/>
        <family val="2"/>
      </rPr>
      <t>Maroc</t>
    </r>
  </si>
  <si>
    <r>
      <rPr>
        <sz val="11"/>
        <color theme="1"/>
        <rFont val="Calibri"/>
        <family val="2"/>
      </rPr>
      <t>Mozambique</t>
    </r>
  </si>
  <si>
    <r>
      <rPr>
        <sz val="11"/>
        <color theme="1"/>
        <rFont val="Calibri"/>
        <family val="2"/>
      </rPr>
      <t>Birmanie</t>
    </r>
  </si>
  <si>
    <r>
      <rPr>
        <sz val="11"/>
        <color theme="1"/>
        <rFont val="Calibri"/>
        <family val="2"/>
      </rPr>
      <t>Namibie</t>
    </r>
  </si>
  <si>
    <r>
      <rPr>
        <sz val="11"/>
        <color theme="1"/>
        <rFont val="Calibri"/>
        <family val="2"/>
      </rPr>
      <t>Nauru</t>
    </r>
  </si>
  <si>
    <r>
      <rPr>
        <sz val="11"/>
        <color theme="1"/>
        <rFont val="Calibri"/>
        <family val="2"/>
      </rPr>
      <t>Népal</t>
    </r>
  </si>
  <si>
    <r>
      <rPr>
        <sz val="11"/>
        <color theme="1"/>
        <rFont val="Calibri"/>
        <family val="2"/>
      </rPr>
      <t>Pays-Bas</t>
    </r>
  </si>
  <si>
    <r>
      <rPr>
        <sz val="11"/>
        <color theme="1"/>
        <rFont val="Calibri"/>
        <family val="2"/>
      </rPr>
      <t>Nouvelle-Calédonie</t>
    </r>
  </si>
  <si>
    <r>
      <rPr>
        <sz val="11"/>
        <color theme="1"/>
        <rFont val="Calibri"/>
        <family val="2"/>
      </rPr>
      <t>Nouvelle-Zélande</t>
    </r>
  </si>
  <si>
    <r>
      <rPr>
        <sz val="11"/>
        <color theme="1"/>
        <rFont val="Calibri"/>
        <family val="2"/>
      </rPr>
      <t>Nicaragua</t>
    </r>
  </si>
  <si>
    <r>
      <rPr>
        <sz val="11"/>
        <color theme="1"/>
        <rFont val="Calibri"/>
        <family val="2"/>
      </rPr>
      <t>Niger</t>
    </r>
  </si>
  <si>
    <r>
      <rPr>
        <sz val="11"/>
        <color theme="1"/>
        <rFont val="Calibri"/>
        <family val="2"/>
      </rPr>
      <t>Nigeria</t>
    </r>
  </si>
  <si>
    <r>
      <rPr>
        <sz val="11"/>
        <color theme="1"/>
        <rFont val="Calibri"/>
        <family val="2"/>
      </rPr>
      <t>Niue</t>
    </r>
  </si>
  <si>
    <r>
      <rPr>
        <sz val="11"/>
        <color theme="1"/>
        <rFont val="Calibri"/>
        <family val="2"/>
      </rPr>
      <t>Île Norfolk</t>
    </r>
  </si>
  <si>
    <r>
      <rPr>
        <sz val="11"/>
        <color theme="1"/>
        <rFont val="Calibri"/>
        <family val="2"/>
      </rPr>
      <t>Afrique septentrionale</t>
    </r>
  </si>
  <si>
    <r>
      <rPr>
        <sz val="11"/>
        <color theme="1"/>
        <rFont val="Calibri"/>
        <family val="2"/>
      </rPr>
      <t>Amérique septentrionale</t>
    </r>
  </si>
  <si>
    <r>
      <rPr>
        <sz val="11"/>
        <color theme="1"/>
        <rFont val="Calibri"/>
        <family val="2"/>
      </rPr>
      <t>Europe septentrionale</t>
    </r>
  </si>
  <si>
    <r>
      <rPr>
        <sz val="11"/>
        <color theme="1"/>
        <rFont val="Calibri"/>
        <family val="2"/>
      </rPr>
      <t>Îles Mariannes du Nord</t>
    </r>
  </si>
  <si>
    <r>
      <rPr>
        <sz val="11"/>
        <color theme="1"/>
        <rFont val="Calibri"/>
        <family val="2"/>
      </rPr>
      <t>Norvège</t>
    </r>
  </si>
  <si>
    <r>
      <rPr>
        <sz val="11"/>
        <color theme="1"/>
        <rFont val="Calibri"/>
        <family val="2"/>
      </rPr>
      <t>Océanie</t>
    </r>
  </si>
  <si>
    <r>
      <rPr>
        <sz val="11"/>
        <color theme="1"/>
        <rFont val="Calibri"/>
        <family val="2"/>
      </rPr>
      <t>Oman</t>
    </r>
  </si>
  <si>
    <r>
      <rPr>
        <sz val="11"/>
        <color theme="1"/>
        <rFont val="Calibri"/>
        <family val="2"/>
      </rPr>
      <t>Pakistan</t>
    </r>
  </si>
  <si>
    <r>
      <rPr>
        <sz val="11"/>
        <color theme="1"/>
        <rFont val="Calibri"/>
        <family val="2"/>
      </rPr>
      <t>Palaos</t>
    </r>
  </si>
  <si>
    <r>
      <rPr>
        <sz val="11"/>
        <color theme="1"/>
        <rFont val="Calibri"/>
        <family val="2"/>
      </rPr>
      <t>Palestine</t>
    </r>
  </si>
  <si>
    <r>
      <rPr>
        <sz val="11"/>
        <color theme="1"/>
        <rFont val="Calibri"/>
        <family val="2"/>
      </rPr>
      <t>Panama</t>
    </r>
  </si>
  <si>
    <r>
      <rPr>
        <sz val="11"/>
        <color theme="1"/>
        <rFont val="Calibri"/>
        <family val="2"/>
      </rPr>
      <t>Papouasie-Nouvelle-Guinée</t>
    </r>
  </si>
  <si>
    <r>
      <rPr>
        <sz val="11"/>
        <color theme="1"/>
        <rFont val="Calibri"/>
        <family val="2"/>
      </rPr>
      <t>Paraguay</t>
    </r>
  </si>
  <si>
    <r>
      <rPr>
        <sz val="11"/>
        <color theme="1"/>
        <rFont val="Calibri"/>
        <family val="2"/>
      </rPr>
      <t>Pérou</t>
    </r>
  </si>
  <si>
    <r>
      <rPr>
        <sz val="11"/>
        <color theme="1"/>
        <rFont val="Calibri"/>
        <family val="2"/>
      </rPr>
      <t>Philippines</t>
    </r>
  </si>
  <si>
    <r>
      <rPr>
        <sz val="11"/>
        <color theme="1"/>
        <rFont val="Calibri"/>
        <family val="2"/>
      </rPr>
      <t>Îles Pitcairn</t>
    </r>
  </si>
  <si>
    <r>
      <rPr>
        <sz val="11"/>
        <color theme="1"/>
        <rFont val="Calibri"/>
        <family val="2"/>
      </rPr>
      <t>Pologne</t>
    </r>
  </si>
  <si>
    <r>
      <rPr>
        <sz val="11"/>
        <color theme="1"/>
        <rFont val="Calibri"/>
        <family val="2"/>
      </rPr>
      <t>Polynésie</t>
    </r>
  </si>
  <si>
    <r>
      <rPr>
        <sz val="11"/>
        <color theme="1"/>
        <rFont val="Calibri"/>
        <family val="2"/>
      </rPr>
      <t>Portugal</t>
    </r>
  </si>
  <si>
    <r>
      <rPr>
        <sz val="11"/>
        <color theme="1"/>
        <rFont val="Calibri"/>
        <family val="2"/>
      </rPr>
      <t>Porto Rico</t>
    </r>
  </si>
  <si>
    <r>
      <rPr>
        <sz val="11"/>
        <color theme="1"/>
        <rFont val="Calibri"/>
        <family val="2"/>
      </rPr>
      <t>Qatar</t>
    </r>
  </si>
  <si>
    <r>
      <rPr>
        <sz val="11"/>
        <color theme="1"/>
        <rFont val="Calibri"/>
        <family val="2"/>
      </rPr>
      <t>Réunion</t>
    </r>
  </si>
  <si>
    <r>
      <rPr>
        <sz val="11"/>
        <color theme="1"/>
        <rFont val="Calibri"/>
        <family val="2"/>
      </rPr>
      <t>Roumanie</t>
    </r>
  </si>
  <si>
    <r>
      <rPr>
        <sz val="11"/>
        <color theme="1"/>
        <rFont val="Calibri"/>
        <family val="2"/>
      </rPr>
      <t>Russie</t>
    </r>
  </si>
  <si>
    <r>
      <rPr>
        <sz val="11"/>
        <color theme="1"/>
        <rFont val="Calibri"/>
        <family val="2"/>
      </rPr>
      <t>Rwanda</t>
    </r>
  </si>
  <si>
    <r>
      <rPr>
        <sz val="11"/>
        <color theme="1"/>
        <rFont val="Calibri"/>
        <family val="2"/>
      </rPr>
      <t>Sainte-Hélène, Ascension et Tristan da Cunha</t>
    </r>
  </si>
  <si>
    <r>
      <rPr>
        <sz val="11"/>
        <color theme="1"/>
        <rFont val="Calibri"/>
        <family val="2"/>
      </rPr>
      <t>Saint-Christophe-et-Niévès</t>
    </r>
  </si>
  <si>
    <r>
      <rPr>
        <sz val="11"/>
        <color theme="1"/>
        <rFont val="Calibri"/>
        <family val="2"/>
      </rPr>
      <t>Sainte-Lucie</t>
    </r>
  </si>
  <si>
    <r>
      <rPr>
        <sz val="11"/>
        <color theme="1"/>
        <rFont val="Calibri"/>
        <family val="2"/>
      </rPr>
      <t>Saint-Pierre-et-Miquelon</t>
    </r>
  </si>
  <si>
    <r>
      <rPr>
        <sz val="11"/>
        <color theme="1"/>
        <rFont val="Calibri"/>
        <family val="2"/>
      </rPr>
      <t>Saint-Vincent-et-les-Grenadines</t>
    </r>
  </si>
  <si>
    <r>
      <rPr>
        <sz val="11"/>
        <color theme="1"/>
        <rFont val="Calibri"/>
        <family val="2"/>
      </rPr>
      <t>Samoa</t>
    </r>
  </si>
  <si>
    <r>
      <rPr>
        <sz val="11"/>
        <color theme="1"/>
        <rFont val="Calibri"/>
        <family val="2"/>
      </rPr>
      <t>Saint-Marin</t>
    </r>
  </si>
  <si>
    <r>
      <rPr>
        <sz val="11"/>
        <color theme="1"/>
        <rFont val="Calibri"/>
        <family val="2"/>
      </rPr>
      <t>Sao Tomé-et-Principe</t>
    </r>
  </si>
  <si>
    <r>
      <rPr>
        <sz val="11"/>
        <color theme="1"/>
        <rFont val="Calibri"/>
        <family val="2"/>
      </rPr>
      <t>Arabie saoudite</t>
    </r>
  </si>
  <si>
    <r>
      <rPr>
        <sz val="11"/>
        <color theme="1"/>
        <rFont val="Calibri"/>
        <family val="2"/>
      </rPr>
      <t>Sénégal</t>
    </r>
  </si>
  <si>
    <r>
      <rPr>
        <sz val="11"/>
        <color theme="1"/>
        <rFont val="Calibri"/>
        <family val="2"/>
      </rPr>
      <t>Serbie</t>
    </r>
  </si>
  <si>
    <r>
      <rPr>
        <sz val="11"/>
        <color theme="1"/>
        <rFont val="Calibri"/>
        <family val="2"/>
      </rPr>
      <t>Seychelles</t>
    </r>
  </si>
  <si>
    <r>
      <rPr>
        <sz val="11"/>
        <color theme="1"/>
        <rFont val="Calibri"/>
        <family val="2"/>
      </rPr>
      <t>Sierra Leone</t>
    </r>
  </si>
  <si>
    <r>
      <rPr>
        <sz val="11"/>
        <color theme="1"/>
        <rFont val="Calibri"/>
        <family val="2"/>
      </rPr>
      <t>Singapour</t>
    </r>
  </si>
  <si>
    <r>
      <rPr>
        <sz val="11"/>
        <color theme="1"/>
        <rFont val="Calibri"/>
        <family val="2"/>
      </rPr>
      <t>Sint Maarten</t>
    </r>
  </si>
  <si>
    <r>
      <rPr>
        <sz val="11"/>
        <color theme="1"/>
        <rFont val="Calibri"/>
        <family val="2"/>
      </rPr>
      <t>Slovaquie</t>
    </r>
  </si>
  <si>
    <r>
      <rPr>
        <sz val="11"/>
        <color theme="1"/>
        <rFont val="Calibri"/>
        <family val="2"/>
      </rPr>
      <t>Slovénie</t>
    </r>
  </si>
  <si>
    <r>
      <rPr>
        <sz val="11"/>
        <color theme="1"/>
        <rFont val="Calibri"/>
        <family val="2"/>
      </rPr>
      <t>Salomon</t>
    </r>
  </si>
  <si>
    <r>
      <rPr>
        <sz val="11"/>
        <color theme="1"/>
        <rFont val="Calibri"/>
        <family val="2"/>
      </rPr>
      <t>Somalie</t>
    </r>
  </si>
  <si>
    <r>
      <rPr>
        <sz val="11"/>
        <color theme="1"/>
        <rFont val="Calibri"/>
        <family val="2"/>
      </rPr>
      <t>Afrique du Sud</t>
    </r>
  </si>
  <si>
    <r>
      <rPr>
        <sz val="11"/>
        <color theme="1"/>
        <rFont val="Calibri"/>
        <family val="2"/>
      </rPr>
      <t>Amérique du Sud</t>
    </r>
  </si>
  <si>
    <r>
      <rPr>
        <sz val="11"/>
        <color theme="1"/>
        <rFont val="Calibri"/>
        <family val="2"/>
      </rPr>
      <t>Soudan du Sud</t>
    </r>
  </si>
  <si>
    <r>
      <rPr>
        <sz val="11"/>
        <color theme="1"/>
        <rFont val="Calibri"/>
        <family val="2"/>
      </rPr>
      <t>Asie du Sud-Est</t>
    </r>
  </si>
  <si>
    <r>
      <rPr>
        <sz val="11"/>
        <color theme="1"/>
        <rFont val="Calibri"/>
        <family val="2"/>
      </rPr>
      <t>Afrique australe</t>
    </r>
  </si>
  <si>
    <r>
      <rPr>
        <sz val="11"/>
        <color theme="1"/>
        <rFont val="Calibri"/>
        <family val="2"/>
      </rPr>
      <t>Asie méridionale</t>
    </r>
  </si>
  <si>
    <r>
      <rPr>
        <sz val="11"/>
        <color theme="1"/>
        <rFont val="Calibri"/>
        <family val="2"/>
      </rPr>
      <t>Europe méridionale</t>
    </r>
  </si>
  <si>
    <r>
      <rPr>
        <sz val="11"/>
        <color theme="1"/>
        <rFont val="Calibri"/>
        <family val="2"/>
      </rPr>
      <t>Espagne</t>
    </r>
  </si>
  <si>
    <r>
      <rPr>
        <sz val="11"/>
        <color theme="1"/>
        <rFont val="Calibri"/>
        <family val="2"/>
      </rPr>
      <t>Sri Lanka</t>
    </r>
  </si>
  <si>
    <r>
      <rPr>
        <sz val="11"/>
        <color theme="1"/>
        <rFont val="Calibri"/>
        <family val="2"/>
      </rPr>
      <t>Soudan</t>
    </r>
  </si>
  <si>
    <r>
      <rPr>
        <sz val="11"/>
        <color theme="1"/>
        <rFont val="Calibri"/>
        <family val="2"/>
      </rPr>
      <t>Suriname</t>
    </r>
  </si>
  <si>
    <r>
      <rPr>
        <sz val="11"/>
        <color theme="1"/>
        <rFont val="Calibri"/>
        <family val="2"/>
      </rPr>
      <t>Svalbard et île Jan Mayen</t>
    </r>
  </si>
  <si>
    <r>
      <rPr>
        <sz val="11"/>
        <color theme="1"/>
        <rFont val="Calibri"/>
        <family val="2"/>
      </rPr>
      <t>Swaziland</t>
    </r>
  </si>
  <si>
    <r>
      <rPr>
        <sz val="11"/>
        <color theme="1"/>
        <rFont val="Calibri"/>
        <family val="2"/>
      </rPr>
      <t>Suède</t>
    </r>
  </si>
  <si>
    <r>
      <rPr>
        <sz val="11"/>
        <color theme="1"/>
        <rFont val="Calibri"/>
        <family val="2"/>
      </rPr>
      <t>Suisse</t>
    </r>
  </si>
  <si>
    <r>
      <rPr>
        <sz val="11"/>
        <color theme="1"/>
        <rFont val="Calibri"/>
        <family val="2"/>
      </rPr>
      <t>Syrie</t>
    </r>
  </si>
  <si>
    <r>
      <rPr>
        <sz val="11"/>
        <color theme="1"/>
        <rFont val="Calibri"/>
        <family val="2"/>
      </rPr>
      <t>Taïwan</t>
    </r>
  </si>
  <si>
    <r>
      <rPr>
        <sz val="11"/>
        <color theme="1"/>
        <rFont val="Calibri"/>
        <family val="2"/>
      </rPr>
      <t>Tadjikistan</t>
    </r>
  </si>
  <si>
    <r>
      <rPr>
        <sz val="11"/>
        <color theme="1"/>
        <rFont val="Calibri"/>
        <family val="2"/>
      </rPr>
      <t>Tanzanie (République-Unie)</t>
    </r>
  </si>
  <si>
    <r>
      <rPr>
        <sz val="11"/>
        <color theme="1"/>
        <rFont val="Calibri"/>
        <family val="2"/>
      </rPr>
      <t>Thaïlande</t>
    </r>
  </si>
  <si>
    <r>
      <rPr>
        <sz val="11"/>
        <color theme="1"/>
        <rFont val="Calibri"/>
        <family val="2"/>
      </rPr>
      <t>Timor oriental</t>
    </r>
  </si>
  <si>
    <r>
      <rPr>
        <sz val="11"/>
        <color theme="1"/>
        <rFont val="Calibri"/>
        <family val="2"/>
      </rPr>
      <t>Togo</t>
    </r>
  </si>
  <si>
    <r>
      <rPr>
        <sz val="11"/>
        <color theme="1"/>
        <rFont val="Calibri"/>
        <family val="2"/>
      </rPr>
      <t>Tokelau</t>
    </r>
  </si>
  <si>
    <r>
      <rPr>
        <sz val="11"/>
        <color theme="1"/>
        <rFont val="Calibri"/>
        <family val="2"/>
      </rPr>
      <t>Tonga</t>
    </r>
  </si>
  <si>
    <r>
      <rPr>
        <sz val="11"/>
        <color theme="1"/>
        <rFont val="Calibri"/>
        <family val="2"/>
      </rPr>
      <t>Trinité-et-Tobago</t>
    </r>
  </si>
  <si>
    <r>
      <rPr>
        <sz val="11"/>
        <color theme="1"/>
        <rFont val="Calibri"/>
        <family val="2"/>
      </rPr>
      <t>Tunisie</t>
    </r>
  </si>
  <si>
    <r>
      <rPr>
        <sz val="11"/>
        <color theme="1"/>
        <rFont val="Calibri"/>
        <family val="2"/>
      </rPr>
      <t>Turquie</t>
    </r>
  </si>
  <si>
    <r>
      <rPr>
        <sz val="11"/>
        <color theme="1"/>
        <rFont val="Calibri"/>
        <family val="2"/>
      </rPr>
      <t>Turkménistan</t>
    </r>
  </si>
  <si>
    <r>
      <rPr>
        <sz val="11"/>
        <color theme="1"/>
        <rFont val="Calibri"/>
        <family val="2"/>
      </rPr>
      <t>Îles Turques-et-Caïques</t>
    </r>
  </si>
  <si>
    <r>
      <rPr>
        <sz val="11"/>
        <color theme="1"/>
        <rFont val="Calibri"/>
        <family val="2"/>
      </rPr>
      <t>Tuvalu</t>
    </r>
  </si>
  <si>
    <r>
      <rPr>
        <sz val="11"/>
        <color theme="1"/>
        <rFont val="Calibri"/>
        <family val="2"/>
      </rPr>
      <t>Ouganda</t>
    </r>
  </si>
  <si>
    <r>
      <rPr>
        <sz val="11"/>
        <color theme="1"/>
        <rFont val="Calibri"/>
        <family val="2"/>
      </rPr>
      <t>Ukraine</t>
    </r>
  </si>
  <si>
    <r>
      <rPr>
        <sz val="11"/>
        <color theme="1"/>
        <rFont val="Calibri"/>
        <family val="2"/>
      </rPr>
      <t>Émirats arabes unis</t>
    </r>
  </si>
  <si>
    <r>
      <rPr>
        <sz val="11"/>
        <color theme="1"/>
        <rFont val="Calibri"/>
        <family val="2"/>
      </rPr>
      <t>Royaume-Uni</t>
    </r>
  </si>
  <si>
    <r>
      <rPr>
        <sz val="11"/>
        <color theme="1"/>
        <rFont val="Calibri"/>
        <family val="2"/>
      </rPr>
      <t>États-Unis</t>
    </r>
  </si>
  <si>
    <r>
      <rPr>
        <sz val="11"/>
        <color theme="1"/>
        <rFont val="Calibri"/>
        <family val="2"/>
      </rPr>
      <t>Îles Vierges des États-Unis</t>
    </r>
  </si>
  <si>
    <r>
      <rPr>
        <sz val="11"/>
        <color theme="1"/>
        <rFont val="Calibri"/>
        <family val="2"/>
      </rPr>
      <t>Uruguay</t>
    </r>
  </si>
  <si>
    <r>
      <rPr>
        <sz val="11"/>
        <color theme="1"/>
        <rFont val="Calibri"/>
        <family val="2"/>
      </rPr>
      <t>Ouzbékistan</t>
    </r>
  </si>
  <si>
    <r>
      <rPr>
        <sz val="11"/>
        <color theme="1"/>
        <rFont val="Calibri"/>
        <family val="2"/>
      </rPr>
      <t>Vanuatu</t>
    </r>
  </si>
  <si>
    <r>
      <rPr>
        <sz val="11"/>
        <color theme="1"/>
        <rFont val="Calibri"/>
        <family val="2"/>
      </rPr>
      <t>Venezuela</t>
    </r>
  </si>
  <si>
    <r>
      <rPr>
        <sz val="11"/>
        <color theme="1"/>
        <rFont val="Calibri"/>
        <family val="2"/>
      </rPr>
      <t>Viêt Nam</t>
    </r>
  </si>
  <si>
    <r>
      <rPr>
        <sz val="11"/>
        <color theme="1"/>
        <rFont val="Calibri"/>
        <family val="2"/>
      </rPr>
      <t>Wallis-et-Futuna</t>
    </r>
  </si>
  <si>
    <r>
      <rPr>
        <sz val="11"/>
        <color theme="1"/>
        <rFont val="Calibri"/>
        <family val="2"/>
      </rPr>
      <t>Afrique occidentale</t>
    </r>
  </si>
  <si>
    <r>
      <rPr>
        <sz val="11"/>
        <color theme="1"/>
        <rFont val="Calibri"/>
        <family val="2"/>
      </rPr>
      <t>Asie occidentale</t>
    </r>
  </si>
  <si>
    <r>
      <rPr>
        <sz val="11"/>
        <color theme="1"/>
        <rFont val="Calibri"/>
        <family val="2"/>
      </rPr>
      <t>Europe occidentale</t>
    </r>
  </si>
  <si>
    <r>
      <rPr>
        <sz val="11"/>
        <color theme="1"/>
        <rFont val="Calibri"/>
        <family val="2"/>
      </rPr>
      <t>Sahara occidental</t>
    </r>
  </si>
  <si>
    <r>
      <rPr>
        <sz val="11"/>
        <color theme="1"/>
        <rFont val="Calibri"/>
        <family val="2"/>
      </rPr>
      <t>Monde</t>
    </r>
  </si>
  <si>
    <r>
      <rPr>
        <sz val="11"/>
        <color theme="1"/>
        <rFont val="Calibri"/>
        <family val="2"/>
      </rPr>
      <t>Yémen</t>
    </r>
  </si>
  <si>
    <r>
      <rPr>
        <sz val="11"/>
        <color theme="1"/>
        <rFont val="Calibri"/>
        <family val="2"/>
      </rPr>
      <t>Zambie</t>
    </r>
  </si>
  <si>
    <r>
      <rPr>
        <sz val="11"/>
        <color theme="1"/>
        <rFont val="Calibri"/>
        <family val="2"/>
      </rPr>
      <t>Zanzibar</t>
    </r>
  </si>
  <si>
    <r>
      <rPr>
        <sz val="11"/>
        <color theme="1"/>
        <rFont val="Calibri"/>
        <family val="2"/>
      </rPr>
      <t>Zimbabwe</t>
    </r>
  </si>
  <si>
    <r>
      <rPr>
        <sz val="11"/>
        <color theme="1"/>
        <rFont val="Calibri"/>
        <family val="2"/>
      </rPr>
      <t>Tuberculose</t>
    </r>
  </si>
  <si>
    <r>
      <rPr>
        <sz val="11"/>
        <color theme="1"/>
        <rFont val="Calibri"/>
        <family val="2"/>
      </rPr>
      <t>Tableau des déficits programmatiques TB 1 (par intervention prioritaire)</t>
    </r>
  </si>
  <si>
    <r>
      <rPr>
        <sz val="11"/>
        <color theme="1"/>
        <rFont val="Calibri"/>
        <family val="2"/>
      </rPr>
      <t>Tableau des déficits programmatiques TB 2 (par intervention prioritaire)</t>
    </r>
  </si>
  <si>
    <r>
      <rPr>
        <sz val="11"/>
        <color theme="1"/>
        <rFont val="Calibri"/>
        <family val="2"/>
      </rPr>
      <t>Tableau des déficits programmatiques TB 3 (par intervention prioritaire)</t>
    </r>
  </si>
  <si>
    <r>
      <rPr>
        <sz val="11"/>
        <color theme="1"/>
        <rFont val="Calibri"/>
        <family val="2"/>
      </rPr>
      <t>Tableau des déficits programmatiques TB 4 (par intervention prioritaire)</t>
    </r>
  </si>
  <si>
    <r>
      <rPr>
        <sz val="11"/>
        <color theme="1"/>
        <rFont val="Calibri"/>
        <family val="2"/>
      </rPr>
      <t>Tableau des déficits programmatiques TB 5 (par intervention prioritaire)</t>
    </r>
  </si>
  <si>
    <r>
      <rPr>
        <sz val="11"/>
        <color theme="1"/>
        <rFont val="Calibri"/>
        <family val="2"/>
      </rPr>
      <t>Tableau des déficits programmatiques TB 6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</si>
  <si>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</si>
  <si>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</si>
  <si>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</si>
  <si>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</si>
  <si>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</si>
  <si>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</si>
  <si>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</si>
  <si>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</si>
  <si>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</si>
  <si>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</si>
  <si>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</si>
  <si>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</si>
  <si>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</si>
  <si>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</si>
  <si>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</si>
  <si>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</si>
  <si>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</si>
  <si>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C. Total des besoins du pays déjà couverts</t>
    </r>
  </si>
  <si>
    <r>
      <rPr>
        <sz val="11"/>
        <color theme="1"/>
        <rFont val="Calibri"/>
        <family val="2"/>
      </rPr>
      <t>Déficit programmatique</t>
    </r>
  </si>
  <si>
    <r>
      <rPr>
        <sz val="11"/>
        <color theme="1"/>
        <rFont val="Calibri"/>
        <family val="2"/>
      </rPr>
      <t>D. Déficit annuel attendu par rapport aux besoins : A - C</t>
    </r>
  </si>
  <si>
    <r>
      <rPr>
        <sz val="11"/>
        <color theme="1"/>
        <rFont val="Calibri"/>
        <family val="2"/>
      </rPr>
      <t>Besoins du pays couverts par la somme allouée</t>
    </r>
  </si>
  <si>
    <r>
      <rPr>
        <sz val="11"/>
        <color theme="1"/>
        <rFont val="Calibri"/>
        <family val="2"/>
      </rPr>
      <t>E. Cibles devant être financées par la somme allouée suite à la demande de financement</t>
    </r>
  </si>
  <si>
    <r>
      <rPr>
        <sz val="11"/>
        <color theme="1"/>
        <rFont val="Calibri"/>
        <family val="2"/>
      </rPr>
      <t xml:space="preserve">G. Déficit restant : A - F </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</si>
  <si>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</si>
  <si>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r>
      <rPr>
        <sz val="11"/>
        <color theme="1"/>
        <rFont val="Calibri"/>
        <family val="2"/>
      </rPr>
      <t>Cette feuille contient un tableau vierge qui pourra être utilisé si le nombre de tableaux figurant dans les feuilles précédentes est insuffisant ou si le candidat souhaite soumettre un tableau pour un module/une intervention qui n'apparaît pas dans les instructions.
Ce tableau n'est pas protégé. Les formules peuvent donc être modifiées si nécessaire. Le tableau peut également être copié si plusieurs tableaux sont nécessaires.</t>
    </r>
  </si>
  <si>
    <r>
      <rPr>
        <sz val="11"/>
        <color theme="1"/>
        <rFont val="Calibri"/>
        <family val="2"/>
      </rPr>
      <t>Tableau vierge des déficits programmatiques TB (si nécessaire, par intervention prioritaire)</t>
    </r>
  </si>
  <si>
    <r>
      <rPr>
        <sz val="11"/>
        <color theme="1"/>
        <rFont val="Calibri"/>
        <family val="2"/>
      </rPr>
      <t>INSTRUCTIONS – Modules prioritaires pour la tuberculose</t>
    </r>
  </si>
  <si>
    <r>
      <rPr>
        <sz val="11"/>
        <color theme="1"/>
        <rFont val="Calibri"/>
        <family val="2"/>
      </rPr>
      <t xml:space="preserve">Instructions illustrant comment compléter le tableau des déficits programmatiques concernant la tuberculose : </t>
    </r>
  </si>
  <si>
    <r>
      <rPr>
        <sz val="11"/>
        <color theme="1"/>
        <rFont val="Calibri"/>
        <family val="2"/>
      </rPr>
      <t>Onglet « Tables »</t>
    </r>
  </si>
  <si>
    <r>
      <rPr>
        <sz val="11"/>
        <color theme="1"/>
        <rFont val="Calibri"/>
        <family val="2"/>
      </rPr>
      <t>Observations/Hypothèses :
1) Indiquez la région cible
2) Précisez qui sont les autres sources de financement</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</si>
  <si>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</si>
  <si>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</si>
  <si>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</si>
  <si>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</si>
  <si>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</si>
  <si>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</si>
  <si>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Référence : OMS - outil de budgétisation et de planification de Halte à la tuberculose : http://www.who.int/tb/dots/planning_budgeting_tool/en/</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</si>
  <si>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</si>
  <si>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r>
      <rPr>
        <sz val="11"/>
        <color theme="1"/>
        <rFont val="Calibri"/>
        <family val="2"/>
      </rPr>
      <t xml:space="preserve">Tuberculose multirésistante- </t>
    </r>
    <r>
      <rPr>
        <sz val="11"/>
        <color rgb="FFFF0000"/>
        <rFont val="Calibri"/>
        <family val="2"/>
      </rPr>
      <t>Détection et diagnostic des cas</t>
    </r>
  </si>
  <si>
    <r>
      <rPr>
        <sz val="11"/>
        <color theme="1"/>
        <rFont val="Calibri"/>
        <family val="2"/>
      </rPr>
      <t xml:space="preserve">Prévention et soins de la tuberculose - dépistage et diagnostic </t>
    </r>
    <r>
      <rPr>
        <sz val="11"/>
        <color rgb="FFFF0000"/>
        <rFont val="Calibri"/>
        <family val="2"/>
      </rPr>
      <t>des cas</t>
    </r>
  </si>
  <si>
    <r>
      <rPr>
        <sz val="11"/>
        <color theme="1"/>
        <rFont val="Calibri"/>
        <family val="2"/>
      </rPr>
      <t xml:space="preserve">Indicateur de couverture : </t>
    </r>
    <r>
      <rPr>
        <sz val="11"/>
        <color rgb="FFFF0000"/>
        <rFont val="Calibri"/>
        <family val="2"/>
      </rPr>
      <t>Nombre de cas déclarés de tuberculose, toutes formes confondues, bactériologiquement confirmés et cliniquement diagnostiqués, nouveaux cas et récidives</t>
    </r>
  </si>
  <si>
    <t>Nombre de cas déclarés de tuberculose, toutes formes confondues, bactériologiquement confirmés et cliniquement diagnostiqués, nouveaux cas et récidives</t>
  </si>
  <si>
    <r>
      <rPr>
        <sz val="11"/>
        <color theme="1"/>
        <rFont val="Calibri"/>
        <family val="2"/>
      </rPr>
      <t xml:space="preserve">Indicateur de couverture : </t>
    </r>
    <r>
      <rPr>
        <sz val="11"/>
        <color rgb="FFFF0000"/>
        <rFont val="Calibri"/>
        <family val="2"/>
      </rPr>
      <t>Nombre de cas de tuberculose, résistante à la rifampicine et/ou tuberculose multirésistante confirmés</t>
    </r>
  </si>
  <si>
    <t>Nombre de cas de tuberculose, résistante à la rifampicine et/ou tuberculose multirésistante confirmés</t>
  </si>
  <si>
    <t>Nombre de cas de tuberculose résistante à la rifampicine et/ou tuberculose multirésistante qui ont commencé un traitement de deuxième intention</t>
  </si>
  <si>
    <r>
      <rPr>
        <sz val="11"/>
        <color theme="1"/>
        <rFont val="Calibri"/>
        <family val="2"/>
      </rPr>
      <t xml:space="preserve">Indicateur de couverture : </t>
    </r>
    <r>
      <rPr>
        <sz val="11"/>
        <color rgb="FFFF0000"/>
        <rFont val="Calibri"/>
        <family val="2"/>
      </rPr>
      <t>Pourcentage de personnes vivant avec le VIH pris en charge  (y compris soins PTME) chez qui les signes de la tuberculose ont été recherchés au sein des structures de soins ou traitement du VIH</t>
    </r>
  </si>
  <si>
    <t>Pourcentage de personnes vivant avec le VIH pris en charge  (y compris soins PTME) chez qui les signes de la tuberculose ont été recherchés au sein des structures de soins ou traitement du VIH</t>
  </si>
  <si>
    <r>
      <t xml:space="preserve">Indicateur de couverture : </t>
    </r>
    <r>
      <rPr>
        <sz val="11"/>
        <color rgb="FFFF0000"/>
        <rFont val="Calibri"/>
        <family val="2"/>
      </rPr>
      <t>Pourcentage de nouveaux patients TB et de rechute enregistrés dont le statut VIH est documenté</t>
    </r>
  </si>
  <si>
    <t>Pourcentage de nouveaux patients TB et de rechute enregistrés dont le statut VIH est documenté</t>
  </si>
  <si>
    <r>
      <rPr>
        <sz val="11"/>
        <color theme="1"/>
        <rFont val="Calibri"/>
        <family val="2"/>
      </rP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</si>
  <si>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t>Pourcentage de nouveaux patients  tuberculeux et de rechutes, séropositifs au VIH, sous traitement antirétroviral au cours du traitement de la tuberculose</t>
  </si>
  <si>
    <r>
      <t xml:space="preserve">Prévention et soins de la tuberculose - dépistage et diagnostic </t>
    </r>
    <r>
      <rPr>
        <sz val="11"/>
        <color rgb="FFFF0000"/>
        <rFont val="Calibri"/>
        <family val="2"/>
      </rPr>
      <t>des cas</t>
    </r>
  </si>
  <si>
    <r>
      <rPr>
        <sz val="11"/>
        <color theme="1"/>
        <rFont val="Calibri"/>
        <family val="2"/>
      </rPr>
      <t>Tuberculose multirésistante-</t>
    </r>
    <r>
      <rPr>
        <sz val="11"/>
        <color rgb="FFFF0000"/>
        <rFont val="Calibri"/>
        <family val="2"/>
      </rPr>
      <t>Détection et diagnostic des cas</t>
    </r>
  </si>
  <si>
    <t>Módulo prioritario</t>
  </si>
  <si>
    <t>Inserte el año</t>
  </si>
  <si>
    <t>Comentarios/supuestos</t>
  </si>
  <si>
    <t xml:space="preserve">C1. Necesidades del país que se van a cubrir con recursos nacionales </t>
  </si>
  <si>
    <t xml:space="preserve">C2. Necesidades del país que se van a cubrir con recursos externos </t>
  </si>
  <si>
    <t>E. Metas que se van a financiar con el monto asignado de la solicitud de financiamiento</t>
  </si>
  <si>
    <t>INSTRUCCIONES - Módulos prioritarios para la tuberculosis</t>
  </si>
  <si>
    <t>Pestaña "Tablas"</t>
  </si>
  <si>
    <t xml:space="preserve">Atención y prevención de la tuberculosis - Detección de casos y diagnóstico </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</si>
  <si>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</si>
  <si>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t>Tuberculosis multirresistente (TB-MR): detección de casos y diagnóstico</t>
  </si>
  <si>
    <t xml:space="preserve">Comentarios/supuestos:
1) Especifique el área objetivo.
2) Especifique cuáles son las otras fuentes de financiamiento.
3) Además de las metas del país, especifique en la columna de comentarios el índice de éxito del tratamiento actual y previsto para todos los  casos nuevos de tuberculosis en cada uno de los tres años. </t>
  </si>
  <si>
    <t xml:space="preserve">Población estimada con necesidades/en riesgo:
Se refiere a todos los adultos y niños que reciben tratamiento y servicios de atención del VIH. </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</si>
  <si>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</si>
  <si>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</si>
  <si>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Solicitante</t>
  </si>
  <si>
    <t>Componente</t>
  </si>
  <si>
    <t>Tipo de solicitante</t>
  </si>
  <si>
    <t>Таблица 1 программных пробелов по ТБ (в отношении приоритетного мероприятия)</t>
  </si>
  <si>
    <t>Таблица 2 программных пробелов по ТБ (в отношении приоритетного мероприятия)</t>
  </si>
  <si>
    <t>Таблица 3 программных пробелов по ТБ (в отношении приоритетного мероприятия)</t>
  </si>
  <si>
    <t>Таблица 4 программных пробелов по ТБ (в отношении приоритетного мероприятия)</t>
  </si>
  <si>
    <t>Таблица 5 программных пробелов по ТБ (в отношении приоритетного мероприятия)</t>
  </si>
  <si>
    <t>Таблица 6 программных пробелов по ТБ (в отношении приоритетного мероприятия)</t>
  </si>
  <si>
    <t>B. Национальные цели 
(согласно национальному стратегическому плану)</t>
  </si>
  <si>
    <t>Потребности страны, уже охваченные финансированием</t>
  </si>
  <si>
    <t>C1. Национальные потребности, которые планируется удовлетворить за счет внутренних ресурсов</t>
  </si>
  <si>
    <t>C2. Национальные потребности, которые планируется удовлетворить за счет внешних ресурсов</t>
  </si>
  <si>
    <t>C. Общий объем потребностей страны, уже обеспеченных финансированием</t>
  </si>
  <si>
    <t>Программные пробелы</t>
  </si>
  <si>
    <t>Потребности страны, удовлетворяемые за счет выделенной суммы</t>
  </si>
  <si>
    <t>E. Цели, подлежащие финансированию за счет суммы, выделенной в соответствии с запросом на финансирование</t>
  </si>
  <si>
    <t>F. Общий объем финансирования за счет выделенной суммы и из других источников: 
 E + C</t>
  </si>
  <si>
    <t>G. Остающиеся пробелы: A - F</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</si>
  <si>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</si>
  <si>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 xml:space="preserve">Этот лист содержит пустую таблицу, которая может быть использована в случае, если количество таблиц, содержащихся на предыдущих листах, окажется недостаточным или если кандидат пожелает представить таблицу для модуля / мероприятия, не указанного в инструкции.
Эта таблица является незащищенной, и поэтому формулы в ячейках можно при необходимости изменять. Кроме того, эту таблицу можно копировать, если потребуется более одной таблицы.
</t>
  </si>
  <si>
    <t>Пустая таблица программных пробелов по ТБ (в случае необходимости, в отношении приоритетного мероприятия)</t>
  </si>
  <si>
    <t>Инструкции</t>
  </si>
  <si>
    <t>ИНСТРУКЦИИ - приоритетные модули по ТБ</t>
  </si>
  <si>
    <t>Инструкции по заполнению таблицы программных пробелов по туберкулезу:</t>
  </si>
  <si>
    <t xml:space="preserve">Приступая к заполнению каждой из таблиц, укажите нужный приоритетный модуль, выбрав его из раскрывающегося списка рядом со строкой “Приоритетный модуль”. После выбора модуля / мероприятия соответствующий показатель охвата появится автоматически. В пустые ячейки, выделенные белым цветом, необходимо ввести данные. Ячейки, выделенные фиолетовым цветом, будут затем заполнены автоматически.
При представлении отдельных запросов на финансирование по ТБ и ВИЧ таблицы анализа пробелов по ТБ / ВИЧ должны включаться как в запрос по ТБ, так и в запрос по ВИЧ. В случае представления объединенного запроса по ТБ / ВИЧ просьба заполнить таблицы программных пробелов в едином файле Excel по ТБ / ВИЧ.
Следующие инструкции содержат подробную информацию о том, как заполнить таблицу пробелов для каждого модуля / мероприятия. Обратите внимание, что для каждой комплексной мероприятия по борьбе с коинфекцией ТБ/ВИЧ необходимо заполнять отдельные таблицы. Не забудьте, что из 3-х перечисленных выше приоритетных модулей заполнять таблицы следует только по тем мероприятиям / индикаторам, которые относятся к заявке на финансирование.
</t>
  </si>
  <si>
    <t>Для справки см. WHO- Stop TB Planning and Budgeting tool: http://www.who.int/tb/dots/planning_budgeting_tool/en/</t>
  </si>
  <si>
    <t>На листе “Пустая таблица” можно найти пустую таблицу, которая может быть использована в том случае, если количество таблиц, содержащихся в рабочей книге, окажется недостаточным или если кандидат пожелает представить таблицу для модуля / мероприятия, не указанного в приведенных ниже инструкциях.</t>
  </si>
  <si>
    <t>Вкладка "Таблицы"</t>
  </si>
  <si>
    <t>Уход в связи с ТБ и профилактика ТБ - выявление больных и диагностика</t>
  </si>
  <si>
    <t>Показатель охвата: число зарегистрированных случаев ТБ всех форм – бактериологически подтвержденных и клинически продиагностированных (новых и рецидивов).</t>
  </si>
  <si>
    <t>Расчетная численность населения, нуждающегося в поддержке / подверженного риску:
означает расчетное число пациентов со всеми формами ТБ.</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</si>
  <si>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</si>
  <si>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 xml:space="preserve">Программные пробелы:
Программные пробелы рассчитываются на основе общего объема потребностей (строка A).
</t>
  </si>
  <si>
    <t xml:space="preserve">Комментарии/ предположения:
1) Укажите целевые районы.
2) Укажите иные источники финансирования.
3) Укажите число и процентную долю подлежащих регистрации случаев туберкулеза у детей среди общей численности регистрируемых случаев.
</t>
  </si>
  <si>
    <t>МЛУ-ТБ - выявление и диагностика</t>
  </si>
  <si>
    <t>Показатель охвата: 
число зарегистрированных случаев устойчивого к рифампицину ТБ и/или МЛУ-ТБ.</t>
  </si>
  <si>
    <t xml:space="preserve">Расчетная численность населения, нуждающегося в поддержке / подверженного риску:
означает число случаев с подозрением на МЛУ-ТБ среди всех новых и пролеченных случаев. </t>
  </si>
  <si>
    <t>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бактериологически подтвержденных случаев лекарственно устойчивого ТБ (устойчивого к рифампицину ТБ и/или МЛУ-ТБ).
3) "%" означает процентную долю зарегистрированных случаев устойчивого к рифампицину ТБ и/или МЛУ-ТБ среди всех новых и пролеченных случаев с подозрением на МЛУ-ТБ.</t>
  </si>
  <si>
    <t xml:space="preserve">Показатель охвата: 
Число случаев устойчивого к рифампицину ТБ и/или МЛУ-ТБ, по которым начато лечение препаратами второго ряда.
</t>
  </si>
  <si>
    <t xml:space="preserve">Расчетная численность населения, нуждающегося в поддержке/ подверженного риску:
означает число случаев с подозрением на МЛУ-ТБ среди всех новых и пролеченных случаев. </t>
  </si>
  <si>
    <t>Национальная цель:
1) означает национальную цель согласно НСП или любую другую последнюю согласованную национальную цель.
2) "#" означает число случаев лекарственно устойчивого ТБ (устойчивого к рифампицину ТБ и/или МЛУ-ТБ), по которым будет проведено лечение препаратами второго ряда. 
3) "%" означает долю случаев устойчивого к рифампицину ТБ и/или МЛУ-ТБ, по которым будет проведено лечение препаратами второго ряда, среди всех случаев с подозрением на МЛУ-ТБ, которые нуждаются в лечении.</t>
  </si>
  <si>
    <t>Показатель охвата:
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</si>
  <si>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 xml:space="preserve">Расчетная численность населения, нуждающегося в поддержке/ подверженного риску:
означает число всех пациентов взрослого и детского возраста в медицинских учреждениях, предоставляющих уход или лечение в связи с ВИЧ.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</si>
  <si>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3) "%" означает процентную долю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среди всех пациентов взрослого и детского возраста в медицинских учреждениях, предоставляющих уход или лечение в связи с ВИЧ.
</t>
  </si>
  <si>
    <t xml:space="preserve">Показатель охвата: 
доля зарегистрированных пациентов с туберкулезом (новых и рецидивов) с документально подтвержденным ВИЧ-статусом. </t>
  </si>
  <si>
    <t xml:space="preserve">Расчетная численность населения, нуждающегося в поддержке / подверженного риску:
означает общее число зарегистрированных пациентов с ТБ (новых и рецидивов).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</si>
  <si>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рецидивов) с документально подтвержденным ВИЧ-статусом. 
3) "%" означает процентную долю зарегистрированных пациентов с туберкулезом (новых и рецидивов) с документально подтвержденным ВИЧ-статусом среди общей численности зарегистрированных пациентов с туберкулезом (новых и рецидивов).
</t>
  </si>
  <si>
    <t>ТБ/ВИЧ - комплексные мероприятия по борьбе с коинфекцией ТБ/ВИЧ - ВИЧ-положительные пациенты с ТБ, получающие АРТ</t>
  </si>
  <si>
    <t xml:space="preserve">Показатель охвата: 
доля ВИЧ-положительных пациентов с туберкулезом (новых и рецидивов), получающих АРТ в период лечения ТБ.
</t>
  </si>
  <si>
    <t xml:space="preserve">Расчетная численность населения, нуждающегося в поддержке / подверженного риску:
означает общее число ВИЧ-положительных пациентов с туберкулезом (новых и рецидивов), которые предположительно должны быть зарегистрированы в течение отчетного периода.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</si>
  <si>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туберкулезом (новых и рецидивов), получающих АРТ.
3) "%" означает процентную долю всех ВИЧ-положительных пациентов с туберкулезом (новых и рецидивов), получающих АРТ, среди общей численности зарегистрированных ВИЧ-положительных пациентов с туберкулезом (новых и рецидивов).
</t>
  </si>
  <si>
    <t>Просьба внимательно ознакомиться с инструкциями, прежде чем приступать к заполнению таблиц программных пробелов.</t>
  </si>
  <si>
    <t>При заполнении титульного листа выберите из раскрывающегося списка страну или регион и категорию кандидата.</t>
  </si>
  <si>
    <t>Кандидат</t>
  </si>
  <si>
    <t>Компонент</t>
  </si>
  <si>
    <t>Категория кандидата</t>
  </si>
  <si>
    <r>
      <rPr>
        <sz val="11"/>
        <color theme="1"/>
        <rFont val="Calibri"/>
        <family val="2"/>
        <scheme val="minor"/>
      </rPr>
      <t>A</t>
    </r>
    <r>
      <rPr>
        <sz val="11"/>
        <color theme="1"/>
        <rFont val="Calibri"/>
        <family val="2"/>
        <scheme val="minor"/>
      </rPr>
      <t>tención y prevención de la tuberculosis</t>
    </r>
    <r>
      <rPr>
        <sz val="11"/>
        <color theme="1"/>
        <rFont val="Calibri"/>
        <family val="2"/>
        <scheme val="minor"/>
      </rPr>
      <t>:</t>
    </r>
    <r>
      <rPr>
        <sz val="11"/>
        <color theme="1"/>
        <rFont val="Calibri"/>
        <family val="2"/>
        <scheme val="minor"/>
      </rPr>
      <t xml:space="preserve"> detección de casos y diagnóstico</t>
    </r>
  </si>
  <si>
    <t xml:space="preserve">Tuberculosis multirresistente (TB-MR): tratamiento </t>
  </si>
  <si>
    <t>Número de casos notificados de TB-RR y/o TB-MR que han comenzado un tratamiento de segunda línea</t>
  </si>
  <si>
    <r>
      <rPr>
        <sz val="11"/>
        <color rgb="FFFF0000"/>
        <rFont val="Calibri"/>
        <family val="2"/>
        <scheme val="minor"/>
      </rPr>
      <t>Intervenciones colaborativas de tuberculosis y VIH</t>
    </r>
    <r>
      <rPr>
        <sz val="11"/>
        <color theme="1"/>
        <rFont val="Calibri"/>
        <family val="2"/>
        <scheme val="minor"/>
      </rPr>
      <t>: detección de tuberculosis en pacientes con VIH</t>
    </r>
  </si>
  <si>
    <r>
      <rPr>
        <sz val="11"/>
        <color rgb="FFFF0000"/>
        <rFont val="Calibri"/>
        <family val="2"/>
        <scheme val="minor"/>
      </rPr>
      <t>Intervenciones colaborativas de tuberculosis y VIH</t>
    </r>
    <r>
      <rPr>
        <sz val="11"/>
        <color theme="1"/>
        <rFont val="Calibri"/>
        <family val="2"/>
        <scheme val="minor"/>
      </rPr>
      <t>: pacientes de tuberculosis con estado serológico respecto al VIH conocido</t>
    </r>
  </si>
  <si>
    <r>
      <rPr>
        <sz val="11"/>
        <color rgb="FFFF0000"/>
        <rFont val="Calibri"/>
        <family val="2"/>
        <scheme val="minor"/>
      </rPr>
      <t>Intervenciones colaborativas de tuberculosis y VIH</t>
    </r>
    <r>
      <rPr>
        <sz val="11"/>
        <color theme="1"/>
        <rFont val="Calibri"/>
        <family val="2"/>
        <scheme val="minor"/>
      </rPr>
      <t>: pacientes seropositivos con tuberculosis que reciben tratamiento antiretroviral</t>
    </r>
  </si>
  <si>
    <t>Число зарегистрированных случаев ТБ всех форм – бактериологически подтвержденных и клинически продиагностированных (новых и рецидивов)</t>
  </si>
  <si>
    <t>МЛУ-ТБ  - выявление больных и диагностика</t>
  </si>
  <si>
    <t>Число зарегистрированных случаев туберкулеза, устойчивого к рифампицину, и/или МЛУ-ТБ</t>
  </si>
  <si>
    <t>МЛУ-ТБ  - лечение</t>
  </si>
  <si>
    <t>Число зарегистрированных случаев туберкулеза, устойчивого к рифампицину, и/или МЛУ-ТБ, по которым начато лечение препаратами второго ряда</t>
  </si>
  <si>
    <t>ТБ/ВИЧ - комплексные мероприятия по борьбе с коинфекцией ТБ/ВИЧ - скрининг ТБ среди пациентов с ВИЧ</t>
  </si>
  <si>
    <t>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</si>
  <si>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ТБ/ВИЧ - комплексные мероприятия по борьбе с коинфекцией ТБ/ВИЧ - пациенты с ТБ с известным ВИЧ-статусом</t>
  </si>
  <si>
    <t>Доля зарегистрированных пациентов с туберкулезом (новых и рецидивов) с документально подтвержденным ВИЧ-статусом</t>
  </si>
  <si>
    <t>Доля ВИЧ-положительных зарегистрированных пациентов с туберкулезом (новых и рецидивов), получающих АРТ в период лечения ТБ</t>
  </si>
  <si>
    <t>Выберите…</t>
  </si>
  <si>
    <t>СКК</t>
  </si>
  <si>
    <t>Без участия СКК</t>
  </si>
  <si>
    <t>Seleccione…</t>
  </si>
  <si>
    <t>MCP</t>
  </si>
  <si>
    <t>entidad no vinculada a un MCP</t>
  </si>
  <si>
    <r>
      <t>TB/VIH -</t>
    </r>
    <r>
      <rPr>
        <sz val="11"/>
        <color rgb="FFFF0000"/>
        <rFont val="Arial"/>
        <family val="2"/>
      </rPr>
      <t xml:space="preserve"> Intervenciones colaborativas de tuberculosis y VIH</t>
    </r>
    <r>
      <rPr>
        <sz val="11"/>
        <color theme="1"/>
        <rFont val="Arial"/>
        <family val="2"/>
      </rPr>
      <t>: pacientes de tuberculosis con estado serológico respecto al VIH conocido</t>
    </r>
  </si>
  <si>
    <r>
      <rPr>
        <sz val="11"/>
        <rFont val="Arial"/>
        <family val="2"/>
      </rPr>
      <t xml:space="preserve">TB/VIH - </t>
    </r>
    <r>
      <rPr>
        <sz val="11"/>
        <color rgb="FFFF0000"/>
        <rFont val="Arial"/>
        <family val="2"/>
      </rPr>
      <t>Intervenciones colaborativas de tuberculosis y VIH</t>
    </r>
    <r>
      <rPr>
        <sz val="11"/>
        <color theme="1"/>
        <rFont val="Arial"/>
        <family val="2"/>
      </rPr>
      <t>: revisión de tuberculosis en pacientes con VIH</t>
    </r>
  </si>
  <si>
    <r>
      <t>TB/VIH -</t>
    </r>
    <r>
      <rPr>
        <sz val="11"/>
        <color rgb="FFFF0000"/>
        <rFont val="Arial"/>
        <family val="2"/>
      </rPr>
      <t>Intervenciones colaborativas de tuberculosis y VIH</t>
    </r>
    <r>
      <rPr>
        <sz val="11"/>
        <color theme="1"/>
        <rFont val="Arial"/>
        <family val="2"/>
      </rPr>
      <t>: pacientes seropositivos con tuberculosis que reciben tratamiento antirretroviral</t>
    </r>
  </si>
  <si>
    <r>
      <t xml:space="preserve">Indicador de cobertura: Número de casos notificados </t>
    </r>
    <r>
      <rPr>
        <sz val="11"/>
        <color rgb="FFFF0000"/>
        <rFont val="Arial"/>
        <family val="2"/>
      </rPr>
      <t>de tuberculosis (todas las formas)</t>
    </r>
    <r>
      <rPr>
        <sz val="11"/>
        <color theme="1"/>
        <rFont val="Arial"/>
        <family val="2"/>
      </rPr>
      <t xml:space="preserve"> confirmados bacteriológicamente y con diagnóstico clínico, casos nuevos y recaídas</t>
    </r>
  </si>
  <si>
    <r>
      <t xml:space="preserve">Número de casos notificados de </t>
    </r>
    <r>
      <rPr>
        <sz val="11"/>
        <color rgb="FFFF0000"/>
        <rFont val="Arial"/>
        <family val="2"/>
      </rPr>
      <t>tuberculosis (todas las formas) c</t>
    </r>
    <r>
      <rPr>
        <sz val="11"/>
        <color theme="1"/>
        <rFont val="Arial"/>
        <family val="2"/>
      </rPr>
      <t>onfirmados bacteriológicamente y con diagnóstico clínico, casos nuevos y recaídas</t>
    </r>
  </si>
  <si>
    <t>Número de casos de tuberculosis resistente a la rifampicina y/o tuberculosis multirresistente notificados</t>
  </si>
  <si>
    <r>
      <t xml:space="preserve">Indicador de cobertura: </t>
    </r>
    <r>
      <rPr>
        <sz val="11"/>
        <color rgb="FFFF0000"/>
        <rFont val="Arial"/>
        <family val="2"/>
      </rPr>
      <t>Número de casos de tuberculosis resistente a la rifampicina y/o tuberculosis multirresistente notificados</t>
    </r>
  </si>
  <si>
    <r>
      <t xml:space="preserve">Indicador de cobertura: </t>
    </r>
    <r>
      <rPr>
        <sz val="11"/>
        <color rgb="FFFF0000"/>
        <rFont val="Arial"/>
        <family val="2"/>
      </rPr>
      <t>Porcentaje de personas que viven con el VIH recibiendo atención (incluyendo PTMI), que son tamizados para TB en los servicios de atención al VIH</t>
    </r>
  </si>
  <si>
    <t>Porcentaje de personas que viven con el VIH recibiendo atención (incluyendo PTMI), que son tamizados para TB en los servicios de atención al VIH</t>
  </si>
  <si>
    <r>
      <t xml:space="preserve">Indicador de cobertura: </t>
    </r>
    <r>
      <rPr>
        <sz val="11"/>
        <color rgb="FFFF0000"/>
        <rFont val="Arial"/>
        <family val="2"/>
      </rPr>
      <t>Porcentaje de casos de TB nuevos y recaídas con estatus documentado de VIH</t>
    </r>
  </si>
  <si>
    <t>Coverage Indicator:
Percentage of registered new and relapse TB patients with documented HIV status</t>
  </si>
  <si>
    <t>Percentage of notified TB patients (new and relapse) with documented HIV status</t>
  </si>
  <si>
    <t>Percentage of people living with HIV in care (including PMTCT) who are screened for TB in HIV care or treatment settings</t>
  </si>
  <si>
    <t>Porcentaje de casos de TB nuevos y recaídas con estatus documentado de VIH</t>
  </si>
  <si>
    <t>Coverage indicator:
Percentage of people living with HIV in care (including PMTCT) who are screened for TB in HIV care or treatment settings</t>
  </si>
  <si>
    <r>
      <t xml:space="preserve">Indicador de cobertura: </t>
    </r>
    <r>
      <rPr>
        <sz val="11"/>
        <color rgb="FFFF0000"/>
        <rFont val="Arial"/>
        <family val="2"/>
      </rPr>
      <t>porcentaje de casos de TB nuevos y recaídas VIH+ en TARV durante el tratamiento para la tuberculosis</t>
    </r>
  </si>
  <si>
    <t>Porcentaje de casos de TB nuevos y recaídas VIH+ en TARV durante el tratamiento para la tuberculosis</t>
  </si>
  <si>
    <t>Seleccione su zona geográfica</t>
  </si>
  <si>
    <t>Выберите страну или регион...</t>
  </si>
  <si>
    <r>
      <t>Merci de bien vouloir remplir des tableaux séparés – tableaux que vous trouverez dans la feuille</t>
    </r>
    <r>
      <rPr>
        <sz val="11"/>
        <color rgb="FF92D050"/>
        <rFont val="Calibri"/>
        <family val="2"/>
      </rPr>
      <t xml:space="preserve"> « Tables »</t>
    </r>
    <r>
      <rPr>
        <sz val="11"/>
        <color theme="1"/>
        <rFont val="Calibri"/>
        <family val="2"/>
      </rPr>
      <t>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t>
    </r>
    <r>
      <rPr>
        <sz val="11"/>
        <color rgb="FFFF0000"/>
        <rFont val="Calibri"/>
        <family val="2"/>
      </rPr>
      <t xml:space="preserve"> des cas</t>
    </r>
    <r>
      <rPr>
        <sz val="11"/>
        <color theme="1"/>
        <rFont val="Calibri"/>
        <family val="2"/>
      </rPr>
      <t xml:space="preserve">
- Tuberculose multirésistante
          -&gt; </t>
    </r>
    <r>
      <rPr>
        <sz val="11"/>
        <color rgb="FFFF0000"/>
        <rFont val="Calibri"/>
        <family val="2"/>
      </rPr>
      <t>Détection et diagnostic des cas</t>
    </r>
    <r>
      <rPr>
        <sz val="11"/>
        <color theme="1"/>
        <rFont val="Calibri"/>
        <family val="2"/>
      </rPr>
      <t xml:space="preserve">
          -&gt; Traitement
- Tuberculose/VIH
          -&gt; Interventions conjointes de lutte contre la tuberculose et le VIH</t>
    </r>
  </si>
  <si>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Lorsqu'un </t>
    </r>
    <r>
      <rPr>
        <sz val="11"/>
        <color rgb="FFFF0000"/>
        <rFont val="Calibri"/>
        <family val="2"/>
      </rPr>
      <t>module/intervention</t>
    </r>
    <r>
      <rPr>
        <sz val="11"/>
        <color theme="1"/>
        <rFont val="Calibri"/>
        <family val="2"/>
      </rPr>
      <t xml:space="preserve">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r>
  </si>
  <si>
    <r>
      <t xml:space="preserve">La feuille « Blank table » contient un tableau vierge qui pourra être utilisé si le nombre de tableaux fournis dans le </t>
    </r>
    <r>
      <rPr>
        <sz val="11"/>
        <color rgb="FFFF0000"/>
        <rFont val="Calibri"/>
        <family val="2"/>
      </rPr>
      <t>fichier Excel</t>
    </r>
    <r>
      <rPr>
        <sz val="11"/>
        <color theme="1"/>
        <rFont val="Calibri"/>
        <family val="2"/>
      </rPr>
      <t xml:space="preserve"> est insuffisant ou si le candidat souhaite soumettre un tableau pour un module/une intervention qui n'apparaît pas dans les instructions ci-dessous.</t>
    </r>
  </si>
  <si>
    <r>
      <t xml:space="preserve">Estimation </t>
    </r>
    <r>
      <rPr>
        <sz val="11"/>
        <color rgb="FFFF0000"/>
        <rFont val="Calibri"/>
        <family val="2"/>
      </rPr>
      <t xml:space="preserve">des populations </t>
    </r>
    <r>
      <rPr>
        <sz val="11"/>
        <color theme="1"/>
        <rFont val="Calibri"/>
        <family val="2"/>
      </rPr>
      <t>dans le besoin/à risque :
Se rapporte à l'incidence estimée de la tuberculose, toutes formes confondues.</t>
    </r>
  </si>
  <si>
    <r>
      <t>Besoins du pays déjà couverts :
Les besoins du pays déjà couverts sont subdivisés entre les besoins devant être couverts par des ressources nationales (</t>
    </r>
    <r>
      <rPr>
        <sz val="11"/>
        <color rgb="FFFF0000"/>
        <rFont val="Calibri"/>
        <family val="2"/>
      </rPr>
      <t>rangée C1</t>
    </r>
    <r>
      <rPr>
        <sz val="11"/>
        <color theme="1"/>
        <rFont val="Calibri"/>
        <family val="2"/>
      </rPr>
      <t>) et par des ressources extérieures (</t>
    </r>
    <r>
      <rPr>
        <sz val="11"/>
        <color rgb="FFFF0000"/>
        <rFont val="Calibri"/>
        <family val="2"/>
      </rPr>
      <t>rangée C2</t>
    </r>
    <r>
      <rPr>
        <sz val="11"/>
        <color theme="1"/>
        <rFont val="Calibri"/>
        <family val="2"/>
      </rPr>
      <t xml:space="preserve">).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 </t>
    </r>
    <r>
      <rPr>
        <sz val="11"/>
        <color rgb="FFFF0000"/>
        <rFont val="Calibri"/>
        <family val="2"/>
      </rPr>
      <t>rangées</t>
    </r>
    <r>
      <rPr>
        <sz val="11"/>
        <color theme="1"/>
        <rFont val="Calibri"/>
        <family val="2"/>
      </rPr>
      <t xml:space="preserve"> C1 et C2 remplies, le total des besoins du pays déjà couverts s'affiche automatiquement dans la </t>
    </r>
    <r>
      <rPr>
        <sz val="11"/>
        <color rgb="FFFF0000"/>
        <rFont val="Calibri"/>
        <family val="2"/>
      </rPr>
      <t>rangée C3</t>
    </r>
    <r>
      <rPr>
        <sz val="11"/>
        <color theme="1"/>
        <rFont val="Calibri"/>
        <family val="2"/>
      </rPr>
      <t xml:space="preserve">. Notez que la </t>
    </r>
    <r>
      <rPr>
        <sz val="11"/>
        <color rgb="FFFF0000"/>
        <rFont val="Calibri"/>
        <family val="2"/>
      </rPr>
      <t>rangée C3</t>
    </r>
    <r>
      <rPr>
        <sz val="11"/>
        <color theme="1"/>
        <rFont val="Calibri"/>
        <family val="2"/>
      </rPr>
      <t xml:space="preserve"> est verrouillée et ne peut pas être modifiée. Par conséquent, si vous ne disposez de données ventilées entre ressources nationales et extérieures, indiquez le total dans la </t>
    </r>
    <r>
      <rPr>
        <sz val="11"/>
        <color rgb="FFFF0000"/>
        <rFont val="Calibri"/>
        <family val="2"/>
      </rPr>
      <t>rangée C1</t>
    </r>
    <r>
      <rPr>
        <sz val="11"/>
        <color theme="1"/>
        <rFont val="Calibri"/>
        <family val="2"/>
      </rPr>
      <t>. Dans ce cas, précisez dans la cellule des observations que les données de la</t>
    </r>
    <r>
      <rPr>
        <sz val="11"/>
        <color rgb="FFFF0000"/>
        <rFont val="Calibri"/>
        <family val="2"/>
      </rPr>
      <t xml:space="preserve"> rangée C1</t>
    </r>
    <r>
      <rPr>
        <sz val="11"/>
        <color theme="1"/>
        <rFont val="Calibri"/>
        <family val="2"/>
      </rPr>
      <t xml:space="preserve"> correspondent au total des ressources nationales et extérieures.</t>
    </r>
  </si>
  <si>
    <r>
      <t>Déficit programmatique :
Le déficit programmatique est calculé à partir des besoins totaux (</t>
    </r>
    <r>
      <rPr>
        <sz val="11"/>
        <color rgb="FFFF0000"/>
        <rFont val="Arial"/>
        <family val="2"/>
      </rPr>
      <t>rangée A</t>
    </r>
    <r>
      <rPr>
        <sz val="11"/>
        <color theme="1"/>
        <rFont val="Arial"/>
        <family val="2"/>
      </rPr>
      <t>).</t>
    </r>
  </si>
  <si>
    <t>Observations/Hypothèses :
1) Indiquez la zone cible
2) Précisez qui sont les autres sources de financement
3) Précisez le nombre de cas de tuberculose infantile à signaler et la part de ces cas dans le total des cas signalés</t>
  </si>
  <si>
    <r>
      <t xml:space="preserve">Estimation </t>
    </r>
    <r>
      <rPr>
        <sz val="11"/>
        <color rgb="FFFF0000"/>
        <rFont val="Calibri"/>
        <family val="2"/>
      </rPr>
      <t>des  populations</t>
    </r>
    <r>
      <rPr>
        <sz val="11"/>
        <color theme="1"/>
        <rFont val="Calibri"/>
        <family val="2"/>
      </rPr>
      <t xml:space="preserve"> dans le besoin/à risque :
Correspond au nombre estimé de cas de tuberculose multirésistante parmi tous les nouveaux cas et cas de récidive</t>
    </r>
  </si>
  <si>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</si>
  <si>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 xml:space="preserve">Observations/Hypothèses :
1) Indiquez la zone cible
2) Précisez qui sont les autres sources de financement
3) Avec les cibles du pays, dans la colonne destinée aux observations, indiquez le taux de réussite du traitement, actuel et ciblé, pour tous les nouveaux cas de tuberculose pour chacune des trois années </t>
  </si>
  <si>
    <r>
      <t xml:space="preserve">Indicateur de couverture : </t>
    </r>
    <r>
      <rPr>
        <sz val="11"/>
        <color rgb="FFFF0000"/>
        <rFont val="Calibri"/>
        <family val="2"/>
      </rPr>
      <t>Nombre de cas de tuberculose résistante à la rifampicine et/ou tuberculose multirésistante qui ont commencé un traitement de deuxième intention</t>
    </r>
  </si>
  <si>
    <r>
      <t xml:space="preserve">Estimation </t>
    </r>
    <r>
      <rPr>
        <sz val="11"/>
        <color rgb="FFFF0000"/>
        <rFont val="Calibri"/>
        <family val="2"/>
      </rPr>
      <t>des population</t>
    </r>
    <r>
      <rPr>
        <sz val="11"/>
        <color theme="1"/>
        <rFont val="Calibri"/>
        <family val="2"/>
      </rPr>
      <t xml:space="preserve">s dans le besoin/à risque :
Correspond au nombre estimé de cas de tuberculose multirésistante parmi tous les nouveaux cas et cas de récidive </t>
    </r>
  </si>
  <si>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</si>
  <si>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</si>
  <si>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r>
      <t xml:space="preserve">Estimation </t>
    </r>
    <r>
      <rPr>
        <sz val="11"/>
        <color rgb="FFFF0000"/>
        <rFont val="Calibri"/>
        <family val="2"/>
      </rPr>
      <t>des populations</t>
    </r>
    <r>
      <rPr>
        <sz val="11"/>
        <color theme="1"/>
        <rFont val="Calibri"/>
        <family val="2"/>
      </rPr>
      <t xml:space="preserve"> dans le besoin/à risque :
Se rapporte à tous les adultes et enfants inscrits dans un programme de prise en charge </t>
    </r>
    <r>
      <rPr>
        <sz val="11"/>
        <color rgb="FFFF0000"/>
        <rFont val="Calibri"/>
        <family val="2"/>
      </rPr>
      <t>ou traitement</t>
    </r>
    <r>
      <rPr>
        <sz val="11"/>
        <color theme="1"/>
        <rFont val="Calibri"/>
        <family val="2"/>
      </rPr>
      <t xml:space="preserve"> du VIH</t>
    </r>
  </si>
  <si>
    <r>
      <t xml:space="preserve">Cible du pays :
1) Se rapporte au plan stratégique national ou à toute autre cible du pays approuvée plus récemment
2) « # » correspond au nombre d’adultes et d’enfants inscrits dans un programme de prise en charge ou </t>
    </r>
    <r>
      <rPr>
        <sz val="11"/>
        <color rgb="FFFF0000"/>
        <rFont val="Calibri"/>
        <family val="2"/>
      </rPr>
      <t>traitement</t>
    </r>
    <r>
      <rPr>
        <sz val="11"/>
        <color theme="1"/>
        <rFont val="Calibri"/>
        <family val="2"/>
      </rPr>
      <t xml:space="preserve"> du VIH , qui sont dépistés pour la tuberculose
3) « % » correspond à la part des adultes et enfants inscrits dans un programme de prise en charge </t>
    </r>
    <r>
      <rPr>
        <sz val="11"/>
        <color rgb="FFFF0000"/>
        <rFont val="Calibri"/>
        <family val="2"/>
      </rPr>
      <t xml:space="preserve">ou traitement </t>
    </r>
    <r>
      <rPr>
        <sz val="11"/>
        <color theme="1"/>
        <rFont val="Calibri"/>
        <family val="2"/>
      </rPr>
      <t xml:space="preserve">du VIH et dépistés pour la tuberculose, parmi tous les adultes et enfants inscrits dans un programme de prise en charge </t>
    </r>
    <r>
      <rPr>
        <sz val="11"/>
        <color rgb="FFFF0000"/>
        <rFont val="Calibri"/>
        <family val="2"/>
      </rPr>
      <t xml:space="preserve">ou traitement </t>
    </r>
    <r>
      <rPr>
        <sz val="11"/>
        <color theme="1"/>
        <rFont val="Calibri"/>
        <family val="2"/>
      </rPr>
      <t>du VIH</t>
    </r>
  </si>
  <si>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enregistrés, nouveaux cas et cas de récidive confondus</t>
    </r>
  </si>
  <si>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</si>
  <si>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Observations/Hypothèses :
1) Indiquez la région cible
2) Précisez qui sont les autres sources de financement</t>
  </si>
  <si>
    <t>Tuberculose et VIH - Interventions conjointes de lutte contre la tuberculose et le VIH - Patients tuberculeux séropositifs au VIH sous traitement antirétroviral</t>
  </si>
  <si>
    <r>
      <rPr>
        <sz val="11"/>
        <color theme="1"/>
        <rFont val="Calibri"/>
        <family val="2"/>
      </rPr>
      <t xml:space="preserve">Estimation </t>
    </r>
    <r>
      <rPr>
        <sz val="11"/>
        <color rgb="FFFF0000"/>
        <rFont val="Calibri"/>
        <family val="2"/>
      </rPr>
      <t>des populations</t>
    </r>
    <r>
      <rPr>
        <sz val="11"/>
        <color theme="1"/>
        <rFont val="Calibri"/>
        <family val="2"/>
      </rPr>
      <t xml:space="preserve"> dans le besoin/à risque :
Correspond au nombre total de patients tuberculeux (nouveaux cas et cas de récidive) et séropositifs que l'on s'attend à enregistrer sur la période</t>
    </r>
  </si>
  <si>
    <t>Observations/Hypothèses :
1) Indiquez la zone cible
2) Précisez qui sont les autres sources de financement.</t>
  </si>
  <si>
    <r>
      <t xml:space="preserve">A. Estimation </t>
    </r>
    <r>
      <rPr>
        <sz val="11"/>
        <color rgb="FFFF0000"/>
        <rFont val="Calibri"/>
        <family val="2"/>
      </rPr>
      <t>du total de population</t>
    </r>
    <r>
      <rPr>
        <sz val="11"/>
        <color theme="1"/>
        <rFont val="Calibri"/>
        <family val="2"/>
      </rPr>
      <t>s dans le besoin/à risque</t>
    </r>
  </si>
  <si>
    <r>
      <rPr>
        <sz val="11"/>
        <color theme="1"/>
        <rFont val="Calibri"/>
        <family val="2"/>
      </rP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t>
    </r>
  </si>
  <si>
    <r>
      <t xml:space="preserve">Просьба заполнять отдельные таблицы программных пробелов, содержащиеся на листе “Таблицы”, по приоритетным модулям, относящимся к запросу на финансирование по ТБ. Ниже перечислены возможные модули и соответствующие относящиеся к ним мероприятия, которые можно выбрать. Заполнять таблицы следует только по тем модулям или мероприятиям,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Руководстве по модульной форме. 
Приоритетные модули:
- Уход в связи с ТБ и профилактика ТБ
          -&gt; Выявление </t>
    </r>
    <r>
      <rPr>
        <sz val="11"/>
        <color rgb="FFFF0000"/>
        <rFont val="Arial"/>
        <family val="2"/>
      </rPr>
      <t>случаев</t>
    </r>
    <r>
      <rPr>
        <sz val="11"/>
        <color theme="1"/>
        <rFont val="Arial"/>
        <family val="2"/>
      </rPr>
      <t xml:space="preserve"> и диагностика
- МЛУ-ТБ
          -&gt; Выявление </t>
    </r>
    <r>
      <rPr>
        <sz val="11"/>
        <color rgb="FFFF0000"/>
        <rFont val="Arial"/>
        <family val="2"/>
      </rPr>
      <t>случаев</t>
    </r>
    <r>
      <rPr>
        <sz val="11"/>
        <color theme="1"/>
        <rFont val="Arial"/>
        <family val="2"/>
      </rPr>
      <t xml:space="preserve"> и диагностика
          -&gt; Лечение
- ТБ/ВИЧ
          -&gt;</t>
    </r>
    <r>
      <rPr>
        <sz val="11"/>
        <color rgb="FFFF0000"/>
        <rFont val="Arial"/>
        <family val="2"/>
      </rPr>
      <t xml:space="preserve"> совместные</t>
    </r>
    <r>
      <rPr>
        <sz val="11"/>
        <color theme="1"/>
        <rFont val="Arial"/>
        <family val="2"/>
      </rPr>
      <t xml:space="preserve"> мероприятия  </t>
    </r>
    <r>
      <rPr>
        <sz val="11"/>
        <color rgb="FFFF0000"/>
        <rFont val="Arial"/>
        <family val="2"/>
      </rPr>
      <t>в области</t>
    </r>
    <r>
      <rPr>
        <sz val="11"/>
        <color theme="1"/>
        <rFont val="Arial"/>
        <family val="2"/>
      </rPr>
      <t xml:space="preserve"> с коинфекцией </t>
    </r>
    <r>
      <rPr>
        <sz val="11"/>
        <color rgb="FFFF0000"/>
        <rFont val="Arial"/>
        <family val="2"/>
      </rPr>
      <t>ТБ/ВИЧ</t>
    </r>
    <r>
      <rPr>
        <sz val="11"/>
        <color theme="1"/>
        <rFont val="Arial"/>
        <family val="2"/>
      </rPr>
      <t xml:space="preserve">
</t>
    </r>
  </si>
  <si>
    <r>
      <t>Уход в связи с ТБ и профилактика ТБ - выявление</t>
    </r>
    <r>
      <rPr>
        <sz val="11"/>
        <color rgb="FFFF0000"/>
        <rFont val="Arial"/>
        <family val="2"/>
      </rPr>
      <t xml:space="preserve"> случаев</t>
    </r>
    <r>
      <rPr>
        <sz val="11"/>
        <color theme="1"/>
        <rFont val="Arial"/>
        <family val="2"/>
      </rPr>
      <t xml:space="preserve"> и диагностика</t>
    </r>
  </si>
  <si>
    <r>
      <t>Национальная цель:
1) означает национальную цель согласно НСП или любую другую последнюю согласованную национальную цель.
2) "#" означает число пациентов со всеми формами ТБ (новых и рецидивов), данные о которых передаются национальным руководящим органам здравоохранения. Включает бактериологически подтвержденные случаи и случаи, продиагностированные с использованием других методов, таких как рентгеноскопия, цитология, а также клинически продиагностированные случаи.
3) "%" означает показатель выявления случаев заболевания, т.е. процентную долю зарегистрированных случаев ТБ всех форм (новых и рецидивов) среди расчетной численности</t>
    </r>
    <r>
      <rPr>
        <sz val="11"/>
        <color rgb="FFFF0000"/>
        <rFont val="Arial"/>
        <family val="2"/>
      </rPr>
      <t xml:space="preserve"> больных </t>
    </r>
    <r>
      <rPr>
        <sz val="11"/>
        <color theme="1"/>
        <rFont val="Arial"/>
        <family val="2"/>
      </rPr>
      <t xml:space="preserve">с ТБ.
</t>
    </r>
  </si>
  <si>
    <r>
      <t xml:space="preserve">ТБ/ВИЧ - </t>
    </r>
    <r>
      <rPr>
        <sz val="11"/>
        <color rgb="FFFF0000"/>
        <rFont val="Arial"/>
        <family val="2"/>
      </rPr>
      <t>Совместные</t>
    </r>
    <r>
      <rPr>
        <sz val="11"/>
        <color theme="1"/>
        <rFont val="Arial"/>
        <family val="2"/>
      </rPr>
      <t xml:space="preserve"> мероприятия по борьбе с коинфекцией ТБ/ВИЧ 
- скрининг ТБ среди пациентов с ВИЧ </t>
    </r>
  </si>
  <si>
    <r>
      <t xml:space="preserve">ТБ/ВИЧ - </t>
    </r>
    <r>
      <rPr>
        <sz val="11"/>
        <color rgb="FFFF0000"/>
        <rFont val="Arial"/>
        <family val="2"/>
      </rPr>
      <t>Совместныее</t>
    </r>
    <r>
      <rPr>
        <sz val="11"/>
        <color theme="1"/>
        <rFont val="Arial"/>
        <family val="2"/>
      </rPr>
      <t xml:space="preserve"> мероприятия по борьбе с коинфекцией ТБ/ВИЧ 
- пациенты с ТБ с известным ВИЧ-статусом</t>
    </r>
  </si>
  <si>
    <r>
      <t>ТБ/ВИЧ -</t>
    </r>
    <r>
      <rPr>
        <sz val="11"/>
        <color rgb="FFFF0000"/>
        <rFont val="Arial"/>
        <family val="2"/>
      </rPr>
      <t xml:space="preserve"> Совместные</t>
    </r>
    <r>
      <rPr>
        <sz val="11"/>
        <color theme="1"/>
        <rFont val="Arial"/>
        <family val="2"/>
      </rPr>
      <t xml:space="preserve"> мероприятия по борьбе с коинфекцией ТБ/ВИЧ - ВИЧ-положительные пациенты с ТБ, получающие АРТ</t>
    </r>
  </si>
  <si>
    <t>Si el número de tablas incluidas en el cuaderno de Excel no es suficiente o el solicitante quiere presentar una tabla para un módulo o intervención que no aparece indicado en las instrucciones, podrá utilizar la tabla vacía incluida en la hoja denominada "Tabla en blanco".</t>
  </si>
  <si>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</si>
  <si>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Comentarios/supuestos:
1) Especifique el área objetivo.
2) Especifique cuáles son las otras fuentes de financiamiento.
3) Especifique el número y proporción de casos de tuberculosis infantil que debe ser notificado entre el número total notificado.</t>
  </si>
  <si>
    <t>Tuberculosis multidrogorresistente (TB-MDR): detección de casos y diagnóstico</t>
  </si>
  <si>
    <t xml:space="preserve">Población estimada con necesidades/en riesgo:
Se refiere al número estimado de casos de TB-MDR entre todos los casos nuevos y de retratamiento.  </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</si>
  <si>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</si>
  <si>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TB-MDR: tratamiento</t>
  </si>
  <si>
    <t xml:space="preserve"> Indicador de cobertura: 
Número de casos de TB-RR y/o TB-MDR que ha comenzado un tratamiento de segunda línea. </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</si>
  <si>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</si>
  <si>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</si>
  <si>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se ha evaluado su estado con respecto a la tuberculosis entre todos los adultos y niños que recibe tratamiento y servicios de atención del VIH.</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</si>
  <si>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</si>
  <si>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</si>
  <si>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Para completar la portada, seleccione la zona geográfica y el tipo de solicitante de las listas desplegables. </t>
  </si>
  <si>
    <t>B. Metas del país 
(según el Plan Estratégico Nacional)</t>
  </si>
  <si>
    <t>C. Necesidades totales del país ya cubiertas</t>
  </si>
  <si>
    <t xml:space="preserve">Necesidades del país cubiertas por el monto asignado </t>
  </si>
  <si>
    <t xml:space="preserve">F. Cobertura total del monto asignado y otros recursos: E + C </t>
  </si>
  <si>
    <t>Si el número de tablas incluidas en el cuaderno de Excel no es suficiente o el solicitante quiere presentar una tabla para un módulo o intervención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</si>
  <si>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Latest version updated December 2016</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</si>
  <si>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</si>
  <si>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</si>
  <si>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Última versión actualizada diciembre 2016</t>
  </si>
  <si>
    <t>Dernière version mise à jour décembre 2016</t>
  </si>
  <si>
    <t>Последняя версия обновлена ​​декабря 2016</t>
  </si>
  <si>
    <t>Tuberculosis - Tabla de brecha programático 1 (por intervención prioritaria)</t>
  </si>
  <si>
    <t>Tuberculosis - Tabla de brecha programático 2 (por intervención prioritaria)</t>
  </si>
  <si>
    <t>Tuberculosis - Tabla de brecha programático 3 (por intervención prioritaria)</t>
  </si>
  <si>
    <t>Tuberculosis - Tabla de brecha programático 4 (por intervención prioritaria)</t>
  </si>
  <si>
    <t>Tuberculosis - Tabla de brecha programático 5 (por intervención prioritaria)</t>
  </si>
  <si>
    <t>Tuberculosis - Tabla de brecha programático 6 (por intervención prioritaria)</t>
  </si>
  <si>
    <t>brecha programático</t>
  </si>
  <si>
    <t>D. brecha anual previsto para cubrir las necesidades: 
A - C</t>
  </si>
  <si>
    <t xml:space="preserve">G. brecha restante: A - F </t>
  </si>
  <si>
    <t xml:space="preserve">Lea detenidamente las instrucciones en la pestaña "Instrucciones" antes de completar la tabla de análisis de brecha programático. Las instrucciones se han adaptado a cada módulo o intervención específico. </t>
  </si>
  <si>
    <t>Tuberculosis - Tabla de brecha programático vacía (en caso necesario, por intervención prioritaria)</t>
  </si>
  <si>
    <t xml:space="preserve">Instrucciones para completar la tabla de brecha programático para la tuberculosis: </t>
  </si>
  <si>
    <t>Por favor, complete separadamente las tablas de brecha programático incluidas en la hoja de cálculo "Tablas"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-&gt; Intervenciones colaborativas de tuberculosis y VIH</t>
  </si>
  <si>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</si>
  <si>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brecha programático:
El brecha programático se calcula según la necesidad total (fila A).</t>
  </si>
  <si>
    <t>Lea detenidamente la hoja de instrucciones antes de completar la tabla de análisis de brecha programático.</t>
  </si>
  <si>
    <t>NTP iTIS Report</t>
  </si>
  <si>
    <t>NTRL Lab. Report</t>
  </si>
  <si>
    <t>2019: 10% from GOP; 2020: 20% from GOP</t>
  </si>
  <si>
    <t>Philippine NTP Report</t>
  </si>
  <si>
    <t>based on 2015 accomplishment and support from government and FAPs</t>
  </si>
  <si>
    <t xml:space="preserve">BASED ON THE PHILSTEP1: Total estimated population in need /at risk
= ((Target number of all DS TB cases - Target number of TB in children) x % Population of the target sites) + (Target number of MDR/RRTB to be enrolled) x 90% (estimated percentage of 15yrs old and above).
2018 Estimated Population in need / at risk (target site of implementation are Cat A and B and whole of NCR, RO3 and RO4a)
= ((309,564 - 37,787) x 38%) + (8,298 x 90%)
= 103,275 + 7,468
= 110,743
2019 Estimated Population in need / at risk (NSP target sites of implementation are Cat A and B and whole of NCR, RO3 and RO4a + 3 ROs (58%)
= ((305,974 - 40,222) x 58%) + (9,007 x 90%)
= 154,137 + 8,106
= 162,243
2020 Estimated Population in need / at risk (NSP target sites of implementation are Cat A and B and whole of NCR, RO3, RO4a + 3 ROs + 3 ROs (71%)
= ((297,115 - 39,057) x 71%) + (9,824 x 90%)
= 183,221 + 8,841
= 192,062
</t>
  </si>
  <si>
    <t>NSP PhilSTEP1 target is 90% by the end of 2022. 81% is the baseline accomplishment as of Q3 of 2016. Thus, incremental yearly targets are identifed as follows 83%, 85% and 87% for 2018-2020.</t>
  </si>
  <si>
    <t xml:space="preserve">Requested funding will cover the capacity buidling, supervision and monitoring activities of region-wide implementation of HIV Provider-Initiated Counseling and Testing in big 3 regions (NCR, RO3 and RO4a). </t>
  </si>
  <si>
    <t>NSP Target is 100%, having all TB patients diagnosed with HIV must be started on ART within the reporting period.</t>
  </si>
  <si>
    <t xml:space="preserve">80% Domestic Funding (ART is covered by HIV Program
20% Gap shall cover the provisions for HIV services enhancement (access and Out of pocket expense). </t>
  </si>
  <si>
    <t xml:space="preserve">Philippine DOH Epi Bureau </t>
  </si>
  <si>
    <t>Based on the HIV Program NSP estimates and projection of existing and new cases.</t>
  </si>
  <si>
    <t xml:space="preserve">80% - already being provided through GOP like geneXpert.
20% - funding gap to cover for Xray services for non-symptomatics </t>
  </si>
  <si>
    <t>Based on assumption that other parters (non-GF supported) will contribute to 2% of incident tb cases</t>
  </si>
  <si>
    <t xml:space="preserve"> 
GOP will also cover scale-up activities other than Cat A and B sites, NCR, RO3, RO4a and PMDT sites. NTP intends to scale-up to 3 regions in 2019 and another 3 regions in 2020. Thus, incremental increase in domestic funding are 0%, 12% and 22%. Percentage increments are based on the estimated % TB cases coming from the additional regions per year + the estimated 10% domestic fund for HIV test kits.</t>
  </si>
  <si>
    <t xml:space="preserve"> This is based on the estimated 17,000 among the incident cases in 2015.Target reflects projected decreasing incidence rate from 2018-2020 (313,997/305445/295371) and WHO Global TB Report MDRTB among 2.6% among the new cases and 29% among retreatment cases.</t>
  </si>
  <si>
    <t>Target reflects 10% and 20% of PhilSTEP target for the identified years</t>
  </si>
  <si>
    <t xml:space="preserve">
</t>
  </si>
  <si>
    <t xml:space="preserve">In year 2015, the total missing cases is 15% of all notified TB cases. 
</t>
  </si>
  <si>
    <t xml:space="preserve">Refer to Annex 23. </t>
  </si>
  <si>
    <t>Based on CDR targets in PhilSTEP1. See Annex 23.</t>
  </si>
  <si>
    <t>Full year</t>
  </si>
  <si>
    <t>This is the actual data from the 46 Cat A and B sites and all operational PMDT Facilities for the year</t>
  </si>
  <si>
    <t xml:space="preserve">Based on 2016 NTP report, among the TB patients tested for HIV, 0.8% are Positive. This is only for Cat 1 and B sites and all PMDT facilities nationwide. </t>
  </si>
  <si>
    <t>Funding to support these targets will be under the catalytic funding request. For the grant duration, 54000 cases will be notified from the private sector engagement, 5400 from jails/prisons, 11430 from urban poor population, 3100 from patient contacts, and 15000 from community referral.</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</si>
</sst>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i/>
      <sz val="11"/>
      <name val="Arial"/>
      <family val="2"/>
    </font>
    <font>
      <i/>
      <sz val="11"/>
      <color theme="1"/>
      <name val="Arial"/>
      <family val="2"/>
    </font>
    <font>
      <sz val="11"/>
      <color rgb="FFFF0000"/>
      <name val="Arial"/>
      <family val="2"/>
    </font>
    <font>
      <b/>
      <i/>
      <sz val="18"/>
      <color rgb="FFFF0000"/>
      <name val="Arial"/>
      <family val="2"/>
    </font>
    <font>
      <i/>
      <sz val="11"/>
      <color theme="1"/>
      <name val="Calibri"/>
      <family val="2"/>
      <scheme val="minor"/>
    </font>
    <font>
      <b/>
      <sz val="11"/>
      <color theme="1"/>
      <name val="Calibri"/>
      <family val="2"/>
      <scheme val="minor"/>
    </font>
    <font>
      <sz val="11"/>
      <color rgb="FF7030A0"/>
      <name val="Arial"/>
      <family val="2"/>
    </font>
    <font>
      <i/>
      <sz val="11"/>
      <color rgb="FF7030A0"/>
      <name val="Arial"/>
      <family val="2"/>
    </font>
    <font>
      <u/>
      <sz val="11"/>
      <color theme="10"/>
      <name val="Arial"/>
      <family val="2"/>
    </font>
    <font>
      <sz val="12"/>
      <name val="Arial"/>
      <family val="2"/>
    </font>
    <font>
      <sz val="11"/>
      <color theme="1"/>
      <name val="Calibri"/>
      <family val="2"/>
    </font>
    <font>
      <sz val="11"/>
      <color rgb="FFFF0000"/>
      <name val="Calibri"/>
      <family val="2"/>
    </font>
    <font>
      <sz val="11"/>
      <color rgb="FFFF0000"/>
      <name val="Calibri"/>
      <family val="2"/>
      <scheme val="minor"/>
    </font>
    <font>
      <sz val="11"/>
      <color rgb="FF92D050"/>
      <name val="Calibri"/>
      <family val="2"/>
    </font>
    <font>
      <u/>
      <sz val="11"/>
      <color theme="11"/>
      <name val="Arial"/>
      <family val="2"/>
    </font>
    <font>
      <sz val="8"/>
      <name val="Arial"/>
      <family val="2"/>
    </font>
  </fonts>
  <fills count="22">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12487D"/>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E4DFEC"/>
        <bgColor indexed="64"/>
      </patternFill>
    </fill>
  </fills>
  <borders count="48">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style="medium">
        <color auto="1"/>
      </left>
      <right/>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medium">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diagonal/>
    </border>
  </borders>
  <cellStyleXfs count="10">
    <xf numFmtId="0" fontId="0" fillId="0" borderId="0"/>
    <xf numFmtId="9" fontId="9" fillId="0" borderId="0" applyFont="0" applyFill="0" applyBorder="0" applyAlignment="0" applyProtection="0"/>
    <xf numFmtId="0" fontId="33" fillId="0" borderId="0" applyNumberFormat="0" applyFill="0" applyBorder="0" applyAlignment="0" applyProtection="0"/>
    <xf numFmtId="0" fontId="9"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263">
    <xf numFmtId="0" fontId="0" fillId="0" borderId="0" xfId="0"/>
    <xf numFmtId="0" fontId="0" fillId="3" borderId="12" xfId="0" applyFont="1" applyFill="1" applyBorder="1" applyAlignment="1" applyProtection="1">
      <alignment vertical="center" wrapText="1"/>
      <protection locked="0"/>
    </xf>
    <xf numFmtId="0" fontId="0" fillId="3" borderId="5"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0" borderId="0" xfId="0" applyAlignment="1">
      <alignment vertical="top"/>
    </xf>
    <xf numFmtId="0" fontId="0" fillId="3" borderId="5"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10" borderId="0" xfId="0" applyFill="1" applyBorder="1" applyAlignment="1" applyProtection="1">
      <alignment horizontal="left" vertical="top"/>
    </xf>
    <xf numFmtId="0" fontId="0" fillId="10"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10" fillId="0" borderId="0" xfId="0" applyFont="1" applyAlignment="1" applyProtection="1">
      <alignment wrapText="1"/>
      <protection locked="0"/>
    </xf>
    <xf numFmtId="0" fontId="25" fillId="3" borderId="5" xfId="0" applyFont="1" applyFill="1" applyBorder="1" applyAlignment="1" applyProtection="1">
      <alignment horizontal="left" vertical="center" wrapText="1"/>
      <protection locked="0"/>
    </xf>
    <xf numFmtId="0" fontId="11" fillId="3" borderId="21" xfId="0" applyFont="1" applyFill="1" applyBorder="1" applyAlignment="1" applyProtection="1">
      <alignment horizontal="center" vertical="center" wrapText="1"/>
      <protection locked="0"/>
    </xf>
    <xf numFmtId="9" fontId="0" fillId="6" borderId="5" xfId="1" applyFont="1" applyFill="1" applyBorder="1" applyAlignment="1" applyProtection="1">
      <alignment horizontal="right" vertical="center" wrapText="1"/>
    </xf>
    <xf numFmtId="9" fontId="0" fillId="7" borderId="5" xfId="1" applyFont="1" applyFill="1" applyBorder="1" applyAlignment="1" applyProtection="1">
      <alignment horizontal="right" vertical="center" wrapText="1"/>
    </xf>
    <xf numFmtId="4" fontId="12" fillId="0" borderId="0" xfId="0" applyNumberFormat="1" applyFont="1" applyFill="1" applyBorder="1" applyAlignment="1" applyProtection="1">
      <alignment horizontal="left" vertical="center" wrapText="1"/>
    </xf>
    <xf numFmtId="4" fontId="13" fillId="0" borderId="0" xfId="0" applyNumberFormat="1" applyFont="1" applyFill="1" applyBorder="1" applyAlignment="1" applyProtection="1">
      <alignment horizontal="center" vertical="center" wrapText="1"/>
    </xf>
    <xf numFmtId="4" fontId="14" fillId="0" borderId="0" xfId="0" applyNumberFormat="1" applyFont="1" applyBorder="1" applyAlignment="1" applyProtection="1">
      <alignment vertical="center" wrapText="1"/>
    </xf>
    <xf numFmtId="4" fontId="12" fillId="0" borderId="0" xfId="0" applyNumberFormat="1" applyFont="1" applyBorder="1" applyAlignment="1" applyProtection="1">
      <alignment vertical="center" wrapText="1"/>
    </xf>
    <xf numFmtId="4" fontId="0" fillId="0" borderId="0" xfId="0" applyNumberFormat="1" applyFont="1" applyProtection="1"/>
    <xf numFmtId="4" fontId="20" fillId="10" borderId="0" xfId="0" applyNumberFormat="1" applyFont="1" applyFill="1" applyBorder="1" applyAlignment="1" applyProtection="1">
      <alignment horizontal="left" vertical="center" wrapText="1"/>
    </xf>
    <xf numFmtId="4" fontId="20" fillId="10" borderId="0" xfId="0" applyNumberFormat="1" applyFont="1" applyFill="1" applyBorder="1" applyAlignment="1" applyProtection="1">
      <alignment horizontal="right" vertical="center" wrapText="1"/>
    </xf>
    <xf numFmtId="4" fontId="27" fillId="0" borderId="0" xfId="0" applyNumberFormat="1" applyFont="1" applyProtection="1"/>
    <xf numFmtId="4" fontId="27" fillId="0" borderId="0" xfId="0" applyNumberFormat="1" applyFont="1" applyAlignment="1" applyProtection="1">
      <alignment wrapText="1"/>
    </xf>
    <xf numFmtId="0" fontId="11" fillId="3" borderId="14" xfId="0" applyFont="1" applyFill="1" applyBorder="1" applyAlignment="1" applyProtection="1">
      <alignment horizontal="left" vertical="center" wrapText="1"/>
      <protection locked="0"/>
    </xf>
    <xf numFmtId="0" fontId="26" fillId="9" borderId="3" xfId="0" applyFont="1" applyFill="1" applyBorder="1" applyAlignment="1" applyProtection="1">
      <alignment horizontal="left" vertical="center" wrapText="1"/>
      <protection locked="0"/>
    </xf>
    <xf numFmtId="0" fontId="23" fillId="2" borderId="2" xfId="0" applyFont="1" applyFill="1" applyBorder="1" applyAlignment="1" applyProtection="1">
      <alignment horizontal="left" vertical="center"/>
      <protection locked="0"/>
    </xf>
    <xf numFmtId="0" fontId="23" fillId="2" borderId="3" xfId="0" applyFont="1" applyFill="1" applyBorder="1" applyAlignment="1" applyProtection="1">
      <alignment horizontal="left" vertical="center"/>
      <protection locked="0"/>
    </xf>
    <xf numFmtId="0" fontId="23" fillId="2" borderId="4" xfId="0" applyFont="1" applyFill="1" applyBorder="1" applyAlignment="1" applyProtection="1">
      <alignment horizontal="left" vertical="center"/>
      <protection locked="0"/>
    </xf>
    <xf numFmtId="0" fontId="11" fillId="4" borderId="12" xfId="0" applyFont="1" applyFill="1" applyBorder="1" applyAlignment="1" applyProtection="1">
      <alignment horizontal="left" vertical="center"/>
      <protection locked="0"/>
    </xf>
    <xf numFmtId="0" fontId="11" fillId="4" borderId="7" xfId="0" applyFont="1" applyFill="1" applyBorder="1" applyAlignment="1" applyProtection="1">
      <alignment horizontal="left" vertical="center"/>
      <protection locked="0"/>
    </xf>
    <xf numFmtId="0" fontId="11" fillId="4" borderId="13" xfId="0" applyFont="1" applyFill="1" applyBorder="1" applyAlignment="1" applyProtection="1">
      <alignment horizontal="left" vertical="center"/>
      <protection locked="0"/>
    </xf>
    <xf numFmtId="0" fontId="15" fillId="4" borderId="12" xfId="0" applyFont="1" applyFill="1" applyBorder="1" applyAlignment="1" applyProtection="1">
      <alignment horizontal="left" vertical="center"/>
      <protection locked="0"/>
    </xf>
    <xf numFmtId="0" fontId="15" fillId="4" borderId="7" xfId="0" applyFont="1" applyFill="1" applyBorder="1" applyAlignment="1" applyProtection="1">
      <alignment horizontal="left" vertical="center"/>
      <protection locked="0"/>
    </xf>
    <xf numFmtId="0" fontId="15" fillId="4" borderId="13" xfId="0" applyFont="1" applyFill="1" applyBorder="1" applyAlignment="1" applyProtection="1">
      <alignment horizontal="left" vertical="center"/>
      <protection locked="0"/>
    </xf>
    <xf numFmtId="0" fontId="26" fillId="9" borderId="2" xfId="0" applyFont="1" applyFill="1" applyBorder="1" applyAlignment="1" applyProtection="1">
      <alignment horizontal="left" vertical="center" wrapText="1"/>
      <protection locked="0"/>
    </xf>
    <xf numFmtId="0" fontId="26" fillId="9" borderId="4" xfId="0" applyFont="1" applyFill="1" applyBorder="1" applyAlignment="1" applyProtection="1">
      <alignment horizontal="left" vertical="center" wrapText="1"/>
      <protection locked="0"/>
    </xf>
    <xf numFmtId="0" fontId="25" fillId="3" borderId="14" xfId="0" applyFont="1" applyFill="1" applyBorder="1" applyAlignment="1" applyProtection="1">
      <alignment vertical="center" wrapText="1"/>
      <protection locked="0"/>
    </xf>
    <xf numFmtId="0" fontId="25" fillId="3" borderId="6" xfId="0" applyFont="1" applyFill="1" applyBorder="1" applyAlignment="1" applyProtection="1">
      <alignment horizontal="left" vertical="center" wrapText="1"/>
      <protection locked="0"/>
    </xf>
    <xf numFmtId="0" fontId="26" fillId="3" borderId="31" xfId="0" applyFont="1" applyFill="1" applyBorder="1" applyAlignment="1" applyProtection="1">
      <alignment vertical="center" wrapText="1"/>
      <protection locked="0"/>
    </xf>
    <xf numFmtId="0" fontId="11" fillId="3" borderId="14" xfId="0" applyFont="1" applyFill="1" applyBorder="1" applyAlignment="1" applyProtection="1">
      <alignment vertical="center" wrapText="1"/>
      <protection locked="0"/>
    </xf>
    <xf numFmtId="0" fontId="0" fillId="3" borderId="33" xfId="0" applyFont="1" applyFill="1" applyBorder="1" applyAlignment="1" applyProtection="1">
      <alignment horizontal="center" vertical="center" wrapText="1"/>
      <protection locked="0"/>
    </xf>
    <xf numFmtId="0" fontId="11" fillId="3" borderId="19" xfId="0" applyFont="1" applyFill="1" applyBorder="1" applyAlignment="1" applyProtection="1">
      <alignment vertical="center" wrapText="1"/>
      <protection locked="0"/>
    </xf>
    <xf numFmtId="0" fontId="11" fillId="3" borderId="20" xfId="0" applyFont="1" applyFill="1" applyBorder="1" applyAlignment="1" applyProtection="1">
      <alignment vertical="center" wrapText="1"/>
      <protection locked="0"/>
    </xf>
    <xf numFmtId="0" fontId="11" fillId="3" borderId="23" xfId="0" applyFont="1" applyFill="1" applyBorder="1" applyAlignment="1" applyProtection="1">
      <alignment vertical="center" wrapText="1"/>
      <protection locked="0"/>
    </xf>
    <xf numFmtId="0" fontId="11" fillId="3" borderId="9" xfId="0" applyFont="1" applyFill="1" applyBorder="1" applyAlignment="1" applyProtection="1">
      <alignment vertical="center" wrapText="1"/>
      <protection locked="0"/>
    </xf>
    <xf numFmtId="3" fontId="0" fillId="3" borderId="5" xfId="0" applyNumberFormat="1" applyFont="1" applyFill="1" applyBorder="1" applyAlignment="1" applyProtection="1">
      <alignment horizontal="right" vertical="center" wrapText="1"/>
    </xf>
    <xf numFmtId="4" fontId="21" fillId="10" borderId="38" xfId="0" applyNumberFormat="1" applyFont="1" applyFill="1" applyBorder="1" applyAlignment="1" applyProtection="1">
      <alignment horizontal="center" vertical="center" wrapText="1"/>
    </xf>
    <xf numFmtId="0" fontId="0" fillId="11" borderId="5" xfId="0" applyFill="1" applyBorder="1" applyAlignment="1" applyProtection="1">
      <alignment horizontal="left" vertical="top"/>
    </xf>
    <xf numFmtId="0" fontId="8" fillId="0" borderId="0" xfId="0" applyFont="1"/>
    <xf numFmtId="0" fontId="30" fillId="0" borderId="0" xfId="0" applyFont="1"/>
    <xf numFmtId="0" fontId="17" fillId="5" borderId="5" xfId="0" applyFont="1" applyFill="1" applyBorder="1" applyAlignment="1" applyProtection="1">
      <alignment vertical="center" wrapText="1"/>
      <protection locked="0"/>
    </xf>
    <xf numFmtId="0" fontId="10" fillId="5" borderId="0" xfId="0" applyFont="1" applyFill="1" applyAlignment="1" applyProtection="1">
      <alignment wrapText="1"/>
      <protection locked="0"/>
    </xf>
    <xf numFmtId="0" fontId="10" fillId="5" borderId="15" xfId="0" applyFont="1" applyFill="1" applyBorder="1" applyAlignment="1" applyProtection="1">
      <alignment wrapText="1"/>
      <protection locked="0"/>
    </xf>
    <xf numFmtId="0" fontId="26" fillId="5" borderId="5" xfId="0" applyFont="1" applyFill="1" applyBorder="1" applyAlignment="1" applyProtection="1">
      <alignment horizontal="center" vertical="center" wrapText="1"/>
      <protection locked="0"/>
    </xf>
    <xf numFmtId="0" fontId="0" fillId="5" borderId="0" xfId="0" applyFont="1" applyFill="1" applyAlignment="1" applyProtection="1">
      <alignment wrapText="1"/>
      <protection locked="0"/>
    </xf>
    <xf numFmtId="0" fontId="0" fillId="5" borderId="5" xfId="0" applyFont="1" applyFill="1" applyBorder="1" applyAlignment="1" applyProtection="1">
      <alignment horizontal="right" vertical="center" wrapText="1"/>
      <protection locked="0"/>
    </xf>
    <xf numFmtId="0" fontId="0" fillId="5" borderId="5" xfId="0" applyNumberFormat="1" applyFont="1" applyFill="1" applyBorder="1" applyAlignment="1" applyProtection="1">
      <alignment horizontal="right" vertical="center" wrapText="1"/>
      <protection locked="0"/>
    </xf>
    <xf numFmtId="0" fontId="0" fillId="5" borderId="15" xfId="0" applyFont="1" applyFill="1" applyBorder="1" applyAlignment="1" applyProtection="1">
      <alignment horizontal="left" vertical="center" wrapText="1"/>
      <protection locked="0"/>
    </xf>
    <xf numFmtId="3" fontId="0" fillId="5" borderId="5" xfId="0" applyNumberFormat="1" applyFont="1" applyFill="1" applyBorder="1" applyAlignment="1" applyProtection="1">
      <alignment horizontal="right" vertical="center" wrapText="1"/>
      <protection locked="0"/>
    </xf>
    <xf numFmtId="9" fontId="0" fillId="12" borderId="5" xfId="1" applyFont="1" applyFill="1" applyBorder="1" applyAlignment="1" applyProtection="1">
      <alignment horizontal="right" vertical="center" wrapText="1"/>
    </xf>
    <xf numFmtId="3" fontId="0" fillId="12" borderId="5" xfId="0" applyNumberFormat="1" applyFont="1" applyFill="1" applyBorder="1" applyAlignment="1" applyProtection="1">
      <alignment horizontal="right" vertical="center" wrapText="1"/>
      <protection locked="0"/>
    </xf>
    <xf numFmtId="3" fontId="0" fillId="12" borderId="5" xfId="0" applyNumberFormat="1" applyFont="1" applyFill="1" applyBorder="1" applyAlignment="1" applyProtection="1">
      <alignment horizontal="right" vertical="center" wrapText="1"/>
    </xf>
    <xf numFmtId="9" fontId="0" fillId="12" borderId="34" xfId="1" applyFont="1" applyFill="1" applyBorder="1" applyAlignment="1" applyProtection="1">
      <alignment horizontal="right" vertical="center" wrapText="1"/>
    </xf>
    <xf numFmtId="0" fontId="9" fillId="0" borderId="0" xfId="0" applyFont="1" applyAlignment="1" applyProtection="1">
      <alignment vertical="center" wrapText="1"/>
    </xf>
    <xf numFmtId="0" fontId="9" fillId="0" borderId="0" xfId="0" applyFont="1" applyAlignment="1" applyProtection="1">
      <alignment vertical="center"/>
    </xf>
    <xf numFmtId="0" fontId="0" fillId="4" borderId="8" xfId="0" applyFill="1" applyBorder="1" applyAlignment="1" applyProtection="1">
      <alignment horizontal="left" vertical="top"/>
    </xf>
    <xf numFmtId="0" fontId="0" fillId="4" borderId="5" xfId="0" applyFill="1" applyBorder="1" applyAlignment="1" applyProtection="1">
      <alignment horizontal="left" vertical="top"/>
    </xf>
    <xf numFmtId="0" fontId="0" fillId="3" borderId="0" xfId="0" applyFill="1" applyAlignment="1">
      <alignment vertical="top"/>
    </xf>
    <xf numFmtId="0" fontId="30" fillId="0" borderId="0" xfId="0" applyFont="1" applyFill="1"/>
    <xf numFmtId="0" fontId="9" fillId="3" borderId="5" xfId="3" applyFill="1" applyBorder="1" applyAlignment="1" applyProtection="1">
      <alignment horizontal="left" vertical="top"/>
    </xf>
    <xf numFmtId="0" fontId="9" fillId="3" borderId="6" xfId="3" applyFill="1" applyBorder="1" applyAlignment="1" applyProtection="1">
      <alignment horizontal="left" vertical="top"/>
    </xf>
    <xf numFmtId="0" fontId="0" fillId="14" borderId="0" xfId="0" applyFill="1"/>
    <xf numFmtId="0" fontId="0" fillId="0" borderId="0" xfId="0" applyFill="1"/>
    <xf numFmtId="0" fontId="35" fillId="13" borderId="0" xfId="0" applyFont="1" applyFill="1" applyAlignment="1">
      <alignment vertical="top"/>
    </xf>
    <xf numFmtId="0" fontId="36" fillId="13" borderId="0" xfId="0" applyFont="1" applyFill="1"/>
    <xf numFmtId="0" fontId="35" fillId="13" borderId="0" xfId="0" applyFont="1" applyFill="1"/>
    <xf numFmtId="0" fontId="0" fillId="11" borderId="6" xfId="0" applyFill="1" applyBorder="1" applyAlignment="1" applyProtection="1">
      <alignment horizontal="left" vertical="top"/>
    </xf>
    <xf numFmtId="0" fontId="0" fillId="13" borderId="0" xfId="0" applyFill="1" applyAlignment="1">
      <alignment vertical="top" wrapText="1"/>
    </xf>
    <xf numFmtId="0" fontId="2" fillId="0" borderId="0" xfId="0" applyFont="1"/>
    <xf numFmtId="0" fontId="2" fillId="13" borderId="0" xfId="0" applyFont="1" applyFill="1"/>
    <xf numFmtId="0" fontId="37" fillId="13" borderId="0" xfId="0" applyFont="1" applyFill="1"/>
    <xf numFmtId="0" fontId="0" fillId="13" borderId="0" xfId="0" applyFill="1" applyAlignment="1">
      <alignment vertical="top"/>
    </xf>
    <xf numFmtId="0" fontId="2" fillId="0" borderId="0" xfId="0" applyFont="1"/>
    <xf numFmtId="0" fontId="9" fillId="3" borderId="5" xfId="3" applyFill="1" applyBorder="1" applyAlignment="1" applyProtection="1">
      <alignment horizontal="left" vertical="top"/>
    </xf>
    <xf numFmtId="0" fontId="9" fillId="3" borderId="6" xfId="3" applyFill="1" applyBorder="1" applyAlignment="1" applyProtection="1">
      <alignment horizontal="left" vertical="top"/>
    </xf>
    <xf numFmtId="0" fontId="2" fillId="0" borderId="0" xfId="0" applyFont="1" applyFill="1"/>
    <xf numFmtId="0" fontId="0" fillId="0" borderId="0" xfId="0" applyFill="1" applyAlignment="1">
      <alignment vertical="top" wrapText="1"/>
    </xf>
    <xf numFmtId="0" fontId="0" fillId="15" borderId="0" xfId="0" applyFill="1" applyAlignment="1">
      <alignment vertical="top"/>
    </xf>
    <xf numFmtId="0" fontId="35" fillId="15" borderId="0" xfId="0" applyFont="1" applyFill="1" applyAlignment="1">
      <alignment vertical="top"/>
    </xf>
    <xf numFmtId="0" fontId="0" fillId="15" borderId="0" xfId="0" applyFont="1" applyFill="1" applyAlignment="1">
      <alignment vertical="center"/>
    </xf>
    <xf numFmtId="0" fontId="0" fillId="16" borderId="0" xfId="0" applyFill="1" applyAlignment="1">
      <alignment vertical="top"/>
    </xf>
    <xf numFmtId="0" fontId="4" fillId="4" borderId="0" xfId="0" applyFont="1" applyFill="1" applyAlignment="1"/>
    <xf numFmtId="0" fontId="8" fillId="0" borderId="0" xfId="0" applyFont="1" applyFill="1"/>
    <xf numFmtId="0" fontId="6" fillId="0" borderId="0" xfId="0" applyFont="1" applyFill="1"/>
    <xf numFmtId="0" fontId="3" fillId="15" borderId="0" xfId="0" applyFont="1" applyFill="1"/>
    <xf numFmtId="0" fontId="0" fillId="15" borderId="0" xfId="0" applyFill="1"/>
    <xf numFmtId="0" fontId="2" fillId="15" borderId="0" xfId="0" applyFont="1" applyFill="1"/>
    <xf numFmtId="0" fontId="2" fillId="16" borderId="0" xfId="0" applyFont="1" applyFill="1"/>
    <xf numFmtId="0" fontId="5" fillId="0" borderId="0" xfId="0" applyFont="1" applyFill="1"/>
    <xf numFmtId="0" fontId="0" fillId="15" borderId="0" xfId="0" applyFill="1" applyAlignment="1">
      <alignment vertical="top" wrapText="1"/>
    </xf>
    <xf numFmtId="0" fontId="35" fillId="17" borderId="0" xfId="0" applyFont="1" applyFill="1" applyAlignment="1">
      <alignment vertical="top" wrapText="1"/>
    </xf>
    <xf numFmtId="0" fontId="35" fillId="18" borderId="0" xfId="0" applyFont="1" applyFill="1" applyAlignment="1">
      <alignment vertical="top" wrapText="1"/>
    </xf>
    <xf numFmtId="0" fontId="35" fillId="18" borderId="0" xfId="0" applyFont="1" applyFill="1" applyAlignment="1">
      <alignment vertical="top"/>
    </xf>
    <xf numFmtId="0" fontId="0" fillId="19" borderId="0" xfId="0" applyFill="1" applyAlignment="1">
      <alignment vertical="top"/>
    </xf>
    <xf numFmtId="0" fontId="35" fillId="15" borderId="0" xfId="0" applyFont="1" applyFill="1" applyAlignment="1">
      <alignment vertical="top" wrapText="1"/>
    </xf>
    <xf numFmtId="0" fontId="0" fillId="18" borderId="0" xfId="0" applyFill="1" applyAlignment="1">
      <alignment vertical="top" wrapText="1"/>
    </xf>
    <xf numFmtId="0" fontId="27" fillId="15" borderId="0" xfId="0" applyFont="1" applyFill="1" applyAlignment="1">
      <alignment vertical="top"/>
    </xf>
    <xf numFmtId="0" fontId="0" fillId="20" borderId="0" xfId="0" applyFill="1" applyAlignment="1">
      <alignment vertical="top" wrapText="1"/>
    </xf>
    <xf numFmtId="0" fontId="0" fillId="19" borderId="0" xfId="0" applyFill="1" applyAlignment="1">
      <alignment vertical="top" wrapText="1"/>
    </xf>
    <xf numFmtId="0" fontId="0" fillId="20" borderId="43" xfId="0" applyFill="1" applyBorder="1" applyAlignment="1">
      <alignment vertical="top" wrapText="1"/>
    </xf>
    <xf numFmtId="0" fontId="0" fillId="10" borderId="0" xfId="0" applyFill="1" applyAlignment="1">
      <alignment vertical="top" wrapText="1"/>
    </xf>
    <xf numFmtId="0" fontId="7" fillId="21" borderId="5" xfId="0" applyFont="1" applyFill="1" applyBorder="1"/>
    <xf numFmtId="0" fontId="0" fillId="5" borderId="0" xfId="0" applyFill="1"/>
    <xf numFmtId="0" fontId="15" fillId="5" borderId="5" xfId="0" applyFont="1" applyFill="1" applyBorder="1"/>
    <xf numFmtId="4" fontId="15" fillId="5" borderId="0" xfId="0" applyNumberFormat="1" applyFont="1" applyFill="1" applyBorder="1" applyAlignment="1" applyProtection="1">
      <alignment vertical="center" wrapText="1"/>
    </xf>
    <xf numFmtId="0" fontId="10" fillId="5" borderId="0" xfId="0" applyFont="1" applyFill="1" applyBorder="1" applyAlignment="1" applyProtection="1">
      <alignment wrapText="1"/>
      <protection locked="0"/>
    </xf>
    <xf numFmtId="3" fontId="0" fillId="7" borderId="46" xfId="0" applyNumberFormat="1" applyFont="1" applyFill="1" applyBorder="1" applyAlignment="1" applyProtection="1">
      <alignment horizontal="right" vertical="center" wrapText="1"/>
    </xf>
    <xf numFmtId="0" fontId="29" fillId="5" borderId="5" xfId="0" applyFont="1" applyFill="1" applyBorder="1" applyProtection="1">
      <protection locked="0"/>
    </xf>
    <xf numFmtId="0" fontId="23" fillId="2" borderId="2" xfId="0" applyFont="1" applyFill="1" applyBorder="1" applyAlignment="1" applyProtection="1">
      <alignment horizontal="left" vertical="center"/>
    </xf>
    <xf numFmtId="0" fontId="23" fillId="2" borderId="3" xfId="0" applyFont="1" applyFill="1" applyBorder="1" applyAlignment="1" applyProtection="1">
      <alignment horizontal="left" vertical="center"/>
    </xf>
    <xf numFmtId="0" fontId="23" fillId="2" borderId="4" xfId="0" applyFont="1" applyFill="1" applyBorder="1" applyAlignment="1" applyProtection="1">
      <alignment horizontal="left" vertical="center"/>
    </xf>
    <xf numFmtId="0" fontId="24" fillId="3" borderId="29" xfId="0" applyFont="1" applyFill="1" applyBorder="1" applyAlignment="1" applyProtection="1">
      <alignment horizontal="left" vertical="center"/>
    </xf>
    <xf numFmtId="0" fontId="0" fillId="3" borderId="28" xfId="0" applyFont="1" applyFill="1" applyBorder="1" applyAlignment="1" applyProtection="1">
      <alignment horizontal="left" vertical="center"/>
    </xf>
    <xf numFmtId="0" fontId="0" fillId="3" borderId="30" xfId="0" applyFont="1" applyFill="1" applyBorder="1" applyAlignment="1" applyProtection="1">
      <alignment horizontal="left" vertical="center"/>
    </xf>
    <xf numFmtId="0" fontId="11" fillId="3" borderId="14" xfId="0" applyFont="1" applyFill="1" applyBorder="1" applyAlignment="1" applyProtection="1">
      <alignment vertical="center" wrapText="1"/>
    </xf>
    <xf numFmtId="0" fontId="11" fillId="3" borderId="14" xfId="0" applyFont="1" applyFill="1" applyBorder="1" applyAlignment="1" applyProtection="1">
      <alignment horizontal="left" vertical="center" wrapText="1"/>
    </xf>
    <xf numFmtId="0" fontId="15" fillId="4" borderId="12" xfId="0" applyFont="1" applyFill="1" applyBorder="1" applyAlignment="1" applyProtection="1">
      <alignment horizontal="left" vertical="center"/>
    </xf>
    <xf numFmtId="0" fontId="15" fillId="4" borderId="7" xfId="0" applyFont="1" applyFill="1" applyBorder="1" applyAlignment="1" applyProtection="1">
      <alignment horizontal="left" vertical="center"/>
    </xf>
    <xf numFmtId="0" fontId="15" fillId="4" borderId="13" xfId="0" applyFont="1" applyFill="1" applyBorder="1" applyAlignment="1" applyProtection="1">
      <alignment horizontal="left" vertical="center"/>
    </xf>
    <xf numFmtId="0" fontId="25" fillId="3" borderId="14" xfId="0" applyFont="1" applyFill="1" applyBorder="1" applyAlignment="1" applyProtection="1">
      <alignment vertical="center" wrapText="1"/>
    </xf>
    <xf numFmtId="0" fontId="25" fillId="3" borderId="5" xfId="0" applyFont="1" applyFill="1" applyBorder="1" applyAlignment="1" applyProtection="1">
      <alignment horizontal="left" vertical="center" wrapText="1"/>
    </xf>
    <xf numFmtId="0" fontId="25" fillId="3" borderId="6" xfId="0" applyFont="1" applyFill="1" applyBorder="1" applyAlignment="1" applyProtection="1">
      <alignment horizontal="left" vertical="center" wrapText="1"/>
    </xf>
    <xf numFmtId="0" fontId="26" fillId="3" borderId="31" xfId="0" applyFont="1" applyFill="1" applyBorder="1" applyAlignment="1" applyProtection="1">
      <alignment vertical="center" wrapText="1"/>
    </xf>
    <xf numFmtId="0" fontId="26" fillId="9" borderId="2" xfId="0" applyFont="1" applyFill="1" applyBorder="1" applyAlignment="1" applyProtection="1">
      <alignment horizontal="left" vertical="center" wrapText="1"/>
    </xf>
    <xf numFmtId="0" fontId="26" fillId="9" borderId="3" xfId="0" applyFont="1" applyFill="1" applyBorder="1" applyAlignment="1" applyProtection="1">
      <alignment horizontal="left" vertical="center" wrapText="1"/>
    </xf>
    <xf numFmtId="0" fontId="26" fillId="9" borderId="4" xfId="0" applyFont="1" applyFill="1" applyBorder="1" applyAlignment="1" applyProtection="1">
      <alignment horizontal="left" vertical="center" wrapText="1"/>
    </xf>
    <xf numFmtId="0" fontId="11" fillId="3" borderId="19" xfId="0" applyFont="1" applyFill="1" applyBorder="1" applyAlignment="1" applyProtection="1">
      <alignment vertical="center" wrapText="1"/>
    </xf>
    <xf numFmtId="0" fontId="11" fillId="3" borderId="20" xfId="0" applyFont="1" applyFill="1" applyBorder="1" applyAlignment="1" applyProtection="1">
      <alignment vertical="center" wrapText="1"/>
    </xf>
    <xf numFmtId="0" fontId="11" fillId="3" borderId="21" xfId="0" applyFont="1" applyFill="1" applyBorder="1" applyAlignment="1" applyProtection="1">
      <alignment horizontal="center" vertical="center" wrapText="1"/>
    </xf>
    <xf numFmtId="0" fontId="11" fillId="3" borderId="23" xfId="0" applyFont="1" applyFill="1" applyBorder="1" applyAlignment="1" applyProtection="1">
      <alignment vertical="center" wrapText="1"/>
    </xf>
    <xf numFmtId="0" fontId="11" fillId="3" borderId="9" xfId="0" applyFont="1" applyFill="1" applyBorder="1" applyAlignment="1" applyProtection="1">
      <alignment vertical="center" wrapText="1"/>
    </xf>
    <xf numFmtId="0" fontId="11" fillId="4" borderId="12" xfId="0" applyFont="1" applyFill="1" applyBorder="1" applyAlignment="1" applyProtection="1">
      <alignment horizontal="left" vertical="center"/>
    </xf>
    <xf numFmtId="0" fontId="11" fillId="4" borderId="7" xfId="0" applyFont="1" applyFill="1" applyBorder="1" applyAlignment="1" applyProtection="1">
      <alignment horizontal="left" vertical="center"/>
    </xf>
    <xf numFmtId="0" fontId="11" fillId="4" borderId="13" xfId="0" applyFont="1" applyFill="1" applyBorder="1" applyAlignment="1" applyProtection="1">
      <alignment horizontal="left" vertical="center"/>
    </xf>
    <xf numFmtId="0" fontId="0" fillId="3" borderId="12" xfId="0" applyFont="1" applyFill="1" applyBorder="1" applyAlignment="1" applyProtection="1">
      <alignment vertical="center" wrapText="1"/>
    </xf>
    <xf numFmtId="0" fontId="0" fillId="3" borderId="5" xfId="0" applyFont="1" applyFill="1" applyBorder="1" applyAlignment="1" applyProtection="1">
      <alignment horizontal="center" vertical="center" wrapText="1"/>
    </xf>
    <xf numFmtId="0" fontId="0" fillId="3" borderId="8" xfId="0" applyFont="1" applyFill="1" applyBorder="1" applyAlignment="1" applyProtection="1">
      <alignment horizontal="center" vertical="center" wrapText="1"/>
    </xf>
    <xf numFmtId="0" fontId="0" fillId="3" borderId="33" xfId="0" applyFont="1" applyFill="1" applyBorder="1" applyAlignment="1" applyProtection="1">
      <alignment horizontal="center" vertical="center" wrapText="1"/>
    </xf>
    <xf numFmtId="0" fontId="0" fillId="5" borderId="0" xfId="0" applyFont="1" applyFill="1" applyAlignment="1" applyProtection="1">
      <alignment wrapText="1"/>
    </xf>
    <xf numFmtId="0" fontId="15" fillId="4" borderId="7" xfId="0" applyFont="1" applyFill="1" applyBorder="1" applyAlignment="1" applyProtection="1">
      <alignment horizontal="left" vertical="center" wrapText="1"/>
    </xf>
    <xf numFmtId="0" fontId="15" fillId="4" borderId="13" xfId="0" applyFont="1" applyFill="1" applyBorder="1" applyAlignment="1" applyProtection="1">
      <alignment horizontal="left" vertical="center" wrapText="1"/>
    </xf>
    <xf numFmtId="0" fontId="11" fillId="4" borderId="7" xfId="0" applyFont="1" applyFill="1" applyBorder="1" applyAlignment="1" applyProtection="1">
      <alignment horizontal="left" vertical="center" wrapText="1"/>
    </xf>
    <xf numFmtId="0" fontId="11" fillId="4" borderId="13" xfId="0" applyFont="1" applyFill="1" applyBorder="1" applyAlignment="1" applyProtection="1">
      <alignment horizontal="left" vertical="center" wrapText="1"/>
    </xf>
    <xf numFmtId="0" fontId="0" fillId="7" borderId="46" xfId="0" applyFont="1" applyFill="1" applyBorder="1" applyAlignment="1" applyProtection="1">
      <alignment horizontal="center" vertical="center" wrapText="1"/>
    </xf>
    <xf numFmtId="0" fontId="0" fillId="7" borderId="5" xfId="0" applyFont="1" applyFill="1" applyBorder="1" applyAlignment="1" applyProtection="1">
      <alignment horizontal="center" vertical="center" wrapText="1"/>
    </xf>
    <xf numFmtId="0" fontId="23" fillId="2" borderId="3" xfId="0" applyFont="1" applyFill="1" applyBorder="1" applyAlignment="1" applyProtection="1">
      <alignment vertical="center" wrapText="1"/>
    </xf>
    <xf numFmtId="0" fontId="23" fillId="2" borderId="4" xfId="0" applyFont="1" applyFill="1" applyBorder="1" applyAlignment="1" applyProtection="1">
      <alignment vertical="center" wrapText="1"/>
    </xf>
    <xf numFmtId="0" fontId="10" fillId="5" borderId="0" xfId="0" applyFont="1" applyFill="1" applyAlignment="1" applyProtection="1">
      <alignment wrapText="1"/>
    </xf>
    <xf numFmtId="0" fontId="26" fillId="9" borderId="2" xfId="0" applyFont="1" applyFill="1" applyBorder="1" applyAlignment="1" applyProtection="1">
      <alignment vertical="center" wrapText="1"/>
    </xf>
    <xf numFmtId="0" fontId="11" fillId="4" borderId="7" xfId="0" applyFont="1" applyFill="1" applyBorder="1" applyAlignment="1" applyProtection="1">
      <alignment vertical="center" wrapText="1"/>
    </xf>
    <xf numFmtId="0" fontId="11" fillId="4" borderId="13" xfId="0" applyFont="1" applyFill="1" applyBorder="1" applyAlignment="1" applyProtection="1">
      <alignment vertical="center" wrapText="1"/>
    </xf>
    <xf numFmtId="0" fontId="15" fillId="4" borderId="7" xfId="0" applyFont="1" applyFill="1" applyBorder="1" applyAlignment="1" applyProtection="1">
      <alignment vertical="center" wrapText="1"/>
    </xf>
    <xf numFmtId="0" fontId="15" fillId="4" borderId="13" xfId="0" applyFont="1" applyFill="1" applyBorder="1" applyAlignment="1" applyProtection="1">
      <alignment vertical="center" wrapText="1"/>
    </xf>
    <xf numFmtId="0" fontId="11" fillId="4" borderId="7" xfId="0" applyFont="1" applyFill="1" applyBorder="1" applyAlignment="1" applyProtection="1">
      <alignment vertical="center"/>
    </xf>
    <xf numFmtId="0" fontId="11" fillId="4" borderId="13" xfId="0" applyFont="1" applyFill="1" applyBorder="1" applyAlignment="1" applyProtection="1">
      <alignment vertical="center"/>
    </xf>
    <xf numFmtId="9" fontId="0" fillId="21" borderId="5" xfId="1" applyFont="1" applyFill="1" applyBorder="1" applyAlignment="1" applyProtection="1">
      <alignment horizontal="right" vertical="center" wrapText="1"/>
    </xf>
    <xf numFmtId="3" fontId="0" fillId="21" borderId="5" xfId="0" applyNumberFormat="1" applyFont="1" applyFill="1" applyBorder="1" applyAlignment="1" applyProtection="1">
      <alignment horizontal="right" vertical="center" wrapText="1"/>
    </xf>
    <xf numFmtId="3" fontId="17" fillId="5" borderId="5" xfId="0" applyNumberFormat="1" applyFont="1" applyFill="1" applyBorder="1" applyAlignment="1" applyProtection="1">
      <alignment vertical="center" wrapText="1"/>
      <protection locked="0"/>
    </xf>
    <xf numFmtId="9" fontId="17" fillId="5" borderId="5" xfId="0" applyNumberFormat="1" applyFont="1" applyFill="1" applyBorder="1" applyAlignment="1" applyProtection="1">
      <alignment vertical="center" wrapText="1"/>
      <protection locked="0"/>
    </xf>
    <xf numFmtId="4" fontId="18" fillId="0" borderId="36" xfId="0" applyNumberFormat="1" applyFont="1" applyFill="1" applyBorder="1" applyAlignment="1" applyProtection="1">
      <alignment horizontal="center" vertical="center" wrapText="1"/>
    </xf>
    <xf numFmtId="4" fontId="18" fillId="0" borderId="37" xfId="0" applyNumberFormat="1" applyFont="1" applyFill="1" applyBorder="1" applyAlignment="1" applyProtection="1">
      <alignment horizontal="center" vertical="center" wrapText="1"/>
    </xf>
    <xf numFmtId="4" fontId="17" fillId="0" borderId="6" xfId="0" applyNumberFormat="1" applyFont="1" applyFill="1" applyBorder="1" applyAlignment="1" applyProtection="1">
      <alignment vertical="center" wrapText="1"/>
    </xf>
    <xf numFmtId="4" fontId="17" fillId="0" borderId="7" xfId="0" applyNumberFormat="1" applyFont="1" applyFill="1" applyBorder="1" applyAlignment="1" applyProtection="1">
      <alignment vertical="center" wrapText="1"/>
    </xf>
    <xf numFmtId="4" fontId="17" fillId="0" borderId="8" xfId="0" applyNumberFormat="1" applyFont="1" applyFill="1" applyBorder="1" applyAlignment="1" applyProtection="1">
      <alignment vertical="center" wrapText="1"/>
    </xf>
    <xf numFmtId="4" fontId="17" fillId="0" borderId="6" xfId="0" applyNumberFormat="1" applyFont="1" applyBorder="1" applyAlignment="1" applyProtection="1">
      <alignment horizontal="left" vertical="center" wrapText="1"/>
    </xf>
    <xf numFmtId="4" fontId="17" fillId="0" borderId="7" xfId="0" applyNumberFormat="1" applyFont="1" applyBorder="1" applyAlignment="1" applyProtection="1">
      <alignment horizontal="left" vertical="center" wrapText="1"/>
    </xf>
    <xf numFmtId="4" fontId="17" fillId="0" borderId="8" xfId="0" applyNumberFormat="1" applyFont="1" applyBorder="1" applyAlignment="1" applyProtection="1">
      <alignment horizontal="left" vertical="center" wrapText="1"/>
    </xf>
    <xf numFmtId="4" fontId="15" fillId="3" borderId="6" xfId="0" applyNumberFormat="1" applyFont="1" applyFill="1" applyBorder="1" applyAlignment="1" applyProtection="1">
      <alignment horizontal="left" vertical="center"/>
    </xf>
    <xf numFmtId="4" fontId="15" fillId="3" borderId="7" xfId="0" applyNumberFormat="1" applyFont="1" applyFill="1" applyBorder="1" applyAlignment="1" applyProtection="1">
      <alignment horizontal="left" vertical="center"/>
    </xf>
    <xf numFmtId="4" fontId="15" fillId="3" borderId="8" xfId="0" applyNumberFormat="1" applyFont="1" applyFill="1" applyBorder="1" applyAlignment="1" applyProtection="1">
      <alignment horizontal="left" vertical="center"/>
    </xf>
    <xf numFmtId="4" fontId="17" fillId="0" borderId="6" xfId="0" applyNumberFormat="1" applyFont="1" applyFill="1" applyBorder="1" applyAlignment="1" applyProtection="1">
      <alignment horizontal="left" vertical="center" wrapText="1"/>
    </xf>
    <xf numFmtId="4" fontId="17" fillId="0" borderId="7" xfId="0" applyNumberFormat="1" applyFont="1" applyFill="1" applyBorder="1" applyAlignment="1" applyProtection="1">
      <alignment horizontal="left" vertical="center" wrapText="1"/>
    </xf>
    <xf numFmtId="4" fontId="17" fillId="0" borderId="8" xfId="0" applyNumberFormat="1" applyFont="1" applyFill="1" applyBorder="1" applyAlignment="1" applyProtection="1">
      <alignment horizontal="left" vertical="center" wrapText="1"/>
    </xf>
    <xf numFmtId="4" fontId="24" fillId="8" borderId="2" xfId="0" applyNumberFormat="1" applyFont="1" applyFill="1" applyBorder="1" applyAlignment="1" applyProtection="1">
      <alignment horizontal="left" vertical="center"/>
    </xf>
    <xf numFmtId="4" fontId="24" fillId="8" borderId="3" xfId="0" applyNumberFormat="1" applyFont="1" applyFill="1" applyBorder="1" applyAlignment="1" applyProtection="1">
      <alignment horizontal="left" vertical="center"/>
    </xf>
    <xf numFmtId="4" fontId="24" fillId="8" borderId="40" xfId="0" applyNumberFormat="1" applyFont="1" applyFill="1" applyBorder="1" applyAlignment="1" applyProtection="1">
      <alignment horizontal="left" vertical="center"/>
    </xf>
    <xf numFmtId="4" fontId="33" fillId="3" borderId="42" xfId="2" applyNumberFormat="1" applyFill="1" applyBorder="1" applyAlignment="1" applyProtection="1">
      <alignment horizontal="left" vertical="center" wrapText="1"/>
    </xf>
    <xf numFmtId="4" fontId="33" fillId="3" borderId="43" xfId="2" applyNumberFormat="1" applyFill="1" applyBorder="1" applyAlignment="1" applyProtection="1">
      <alignment horizontal="left" vertical="center" wrapText="1"/>
    </xf>
    <xf numFmtId="4" fontId="33" fillId="3" borderId="9" xfId="2" applyNumberFormat="1" applyFill="1" applyBorder="1" applyAlignment="1" applyProtection="1">
      <alignment horizontal="left" vertical="center" wrapText="1"/>
    </xf>
    <xf numFmtId="4" fontId="17" fillId="3" borderId="41" xfId="0" applyNumberFormat="1" applyFont="1" applyFill="1" applyBorder="1" applyAlignment="1" applyProtection="1">
      <alignment horizontal="left" vertical="center" wrapText="1"/>
    </xf>
    <xf numFmtId="4" fontId="17" fillId="3" borderId="26" xfId="0" applyNumberFormat="1" applyFont="1" applyFill="1" applyBorder="1" applyAlignment="1" applyProtection="1">
      <alignment horizontal="left" vertical="center" wrapText="1"/>
    </xf>
    <xf numFmtId="4" fontId="17" fillId="3" borderId="20" xfId="0" applyNumberFormat="1" applyFont="1" applyFill="1" applyBorder="1" applyAlignment="1" applyProtection="1">
      <alignment horizontal="left" vertical="center" wrapText="1"/>
    </xf>
    <xf numFmtId="4" fontId="17" fillId="3" borderId="44" xfId="0" applyNumberFormat="1" applyFont="1" applyFill="1" applyBorder="1" applyAlignment="1" applyProtection="1">
      <alignment horizontal="left" vertical="center" wrapText="1"/>
    </xf>
    <xf numFmtId="4" fontId="17" fillId="3" borderId="0" xfId="0" applyNumberFormat="1" applyFont="1" applyFill="1" applyBorder="1" applyAlignment="1" applyProtection="1">
      <alignment horizontal="left" vertical="center" wrapText="1"/>
    </xf>
    <xf numFmtId="4" fontId="17" fillId="3" borderId="38" xfId="0" applyNumberFormat="1" applyFont="1" applyFill="1" applyBorder="1" applyAlignment="1" applyProtection="1">
      <alignment horizontal="left" vertical="center" wrapText="1"/>
    </xf>
    <xf numFmtId="0" fontId="17" fillId="3" borderId="1" xfId="0" applyFont="1" applyFill="1" applyBorder="1" applyAlignment="1" applyProtection="1">
      <alignment horizontal="left" vertical="center" wrapText="1"/>
    </xf>
    <xf numFmtId="0" fontId="17" fillId="3" borderId="39" xfId="0" applyFont="1" applyFill="1" applyBorder="1" applyAlignment="1" applyProtection="1">
      <alignment horizontal="left" vertical="center" wrapText="1"/>
    </xf>
    <xf numFmtId="4" fontId="19" fillId="5" borderId="2" xfId="0" applyNumberFormat="1" applyFont="1" applyFill="1" applyBorder="1" applyAlignment="1" applyProtection="1">
      <alignment horizontal="center" vertical="center" wrapText="1"/>
      <protection locked="0"/>
    </xf>
    <xf numFmtId="4" fontId="19" fillId="5" borderId="3" xfId="0" applyNumberFormat="1" applyFont="1" applyFill="1" applyBorder="1" applyAlignment="1" applyProtection="1">
      <alignment horizontal="center" vertical="center" wrapText="1"/>
      <protection locked="0"/>
    </xf>
    <xf numFmtId="4" fontId="19" fillId="5" borderId="4" xfId="0" applyNumberFormat="1" applyFont="1" applyFill="1" applyBorder="1" applyAlignment="1" applyProtection="1">
      <alignment horizontal="center" vertical="center" wrapText="1"/>
      <protection locked="0"/>
    </xf>
    <xf numFmtId="4" fontId="28" fillId="0" borderId="1" xfId="0" applyNumberFormat="1" applyFont="1" applyBorder="1" applyAlignment="1" applyProtection="1">
      <alignment horizontal="center" vertical="center" wrapText="1"/>
    </xf>
    <xf numFmtId="4" fontId="28" fillId="0" borderId="39" xfId="0" applyNumberFormat="1" applyFont="1" applyBorder="1" applyAlignment="1" applyProtection="1">
      <alignment horizontal="center" vertical="center" wrapText="1"/>
    </xf>
    <xf numFmtId="4" fontId="15" fillId="3" borderId="6" xfId="0" applyNumberFormat="1" applyFont="1" applyFill="1" applyBorder="1" applyAlignment="1" applyProtection="1">
      <alignment horizontal="left" vertical="center" wrapText="1"/>
    </xf>
    <xf numFmtId="4" fontId="15" fillId="3" borderId="7" xfId="0" applyNumberFormat="1" applyFont="1" applyFill="1" applyBorder="1" applyAlignment="1" applyProtection="1">
      <alignment horizontal="left" vertical="center" wrapText="1"/>
    </xf>
    <xf numFmtId="4" fontId="15" fillId="3" borderId="8" xfId="0" applyNumberFormat="1" applyFont="1" applyFill="1" applyBorder="1" applyAlignment="1" applyProtection="1">
      <alignment horizontal="left" vertical="center" wrapText="1"/>
    </xf>
    <xf numFmtId="4" fontId="15" fillId="5" borderId="19" xfId="0" applyNumberFormat="1" applyFont="1" applyFill="1" applyBorder="1" applyAlignment="1" applyProtection="1">
      <alignment horizontal="left" vertical="center" wrapText="1"/>
    </xf>
    <xf numFmtId="4" fontId="15" fillId="5" borderId="26" xfId="0" applyNumberFormat="1" applyFont="1" applyFill="1" applyBorder="1" applyAlignment="1" applyProtection="1">
      <alignment horizontal="left" vertical="center" wrapText="1"/>
    </xf>
    <xf numFmtId="4" fontId="15" fillId="5" borderId="27" xfId="0" applyNumberFormat="1" applyFont="1" applyFill="1" applyBorder="1" applyAlignment="1" applyProtection="1">
      <alignment horizontal="left" vertical="center" wrapText="1"/>
    </xf>
    <xf numFmtId="4" fontId="15" fillId="5" borderId="0" xfId="0" applyNumberFormat="1" applyFont="1" applyFill="1" applyBorder="1" applyAlignment="1" applyProtection="1">
      <alignment horizontal="left" vertical="center" wrapText="1"/>
    </xf>
    <xf numFmtId="0" fontId="17" fillId="5" borderId="0" xfId="0" applyFont="1" applyFill="1" applyAlignment="1">
      <alignment horizontal="left" vertical="top" wrapText="1"/>
    </xf>
    <xf numFmtId="0" fontId="17" fillId="3" borderId="24" xfId="0" applyFont="1" applyFill="1" applyBorder="1" applyAlignment="1" applyProtection="1">
      <alignment horizontal="left" vertical="center" wrapText="1"/>
    </xf>
    <xf numFmtId="0" fontId="17" fillId="3" borderId="17" xfId="0" applyFont="1" applyFill="1" applyBorder="1" applyAlignment="1" applyProtection="1">
      <alignment horizontal="left" vertical="center" wrapText="1"/>
    </xf>
    <xf numFmtId="0" fontId="17" fillId="3" borderId="32" xfId="0" applyFont="1" applyFill="1" applyBorder="1" applyAlignment="1" applyProtection="1">
      <alignment horizontal="left" vertical="center" wrapText="1"/>
    </xf>
    <xf numFmtId="0" fontId="0" fillId="5" borderId="25" xfId="0" applyFont="1" applyFill="1" applyBorder="1" applyAlignment="1" applyProtection="1">
      <alignment horizontal="left" vertical="center" wrapText="1"/>
      <protection locked="0"/>
    </xf>
    <xf numFmtId="0" fontId="0" fillId="5" borderId="18" xfId="0" applyFont="1" applyFill="1" applyBorder="1" applyAlignment="1" applyProtection="1">
      <alignment horizontal="left" vertical="center" wrapText="1"/>
      <protection locked="0"/>
    </xf>
    <xf numFmtId="0" fontId="0" fillId="3" borderId="24" xfId="0" applyFont="1" applyFill="1" applyBorder="1" applyAlignment="1" applyProtection="1">
      <alignment horizontal="left" vertical="center" wrapText="1"/>
    </xf>
    <xf numFmtId="0" fontId="0" fillId="3" borderId="17" xfId="0" applyFont="1" applyFill="1" applyBorder="1" applyAlignment="1" applyProtection="1">
      <alignment horizontal="left" vertical="center" wrapText="1"/>
    </xf>
    <xf numFmtId="0" fontId="11" fillId="3" borderId="22" xfId="0" applyFont="1" applyFill="1" applyBorder="1" applyAlignment="1" applyProtection="1">
      <alignment horizontal="center" vertical="center" wrapText="1"/>
    </xf>
    <xf numFmtId="0" fontId="11" fillId="3" borderId="18" xfId="0" applyFont="1" applyFill="1" applyBorder="1" applyAlignment="1" applyProtection="1">
      <alignment horizontal="center" vertical="center" wrapText="1"/>
    </xf>
    <xf numFmtId="0" fontId="0" fillId="5" borderId="35" xfId="0" applyFont="1" applyFill="1" applyBorder="1" applyAlignment="1" applyProtection="1">
      <alignment horizontal="left" vertical="center" wrapText="1"/>
      <protection locked="0"/>
    </xf>
    <xf numFmtId="0" fontId="32" fillId="5" borderId="16" xfId="0" applyFont="1" applyFill="1" applyBorder="1" applyAlignment="1" applyProtection="1">
      <alignment horizontal="left" vertical="center" wrapText="1"/>
      <protection locked="0"/>
    </xf>
    <xf numFmtId="0" fontId="32" fillId="5" borderId="10" xfId="0" applyFont="1" applyFill="1" applyBorder="1" applyAlignment="1" applyProtection="1">
      <alignment horizontal="left" vertical="center" wrapText="1"/>
      <protection locked="0"/>
    </xf>
    <xf numFmtId="0" fontId="32" fillId="5" borderId="11" xfId="0" applyFont="1" applyFill="1" applyBorder="1" applyAlignment="1" applyProtection="1">
      <alignment horizontal="left" vertical="center" wrapText="1"/>
      <protection locked="0"/>
    </xf>
    <xf numFmtId="0" fontId="17" fillId="5" borderId="25" xfId="0" applyFont="1" applyFill="1" applyBorder="1" applyAlignment="1" applyProtection="1">
      <alignment horizontal="left" vertical="center" wrapText="1"/>
      <protection locked="0"/>
    </xf>
    <xf numFmtId="0" fontId="17" fillId="5" borderId="18" xfId="0" applyFont="1" applyFill="1" applyBorder="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0" fontId="22" fillId="0" borderId="3" xfId="0" applyFont="1" applyFill="1" applyBorder="1" applyAlignment="1" applyProtection="1">
      <alignment horizontal="center" vertical="center" wrapText="1"/>
    </xf>
    <xf numFmtId="0" fontId="31" fillId="5" borderId="6" xfId="0" applyFont="1" applyFill="1" applyBorder="1" applyAlignment="1" applyProtection="1">
      <alignment horizontal="left" vertical="center" wrapText="1"/>
      <protection locked="0"/>
    </xf>
    <xf numFmtId="0" fontId="31" fillId="5" borderId="7" xfId="0" applyFont="1" applyFill="1" applyBorder="1" applyAlignment="1" applyProtection="1">
      <alignment horizontal="left" vertical="center" wrapText="1"/>
      <protection locked="0"/>
    </xf>
    <xf numFmtId="0" fontId="31" fillId="5" borderId="13" xfId="0" applyFont="1" applyFill="1" applyBorder="1" applyAlignment="1" applyProtection="1">
      <alignment horizontal="left" vertical="center" wrapText="1"/>
      <protection locked="0"/>
    </xf>
    <xf numFmtId="0" fontId="31" fillId="12" borderId="6" xfId="0" applyFont="1" applyFill="1" applyBorder="1" applyAlignment="1" applyProtection="1">
      <alignment horizontal="left" vertical="center" wrapText="1"/>
    </xf>
    <xf numFmtId="0" fontId="31" fillId="12" borderId="7" xfId="0" applyFont="1" applyFill="1" applyBorder="1" applyAlignment="1" applyProtection="1">
      <alignment horizontal="left" vertical="center" wrapText="1"/>
    </xf>
    <xf numFmtId="0" fontId="31" fillId="12" borderId="13" xfId="0" applyFont="1" applyFill="1" applyBorder="1" applyAlignment="1" applyProtection="1">
      <alignment horizontal="left" vertical="center" wrapText="1"/>
    </xf>
    <xf numFmtId="0" fontId="31" fillId="5" borderId="6" xfId="0" applyFont="1" applyFill="1" applyBorder="1" applyAlignment="1" applyProtection="1">
      <alignment vertical="center" wrapText="1"/>
      <protection locked="0"/>
    </xf>
    <xf numFmtId="0" fontId="31" fillId="5" borderId="7" xfId="0" applyFont="1" applyFill="1" applyBorder="1" applyAlignment="1" applyProtection="1">
      <alignment vertical="center" wrapText="1"/>
      <protection locked="0"/>
    </xf>
    <xf numFmtId="0" fontId="31" fillId="5" borderId="13" xfId="0" applyFont="1" applyFill="1" applyBorder="1" applyAlignment="1" applyProtection="1">
      <alignment vertical="center" wrapText="1"/>
      <protection locked="0"/>
    </xf>
    <xf numFmtId="4" fontId="15" fillId="5" borderId="45" xfId="0" applyNumberFormat="1" applyFont="1" applyFill="1" applyBorder="1" applyAlignment="1" applyProtection="1">
      <alignment horizontal="left" vertical="center" wrapText="1"/>
    </xf>
    <xf numFmtId="4" fontId="15" fillId="5" borderId="1" xfId="0" applyNumberFormat="1" applyFont="1" applyFill="1" applyBorder="1" applyAlignment="1" applyProtection="1">
      <alignment horizontal="left" vertical="center" wrapText="1"/>
    </xf>
    <xf numFmtId="0" fontId="17" fillId="7" borderId="17" xfId="0" applyFont="1" applyFill="1" applyBorder="1" applyAlignment="1" applyProtection="1">
      <alignment horizontal="left" vertical="center" wrapText="1"/>
    </xf>
    <xf numFmtId="0" fontId="17" fillId="7" borderId="14" xfId="0" applyFont="1" applyFill="1" applyBorder="1" applyAlignment="1" applyProtection="1">
      <alignment horizontal="left" vertical="center" wrapText="1"/>
    </xf>
    <xf numFmtId="0" fontId="0" fillId="0" borderId="47" xfId="0" applyFont="1" applyFill="1" applyBorder="1" applyAlignment="1" applyProtection="1">
      <alignment horizontal="left" vertical="center" wrapText="1"/>
    </xf>
    <xf numFmtId="0" fontId="0" fillId="0" borderId="18" xfId="0" applyFont="1" applyFill="1" applyBorder="1" applyAlignment="1" applyProtection="1">
      <alignment horizontal="left" vertical="center" wrapText="1"/>
    </xf>
    <xf numFmtId="0" fontId="24" fillId="3" borderId="29" xfId="0" applyFont="1" applyFill="1" applyBorder="1" applyAlignment="1" applyProtection="1">
      <alignment horizontal="left" vertical="center" wrapText="1"/>
      <protection locked="0"/>
    </xf>
    <xf numFmtId="0" fontId="24" fillId="3" borderId="28" xfId="0" applyFont="1" applyFill="1" applyBorder="1" applyAlignment="1" applyProtection="1">
      <alignment horizontal="left" vertical="center" wrapText="1"/>
      <protection locked="0"/>
    </xf>
    <xf numFmtId="0" fontId="24" fillId="3" borderId="30" xfId="0" applyFont="1" applyFill="1" applyBorder="1" applyAlignment="1" applyProtection="1">
      <alignment horizontal="left" vertical="center" wrapText="1"/>
      <protection locked="0"/>
    </xf>
    <xf numFmtId="0" fontId="34" fillId="3" borderId="2" xfId="0" applyFont="1" applyFill="1" applyBorder="1" applyAlignment="1" applyProtection="1">
      <alignment horizontal="left" vertical="center" wrapText="1"/>
      <protection locked="0"/>
    </xf>
    <xf numFmtId="0" fontId="34" fillId="3" borderId="3" xfId="0" applyFont="1" applyFill="1" applyBorder="1" applyAlignment="1" applyProtection="1">
      <alignment horizontal="left" vertical="center" wrapText="1"/>
      <protection locked="0"/>
    </xf>
    <xf numFmtId="0" fontId="34" fillId="3" borderId="4" xfId="0" applyFont="1" applyFill="1" applyBorder="1" applyAlignment="1" applyProtection="1">
      <alignment horizontal="left" vertical="center" wrapText="1"/>
      <protection locked="0"/>
    </xf>
    <xf numFmtId="0" fontId="31" fillId="12" borderId="6" xfId="0" applyFont="1" applyFill="1" applyBorder="1" applyAlignment="1" applyProtection="1">
      <alignment horizontal="left" vertical="center" wrapText="1"/>
      <protection locked="0"/>
    </xf>
    <xf numFmtId="0" fontId="31" fillId="12" borderId="7" xfId="0" applyFont="1" applyFill="1" applyBorder="1" applyAlignment="1" applyProtection="1">
      <alignment horizontal="left" vertical="center" wrapText="1"/>
      <protection locked="0"/>
    </xf>
    <xf numFmtId="0" fontId="31" fillId="12" borderId="13" xfId="0" applyFont="1" applyFill="1" applyBorder="1" applyAlignment="1" applyProtection="1">
      <alignment horizontal="left" vertical="center" wrapText="1"/>
      <protection locked="0"/>
    </xf>
    <xf numFmtId="0" fontId="11" fillId="3" borderId="22" xfId="0" applyFont="1" applyFill="1" applyBorder="1" applyAlignment="1" applyProtection="1">
      <alignment horizontal="center" vertical="center" wrapText="1"/>
      <protection locked="0"/>
    </xf>
    <xf numFmtId="0" fontId="11" fillId="3" borderId="18" xfId="0" applyFont="1" applyFill="1" applyBorder="1" applyAlignment="1" applyProtection="1">
      <alignment horizontal="center" vertical="center" wrapText="1"/>
      <protection locked="0"/>
    </xf>
    <xf numFmtId="0" fontId="0" fillId="3" borderId="24" xfId="0" applyFont="1" applyFill="1" applyBorder="1" applyAlignment="1" applyProtection="1">
      <alignment horizontal="left" vertical="center" wrapText="1"/>
      <protection locked="0"/>
    </xf>
    <xf numFmtId="0" fontId="0" fillId="3" borderId="17" xfId="0" applyFont="1" applyFill="1" applyBorder="1" applyAlignment="1" applyProtection="1">
      <alignment horizontal="left" vertical="center" wrapText="1"/>
      <protection locked="0"/>
    </xf>
    <xf numFmtId="0" fontId="17" fillId="3" borderId="24" xfId="0" applyFont="1" applyFill="1" applyBorder="1" applyAlignment="1" applyProtection="1">
      <alignment horizontal="left" vertical="center" wrapText="1"/>
      <protection locked="0"/>
    </xf>
    <xf numFmtId="0" fontId="17" fillId="3" borderId="32" xfId="0" applyFont="1" applyFill="1" applyBorder="1" applyAlignment="1" applyProtection="1">
      <alignment horizontal="left" vertical="center" wrapText="1"/>
      <protection locked="0"/>
    </xf>
    <xf numFmtId="0" fontId="17" fillId="3" borderId="17" xfId="0" applyFont="1" applyFill="1" applyBorder="1" applyAlignment="1" applyProtection="1">
      <alignment horizontal="left" vertical="center" wrapText="1"/>
      <protection locked="0"/>
    </xf>
  </cellXfs>
  <cellStyles count="10">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2" builtinId="8"/>
    <cellStyle name="Normal" xfId="0" builtinId="0"/>
    <cellStyle name="Normal 2" xfId="3"/>
    <cellStyle name="Percent" xfId="1" builtinId="5"/>
  </cellStyles>
  <dxfs count="0"/>
  <tableStyles count="0" defaultTableStyle="TableStyleMedium2" defaultPivotStyle="PivotStyleLight16"/>
  <colors>
    <mruColors>
      <color rgb="FFE4DFEC"/>
      <color rgb="FF12487D"/>
      <color rgb="FFB1A0C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1620648</xdr:colOff>
      <xdr:row>2</xdr:row>
      <xdr:rowOff>77000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2944623" cy="438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eline\Downloads\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pt No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who.int/tb/dots/planning_budgeting_tool/e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pageSetUpPr fitToPage="1"/>
  </sheetPr>
  <dimension ref="A1:W79"/>
  <sheetViews>
    <sheetView view="pageBreakPreview" zoomScale="110" zoomScaleNormal="150" zoomScaleSheetLayoutView="110" zoomScalePageLayoutView="150" workbookViewId="0">
      <pane xSplit="7" ySplit="9" topLeftCell="H10" activePane="bottomRight" state="frozen"/>
      <selection activeCell="A9" sqref="A9"/>
      <selection pane="topRight" activeCell="A9" sqref="A9"/>
      <selection pane="bottomLeft" activeCell="A9" sqref="A9"/>
      <selection pane="bottomRight" activeCell="A25" sqref="A25:G25"/>
    </sheetView>
  </sheetViews>
  <sheetFormatPr defaultColWidth="9" defaultRowHeight="14.25" x14ac:dyDescent="0.2"/>
  <cols>
    <col min="1" max="5" width="9.625" style="23" customWidth="1"/>
    <col min="6" max="6" width="12.375" style="23" customWidth="1"/>
    <col min="7" max="7" width="75" style="23" customWidth="1"/>
    <col min="8" max="8" width="21.375" style="23" customWidth="1"/>
    <col min="9" max="16384" width="9" style="23"/>
  </cols>
  <sheetData>
    <row r="1" spans="1:23" ht="15" customHeight="1" thickBot="1" x14ac:dyDescent="0.25">
      <c r="A1" s="210" t="s">
        <v>17</v>
      </c>
      <c r="B1" s="211"/>
      <c r="C1" s="211"/>
      <c r="D1" s="211"/>
      <c r="E1" s="211"/>
      <c r="F1" s="211"/>
      <c r="G1" s="174" t="str">
        <f ca="1">Translations!$G$49</f>
        <v>Latest version updated December 2016</v>
      </c>
      <c r="H1" s="19"/>
      <c r="I1" s="20"/>
      <c r="J1" s="21"/>
      <c r="K1" s="21"/>
      <c r="L1" s="21"/>
      <c r="M1" s="21"/>
      <c r="N1" s="21"/>
      <c r="O1" s="21"/>
      <c r="P1" s="22"/>
      <c r="Q1" s="22"/>
      <c r="R1" s="22"/>
      <c r="S1" s="22"/>
      <c r="T1" s="22"/>
      <c r="U1" s="22"/>
      <c r="V1" s="22"/>
      <c r="W1" s="22"/>
    </row>
    <row r="2" spans="1:23" ht="21" hidden="1" customHeight="1" thickBot="1" x14ac:dyDescent="0.25">
      <c r="A2" s="212" t="s">
        <v>1330</v>
      </c>
      <c r="B2" s="213"/>
      <c r="C2" s="213"/>
      <c r="D2" s="213"/>
      <c r="E2" s="213"/>
      <c r="F2" s="213"/>
      <c r="G2" s="175"/>
      <c r="H2" s="19"/>
      <c r="I2" s="20"/>
      <c r="J2" s="21"/>
      <c r="K2" s="21"/>
      <c r="L2" s="21"/>
      <c r="M2" s="21"/>
      <c r="N2" s="21"/>
      <c r="O2" s="21"/>
      <c r="P2" s="22"/>
      <c r="Q2" s="22"/>
      <c r="R2" s="22"/>
      <c r="S2" s="22"/>
      <c r="T2" s="22"/>
      <c r="U2" s="22"/>
      <c r="V2" s="22"/>
      <c r="W2" s="22"/>
    </row>
    <row r="3" spans="1:23" ht="24" hidden="1" customHeight="1" thickBot="1" x14ac:dyDescent="0.25">
      <c r="A3" s="212" t="s">
        <v>1331</v>
      </c>
      <c r="B3" s="213"/>
      <c r="C3" s="213"/>
      <c r="D3" s="213"/>
      <c r="E3" s="213"/>
      <c r="F3" s="213"/>
      <c r="G3" s="175"/>
      <c r="H3" s="19"/>
      <c r="I3" s="20"/>
      <c r="J3" s="21"/>
      <c r="K3" s="21"/>
      <c r="L3" s="21"/>
      <c r="M3" s="21"/>
      <c r="N3" s="21"/>
      <c r="O3" s="21"/>
      <c r="P3" s="22"/>
      <c r="Q3" s="22"/>
      <c r="R3" s="22"/>
      <c r="S3" s="22"/>
      <c r="T3" s="22"/>
      <c r="U3" s="22"/>
      <c r="V3" s="22"/>
      <c r="W3" s="22"/>
    </row>
    <row r="4" spans="1:23" ht="22.5" hidden="1" customHeight="1" thickBot="1" x14ac:dyDescent="0.25">
      <c r="A4" s="212" t="s">
        <v>59</v>
      </c>
      <c r="B4" s="213"/>
      <c r="C4" s="213"/>
      <c r="D4" s="213"/>
      <c r="E4" s="213"/>
      <c r="F4" s="213"/>
      <c r="G4" s="175"/>
      <c r="H4" s="19"/>
      <c r="I4" s="20"/>
      <c r="J4" s="21"/>
      <c r="K4" s="21"/>
      <c r="L4" s="21"/>
      <c r="M4" s="21"/>
      <c r="N4" s="21"/>
      <c r="O4" s="21"/>
      <c r="P4" s="22"/>
      <c r="Q4" s="22"/>
      <c r="R4" s="22"/>
      <c r="S4" s="22"/>
      <c r="T4" s="22"/>
      <c r="U4" s="22"/>
      <c r="V4" s="22"/>
      <c r="W4" s="22"/>
    </row>
    <row r="5" spans="1:23" ht="12.75" hidden="1" customHeight="1" thickBot="1" x14ac:dyDescent="0.25">
      <c r="A5" s="24"/>
      <c r="B5" s="24"/>
      <c r="C5" s="24"/>
      <c r="D5" s="24"/>
      <c r="E5" s="24"/>
      <c r="F5" s="24"/>
      <c r="G5" s="51"/>
      <c r="H5" s="19"/>
      <c r="I5" s="20"/>
      <c r="J5" s="21"/>
      <c r="K5" s="21"/>
      <c r="L5" s="21"/>
      <c r="M5" s="21"/>
      <c r="N5" s="21"/>
      <c r="O5" s="21"/>
      <c r="P5" s="22"/>
      <c r="Q5" s="22"/>
      <c r="R5" s="22"/>
      <c r="S5" s="22"/>
      <c r="T5" s="22"/>
      <c r="U5" s="22"/>
      <c r="V5" s="22"/>
      <c r="W5" s="22"/>
    </row>
    <row r="6" spans="1:23" ht="25.5" hidden="1" customHeight="1" thickBot="1" x14ac:dyDescent="0.25">
      <c r="A6" s="25" t="s">
        <v>15</v>
      </c>
      <c r="B6" s="202" t="s">
        <v>16</v>
      </c>
      <c r="C6" s="203"/>
      <c r="D6" s="204"/>
      <c r="E6" s="24"/>
      <c r="F6" s="24"/>
      <c r="G6" s="51"/>
      <c r="H6" s="19"/>
      <c r="I6" s="20"/>
      <c r="J6" s="21"/>
      <c r="K6" s="21"/>
      <c r="L6" s="21"/>
      <c r="M6" s="21"/>
      <c r="N6" s="21"/>
      <c r="O6" s="21"/>
      <c r="P6" s="22"/>
      <c r="Q6" s="22"/>
      <c r="R6" s="22"/>
      <c r="S6" s="22"/>
      <c r="T6" s="22"/>
      <c r="U6" s="22"/>
      <c r="V6" s="22"/>
      <c r="W6" s="22"/>
    </row>
    <row r="7" spans="1:23" ht="11.25" hidden="1" customHeight="1" thickBot="1" x14ac:dyDescent="0.25">
      <c r="A7" s="24"/>
      <c r="B7" s="24"/>
      <c r="C7" s="24"/>
      <c r="D7" s="24"/>
      <c r="E7" s="24"/>
      <c r="F7" s="24"/>
      <c r="G7" s="51"/>
      <c r="H7" s="19"/>
      <c r="I7" s="20"/>
      <c r="J7" s="21"/>
      <c r="K7" s="21"/>
      <c r="L7" s="21"/>
      <c r="M7" s="21"/>
      <c r="N7" s="21"/>
      <c r="O7" s="21"/>
      <c r="P7" s="22"/>
      <c r="Q7" s="22"/>
      <c r="R7" s="22"/>
      <c r="S7" s="22"/>
      <c r="T7" s="22"/>
      <c r="U7" s="22"/>
      <c r="V7" s="22"/>
      <c r="W7" s="22"/>
    </row>
    <row r="8" spans="1:23" ht="33.75" hidden="1" customHeight="1" thickBot="1" x14ac:dyDescent="0.25">
      <c r="A8" s="205" t="str">
        <f ca="1">Translations!G3</f>
        <v>INSTRUCTIONS - TB priority modules</v>
      </c>
      <c r="B8" s="205"/>
      <c r="C8" s="205"/>
      <c r="D8" s="205"/>
      <c r="E8" s="205"/>
      <c r="F8" s="205"/>
      <c r="G8" s="206"/>
      <c r="H8" s="26"/>
    </row>
    <row r="9" spans="1:23" ht="16.5" hidden="1" thickBot="1" x14ac:dyDescent="0.25">
      <c r="A9" s="188" t="str">
        <f ca="1">Translations!G4</f>
        <v xml:space="preserve">Instructions for filling tuberculosis programmatic gap table: </v>
      </c>
      <c r="B9" s="189"/>
      <c r="C9" s="189"/>
      <c r="D9" s="189"/>
      <c r="E9" s="189"/>
      <c r="F9" s="189"/>
      <c r="G9" s="190"/>
      <c r="H9" s="26"/>
    </row>
    <row r="10" spans="1:23" ht="200.25" customHeight="1" x14ac:dyDescent="0.2">
      <c r="A10" s="194" t="str">
        <f ca="1">Translations!G5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B10" s="195"/>
      <c r="C10" s="195"/>
      <c r="D10" s="195"/>
      <c r="E10" s="195"/>
      <c r="F10" s="195"/>
      <c r="G10" s="196"/>
    </row>
    <row r="11" spans="1:23" ht="175.5" customHeight="1" x14ac:dyDescent="0.2">
      <c r="A11" s="197"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1" s="198"/>
      <c r="C11" s="198"/>
      <c r="D11" s="198"/>
      <c r="E11" s="198"/>
      <c r="F11" s="198"/>
      <c r="G11" s="199"/>
    </row>
    <row r="12" spans="1:23" ht="22.5" customHeight="1" x14ac:dyDescent="0.2">
      <c r="A12" s="191" t="str">
        <f ca="1">Translations!G7</f>
        <v>Reference: WHO- Stop TB Planning and Budgeting tool: http://www.who.int/tb/dots/planning_budgeting_tool/en/</v>
      </c>
      <c r="B12" s="192"/>
      <c r="C12" s="192"/>
      <c r="D12" s="192"/>
      <c r="E12" s="192"/>
      <c r="F12" s="192"/>
      <c r="G12" s="193"/>
    </row>
    <row r="13" spans="1:23" s="69" customFormat="1" ht="43.5" customHeight="1" thickBot="1" x14ac:dyDescent="0.25">
      <c r="A13" s="200" t="str">
        <f ca="1">Translations!G8</f>
        <v>A blank table can be found on the "Blank table" sheet in the case where the number of tables provided in the workbook is not sufficient, or if the applicant wishes to submit a table for a module/intervention that is not specified in the instructions below.</v>
      </c>
      <c r="B13" s="200"/>
      <c r="C13" s="200"/>
      <c r="D13" s="200"/>
      <c r="E13" s="200"/>
      <c r="F13" s="200"/>
      <c r="G13" s="201"/>
      <c r="H13" s="68"/>
    </row>
    <row r="14" spans="1:23" ht="16.5" thickBot="1" x14ac:dyDescent="0.25">
      <c r="A14" s="188" t="str">
        <f ca="1">Translations!G9</f>
        <v>"Tables" Tab</v>
      </c>
      <c r="B14" s="189"/>
      <c r="C14" s="189"/>
      <c r="D14" s="189"/>
      <c r="E14" s="189"/>
      <c r="F14" s="189"/>
      <c r="G14" s="190"/>
      <c r="H14" s="26"/>
    </row>
    <row r="15" spans="1:23" ht="21" customHeight="1" x14ac:dyDescent="0.2">
      <c r="A15" s="182" t="str">
        <f ca="1">Translations!G10</f>
        <v>TB care and prevention- Case detection and diagnosis</v>
      </c>
      <c r="B15" s="183"/>
      <c r="C15" s="183"/>
      <c r="D15" s="183"/>
      <c r="E15" s="183"/>
      <c r="F15" s="183"/>
      <c r="G15" s="184"/>
    </row>
    <row r="16" spans="1:23" ht="30.75" customHeight="1" x14ac:dyDescent="0.2">
      <c r="A16" s="179" t="str">
        <f ca="1">Translations!G11</f>
        <v>Coverage indicator: Number of notified cases of all forms of TB- bacteriologically confirmed plus clinically diagnosed (new and relapse)</v>
      </c>
      <c r="B16" s="180"/>
      <c r="C16" s="180"/>
      <c r="D16" s="180"/>
      <c r="E16" s="180"/>
      <c r="F16" s="180"/>
      <c r="G16" s="181"/>
    </row>
    <row r="17" spans="1:7" ht="48.75" customHeight="1" x14ac:dyDescent="0.2">
      <c r="A17" s="179" t="str">
        <f ca="1">Translations!G12</f>
        <v>Estimated population in need/at risk:
Refers to the estimated incidence of all forms of TB cases</v>
      </c>
      <c r="B17" s="180"/>
      <c r="C17" s="180"/>
      <c r="D17" s="180"/>
      <c r="E17" s="180"/>
      <c r="F17" s="180"/>
      <c r="G17" s="181"/>
    </row>
    <row r="18" spans="1:7" ht="109.5" customHeight="1" x14ac:dyDescent="0.2">
      <c r="A18" s="179" t="str">
        <f ca="1">Translations!G13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8" s="180"/>
      <c r="C18" s="180"/>
      <c r="D18" s="180"/>
      <c r="E18" s="180"/>
      <c r="F18" s="180"/>
      <c r="G18" s="181"/>
    </row>
    <row r="19" spans="1:7" ht="138.75" customHeight="1" x14ac:dyDescent="0.2">
      <c r="A19"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9" s="177"/>
      <c r="C19" s="177"/>
      <c r="D19" s="177"/>
      <c r="E19" s="177"/>
      <c r="F19" s="177"/>
      <c r="G19" s="178"/>
    </row>
    <row r="20" spans="1:7" ht="42" customHeight="1" x14ac:dyDescent="0.2">
      <c r="A20" s="179" t="str">
        <f ca="1">Translations!$G$15</f>
        <v>Programmatic Gap:
The programmatic gap is calculated based on total need (line A)</v>
      </c>
      <c r="B20" s="180"/>
      <c r="C20" s="180"/>
      <c r="D20" s="180"/>
      <c r="E20" s="180"/>
      <c r="F20" s="180"/>
      <c r="G20" s="181"/>
    </row>
    <row r="21" spans="1:7" ht="78.75" customHeight="1" x14ac:dyDescent="0.2">
      <c r="A21" s="179" t="str">
        <f ca="1">Translations!G16</f>
        <v>Comments/Assumptions:
1) Specify the target area
2) Specify who are the other sources of funding
3) Specify the number and proportion of childhood TB cases to be notified among the total notified</v>
      </c>
      <c r="B21" s="180"/>
      <c r="C21" s="180"/>
      <c r="D21" s="180"/>
      <c r="E21" s="180"/>
      <c r="F21" s="180"/>
      <c r="G21" s="181"/>
    </row>
    <row r="22" spans="1:7" ht="19.5" customHeight="1" x14ac:dyDescent="0.2">
      <c r="A22" s="182" t="str">
        <f ca="1">Translations!G17</f>
        <v>MDR-TB- Case Detection and Diagnosis</v>
      </c>
      <c r="B22" s="183"/>
      <c r="C22" s="183"/>
      <c r="D22" s="183"/>
      <c r="E22" s="183"/>
      <c r="F22" s="183"/>
      <c r="G22" s="184"/>
    </row>
    <row r="23" spans="1:7" ht="48.75" customHeight="1" x14ac:dyDescent="0.2">
      <c r="A23" s="179" t="str">
        <f ca="1">Translations!G18</f>
        <v>Coverage indicator: 
Number of TB cases with RR-TB and/or MDR-TB notified</v>
      </c>
      <c r="B23" s="180"/>
      <c r="C23" s="180"/>
      <c r="D23" s="180"/>
      <c r="E23" s="180"/>
      <c r="F23" s="180"/>
      <c r="G23" s="181"/>
    </row>
    <row r="24" spans="1:7" ht="42.75" customHeight="1" x14ac:dyDescent="0.2">
      <c r="A24" s="179" t="str">
        <f ca="1">Translations!G19</f>
        <v>Estimated population in need/at risk:
Refers to the number of the estimated MDR TB cases among all new and retreatment cases.</v>
      </c>
      <c r="B24" s="180"/>
      <c r="C24" s="180"/>
      <c r="D24" s="180"/>
      <c r="E24" s="180"/>
      <c r="F24" s="180"/>
      <c r="G24" s="181"/>
    </row>
    <row r="25" spans="1:7" ht="90" customHeight="1" x14ac:dyDescent="0.2">
      <c r="A25" s="179" t="str">
        <f ca="1">Translations!G20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5" s="180"/>
      <c r="C25" s="180"/>
      <c r="D25" s="180"/>
      <c r="E25" s="180"/>
      <c r="F25" s="180"/>
      <c r="G25" s="181"/>
    </row>
    <row r="26" spans="1:7" ht="139.5" customHeight="1" x14ac:dyDescent="0.2">
      <c r="A26"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6" s="177"/>
      <c r="C26" s="177"/>
      <c r="D26" s="177"/>
      <c r="E26" s="177"/>
      <c r="F26" s="177"/>
      <c r="G26" s="178"/>
    </row>
    <row r="27" spans="1:7" ht="51.75" customHeight="1" x14ac:dyDescent="0.2">
      <c r="A27" s="179" t="str">
        <f ca="1">Translations!$G$15</f>
        <v>Programmatic Gap:
The programmatic gap is calculated based on total need (line A)</v>
      </c>
      <c r="B27" s="180"/>
      <c r="C27" s="180"/>
      <c r="D27" s="180"/>
      <c r="E27" s="180"/>
      <c r="F27" s="180"/>
      <c r="G27" s="181"/>
    </row>
    <row r="28" spans="1:7" ht="75.75" customHeight="1" x14ac:dyDescent="0.2">
      <c r="A28" s="179" t="str">
        <f ca="1">Translations!G21</f>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B28" s="180"/>
      <c r="C28" s="180"/>
      <c r="D28" s="180"/>
      <c r="E28" s="180"/>
      <c r="F28" s="180"/>
      <c r="G28" s="181"/>
    </row>
    <row r="29" spans="1:7" ht="18" customHeight="1" x14ac:dyDescent="0.2">
      <c r="A29" s="182" t="str">
        <f ca="1">Translations!G22</f>
        <v>MDR-TB- Treatment</v>
      </c>
      <c r="B29" s="183"/>
      <c r="C29" s="183"/>
      <c r="D29" s="183"/>
      <c r="E29" s="183"/>
      <c r="F29" s="183"/>
      <c r="G29" s="184"/>
    </row>
    <row r="30" spans="1:7" ht="45" customHeight="1" x14ac:dyDescent="0.2">
      <c r="A30" s="179" t="str">
        <f ca="1">Translations!G23</f>
        <v xml:space="preserve">Coverage indicator: 
Number of cases with RR-TB and/or MDR-TB that began second-line treatment </v>
      </c>
      <c r="B30" s="180"/>
      <c r="C30" s="180"/>
      <c r="D30" s="180"/>
      <c r="E30" s="180"/>
      <c r="F30" s="180"/>
      <c r="G30" s="181"/>
    </row>
    <row r="31" spans="1:7" ht="41.25" customHeight="1" x14ac:dyDescent="0.2">
      <c r="A31" s="179" t="str">
        <f ca="1">Translations!G24</f>
        <v xml:space="preserve">Estimated population in need/at risk:
It refers to the number of the estimated MDR TB cases among all new and retreatment cases </v>
      </c>
      <c r="B31" s="180"/>
      <c r="C31" s="180"/>
      <c r="D31" s="180"/>
      <c r="E31" s="180"/>
      <c r="F31" s="180"/>
      <c r="G31" s="181"/>
    </row>
    <row r="32" spans="1:7" ht="88.5" customHeight="1" x14ac:dyDescent="0.2">
      <c r="A32" s="179" t="str">
        <f ca="1">Translations!G25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2" s="180"/>
      <c r="C32" s="180"/>
      <c r="D32" s="180"/>
      <c r="E32" s="180"/>
      <c r="F32" s="180"/>
      <c r="G32" s="181"/>
    </row>
    <row r="33" spans="1:8" ht="140.25" customHeight="1" x14ac:dyDescent="0.2">
      <c r="A33"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33" s="177"/>
      <c r="C33" s="177"/>
      <c r="D33" s="177"/>
      <c r="E33" s="177"/>
      <c r="F33" s="177"/>
      <c r="G33" s="178"/>
    </row>
    <row r="34" spans="1:8" ht="42.75" customHeight="1" x14ac:dyDescent="0.2">
      <c r="A34" s="179" t="str">
        <f ca="1">Translations!$G$15</f>
        <v>Programmatic Gap:
The programmatic gap is calculated based on total need (line A)</v>
      </c>
      <c r="B34" s="180"/>
      <c r="C34" s="180"/>
      <c r="D34" s="180"/>
      <c r="E34" s="180"/>
      <c r="F34" s="180"/>
      <c r="G34" s="181"/>
    </row>
    <row r="35" spans="1:8" ht="86.25" customHeight="1" x14ac:dyDescent="0.2">
      <c r="A35" s="179" t="str">
        <f ca="1">Translations!G26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5" s="180"/>
      <c r="C35" s="180"/>
      <c r="D35" s="180"/>
      <c r="E35" s="180"/>
      <c r="F35" s="180"/>
      <c r="G35" s="181"/>
    </row>
    <row r="36" spans="1:8" ht="40.5" customHeight="1" x14ac:dyDescent="0.2">
      <c r="A36" s="207" t="str">
        <f ca="1">Translations!G27</f>
        <v>TB/HIV- TB/HIV collaborative interventions- TB screening among HIV patients</v>
      </c>
      <c r="B36" s="208"/>
      <c r="C36" s="208"/>
      <c r="D36" s="208"/>
      <c r="E36" s="208"/>
      <c r="F36" s="208"/>
      <c r="G36" s="209"/>
    </row>
    <row r="37" spans="1:8" ht="51" customHeight="1" x14ac:dyDescent="0.2">
      <c r="A37" s="185" t="str">
        <f ca="1">Translations!G28</f>
        <v>Coverage indicator:
Percentage of people living with HIV in care (including PMTCT) who are screened for TB in HIV care or treatment settings</v>
      </c>
      <c r="B37" s="186"/>
      <c r="C37" s="186"/>
      <c r="D37" s="186"/>
      <c r="E37" s="186"/>
      <c r="F37" s="186"/>
      <c r="G37" s="187"/>
    </row>
    <row r="38" spans="1:8" ht="42" customHeight="1" x14ac:dyDescent="0.2">
      <c r="A38" s="185" t="str">
        <f ca="1">Translations!G29</f>
        <v>Estimated population in need/at risk:
Refers to all adults and children in HIV care or treatment settings</v>
      </c>
      <c r="B38" s="186"/>
      <c r="C38" s="186"/>
      <c r="D38" s="186"/>
      <c r="E38" s="186"/>
      <c r="F38" s="186"/>
      <c r="G38" s="187"/>
    </row>
    <row r="39" spans="1:8" ht="93.75" customHeight="1" x14ac:dyDescent="0.2">
      <c r="A39" s="185" t="str">
        <f ca="1">Translations!G30</f>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B39" s="186"/>
      <c r="C39" s="186"/>
      <c r="D39" s="186"/>
      <c r="E39" s="186"/>
      <c r="F39" s="186"/>
      <c r="G39" s="187"/>
    </row>
    <row r="40" spans="1:8" ht="139.5" customHeight="1" x14ac:dyDescent="0.2">
      <c r="A40"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0" s="177"/>
      <c r="C40" s="177"/>
      <c r="D40" s="177"/>
      <c r="E40" s="177"/>
      <c r="F40" s="177"/>
      <c r="G40" s="178"/>
    </row>
    <row r="41" spans="1:8" ht="42.75" customHeight="1" x14ac:dyDescent="0.2">
      <c r="A41" s="179" t="str">
        <f ca="1">Translations!$G$15</f>
        <v>Programmatic Gap:
The programmatic gap is calculated based on total need (line A)</v>
      </c>
      <c r="B41" s="180"/>
      <c r="C41" s="180"/>
      <c r="D41" s="180"/>
      <c r="E41" s="180"/>
      <c r="F41" s="180"/>
      <c r="G41" s="181"/>
    </row>
    <row r="42" spans="1:8" ht="69.75" customHeight="1" x14ac:dyDescent="0.2">
      <c r="A42" s="179" t="str">
        <f ca="1">Translations!G31</f>
        <v>Comments/Assumptions:
1) Specify the target area
2) Specify who are the other sources of funding</v>
      </c>
      <c r="B42" s="180"/>
      <c r="C42" s="180"/>
      <c r="D42" s="180"/>
      <c r="E42" s="180"/>
      <c r="F42" s="180"/>
      <c r="G42" s="181"/>
    </row>
    <row r="43" spans="1:8" ht="40.5" customHeight="1" x14ac:dyDescent="0.2">
      <c r="A43" s="207" t="str">
        <f ca="1">Translations!G32</f>
        <v>TB/HIV- TB/HIV collaborative interventions- TB patients with known HIV status</v>
      </c>
      <c r="B43" s="208"/>
      <c r="C43" s="208"/>
      <c r="D43" s="208"/>
      <c r="E43" s="208"/>
      <c r="F43" s="208"/>
      <c r="G43" s="209"/>
    </row>
    <row r="44" spans="1:8" ht="48" customHeight="1" x14ac:dyDescent="0.2">
      <c r="A44" s="185" t="str">
        <f ca="1">Translations!G33</f>
        <v>Coverage Indicator:
Percentage of registered new and relapse TB patients with documented HIV status</v>
      </c>
      <c r="B44" s="186"/>
      <c r="C44" s="186"/>
      <c r="D44" s="186"/>
      <c r="E44" s="186"/>
      <c r="F44" s="186"/>
      <c r="G44" s="187"/>
      <c r="H44" s="26"/>
    </row>
    <row r="45" spans="1:8" ht="48" customHeight="1" x14ac:dyDescent="0.2">
      <c r="A45" s="185" t="str">
        <f ca="1">Translations!G34</f>
        <v>Estimated population in need/at risk:
refers to the total number of new and relapse TB patients registered</v>
      </c>
      <c r="B45" s="186"/>
      <c r="C45" s="186"/>
      <c r="D45" s="186"/>
      <c r="E45" s="186"/>
      <c r="F45" s="186"/>
      <c r="G45" s="187"/>
      <c r="H45" s="27"/>
    </row>
    <row r="46" spans="1:8" ht="93.75" customHeight="1" x14ac:dyDescent="0.2">
      <c r="A46" s="185" t="str">
        <f ca="1">Translations!G35</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46" s="186"/>
      <c r="C46" s="186"/>
      <c r="D46" s="186"/>
      <c r="E46" s="186"/>
      <c r="F46" s="186"/>
      <c r="G46" s="187"/>
      <c r="H46" s="27"/>
    </row>
    <row r="47" spans="1:8" ht="142.5" customHeight="1" x14ac:dyDescent="0.2">
      <c r="A47"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7" s="177"/>
      <c r="C47" s="177"/>
      <c r="D47" s="177"/>
      <c r="E47" s="177"/>
      <c r="F47" s="177"/>
      <c r="G47" s="178"/>
    </row>
    <row r="48" spans="1:8" ht="40.5" customHeight="1" x14ac:dyDescent="0.2">
      <c r="A48" s="179" t="str">
        <f ca="1">Translations!$G$15</f>
        <v>Programmatic Gap:
The programmatic gap is calculated based on total need (line A)</v>
      </c>
      <c r="B48" s="180"/>
      <c r="C48" s="180"/>
      <c r="D48" s="180"/>
      <c r="E48" s="180"/>
      <c r="F48" s="180"/>
      <c r="G48" s="181"/>
    </row>
    <row r="49" spans="1:8" ht="51.75" customHeight="1" x14ac:dyDescent="0.2">
      <c r="A49" s="179" t="str">
        <f ca="1">Translations!G36</f>
        <v>Comments/Assumptions:
1) Specify the target area
2)  Specify who are the other sources of funding</v>
      </c>
      <c r="B49" s="180"/>
      <c r="C49" s="180"/>
      <c r="D49" s="180"/>
      <c r="E49" s="180"/>
      <c r="F49" s="180"/>
      <c r="G49" s="181"/>
    </row>
    <row r="50" spans="1:8" ht="37.5" customHeight="1" x14ac:dyDescent="0.2">
      <c r="A50" s="207" t="str">
        <f ca="1">Translations!G37</f>
        <v>TB/HIV- TB/HIV collaborative interventions- HIV positive TB patients on ART</v>
      </c>
      <c r="B50" s="208"/>
      <c r="C50" s="208"/>
      <c r="D50" s="208"/>
      <c r="E50" s="208"/>
      <c r="F50" s="208"/>
      <c r="G50" s="209"/>
    </row>
    <row r="51" spans="1:8" ht="39.75" customHeight="1" x14ac:dyDescent="0.2">
      <c r="A51" s="185" t="str">
        <f ca="1">Translations!G38</f>
        <v>Coverage Indicator:
Proportion of HIV positive TB patients (new and relapse) on ART during TB treatment</v>
      </c>
      <c r="B51" s="186"/>
      <c r="C51" s="186"/>
      <c r="D51" s="186"/>
      <c r="E51" s="186"/>
      <c r="F51" s="186"/>
      <c r="G51" s="187"/>
      <c r="H51" s="26"/>
    </row>
    <row r="52" spans="1:8" ht="54" customHeight="1" x14ac:dyDescent="0.2">
      <c r="A52" s="185" t="str">
        <f ca="1">Translations!G39</f>
        <v>Estimated population in need/at risk:
refers to the total number of expected HIV positive new and relapse TB patients registered in the period</v>
      </c>
      <c r="B52" s="186"/>
      <c r="C52" s="186"/>
      <c r="D52" s="186"/>
      <c r="E52" s="186"/>
      <c r="F52" s="186"/>
      <c r="G52" s="187"/>
      <c r="H52" s="27"/>
    </row>
    <row r="53" spans="1:8" ht="96" customHeight="1" x14ac:dyDescent="0.2">
      <c r="A53" s="185" t="str">
        <f ca="1">Translations!G40</f>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B53" s="186"/>
      <c r="C53" s="186"/>
      <c r="D53" s="186"/>
      <c r="E53" s="186"/>
      <c r="F53" s="186"/>
      <c r="G53" s="187"/>
      <c r="H53" s="27"/>
    </row>
    <row r="54" spans="1:8" ht="139.5" customHeight="1" x14ac:dyDescent="0.2">
      <c r="A54" s="176"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54" s="177"/>
      <c r="C54" s="177"/>
      <c r="D54" s="177"/>
      <c r="E54" s="177"/>
      <c r="F54" s="177"/>
      <c r="G54" s="178"/>
    </row>
    <row r="55" spans="1:8" ht="41.25" customHeight="1" x14ac:dyDescent="0.2">
      <c r="A55" s="179" t="str">
        <f ca="1">Translations!$G$15</f>
        <v>Programmatic Gap:
The programmatic gap is calculated based on total need (line A)</v>
      </c>
      <c r="B55" s="180"/>
      <c r="C55" s="180"/>
      <c r="D55" s="180"/>
      <c r="E55" s="180"/>
      <c r="F55" s="180"/>
      <c r="G55" s="181"/>
    </row>
    <row r="56" spans="1:8" ht="58.5" customHeight="1" x14ac:dyDescent="0.2">
      <c r="A56" s="179" t="str">
        <f ca="1">Translations!G41</f>
        <v>Comments/Assumptions:
1) Specify the target area.
2) Specify who are the other sources of funding</v>
      </c>
      <c r="B56" s="180"/>
      <c r="C56" s="180"/>
      <c r="D56" s="180"/>
      <c r="E56" s="180"/>
      <c r="F56" s="180"/>
      <c r="G56" s="181"/>
    </row>
    <row r="57" spans="1:8" ht="26.25" customHeight="1" x14ac:dyDescent="0.2"/>
    <row r="58" spans="1:8" ht="39" customHeight="1" x14ac:dyDescent="0.2"/>
    <row r="59" spans="1:8" ht="76.5" customHeight="1" x14ac:dyDescent="0.2"/>
    <row r="60" spans="1:8" ht="36.75" customHeight="1" x14ac:dyDescent="0.2"/>
    <row r="61" spans="1:8" ht="66.75" customHeight="1" x14ac:dyDescent="0.2"/>
    <row r="62" spans="1:8" ht="23.25" customHeight="1" x14ac:dyDescent="0.2"/>
    <row r="63" spans="1:8" ht="21" customHeight="1" x14ac:dyDescent="0.2"/>
    <row r="64" spans="1:8" ht="35.25" customHeight="1" x14ac:dyDescent="0.2"/>
    <row r="65" ht="70.5" customHeight="1" x14ac:dyDescent="0.2"/>
    <row r="66" ht="31.5" customHeight="1" x14ac:dyDescent="0.2"/>
    <row r="67" ht="72" customHeight="1" x14ac:dyDescent="0.2"/>
    <row r="68" ht="24.75" customHeight="1" x14ac:dyDescent="0.2"/>
    <row r="69" ht="30" customHeight="1" x14ac:dyDescent="0.2"/>
    <row r="70" ht="35.25" customHeight="1" x14ac:dyDescent="0.2"/>
    <row r="71" ht="78" customHeight="1" x14ac:dyDescent="0.2"/>
    <row r="72" ht="36.75" customHeight="1" x14ac:dyDescent="0.2"/>
    <row r="73" ht="52.5" customHeight="1" x14ac:dyDescent="0.2"/>
    <row r="74" ht="57" customHeight="1" x14ac:dyDescent="0.2"/>
    <row r="75" ht="31.5" customHeight="1" x14ac:dyDescent="0.2"/>
    <row r="76" ht="41.25" customHeight="1" x14ac:dyDescent="0.2"/>
    <row r="77" ht="65.25" customHeight="1" x14ac:dyDescent="0.2"/>
    <row r="78" ht="41.25" customHeight="1" x14ac:dyDescent="0.2"/>
    <row r="79" ht="64.5" customHeight="1" x14ac:dyDescent="0.2"/>
  </sheetData>
  <sheetProtection algorithmName="SHA-512" hashValue="XzSZCe3mPHXv+Hc2PSV3RmQEthMp+XI+ry1mHYZ7h1Iu74UqMZfto7TEqE6PPPCS0NwSYKSZTx2vr31B21ZHEQ==" saltValue="Pk8q/EHp8+nhqZa8gXts6A==" spinCount="100000" sheet="1" objects="1" scenarios="1" formatColumns="0" formatRows="0"/>
  <customSheetViews>
    <customSheetView guid="{8A762DD9-6125-4177-AA9B-79E8D68448DE}" showPageBreaks="1" fitToPage="1" printArea="1" view="pageBreakPreview">
      <pane xSplit="7" ySplit="9" topLeftCell="H10" activePane="bottomRight" state="frozenSplit"/>
      <selection pane="bottomRight" activeCell="A46" sqref="A46:G46"/>
      <pageMargins left="0.7" right="0.7" top="0.75" bottom="0.75" header="0.3" footer="0.3"/>
      <pageSetup paperSize="8" scale="91" fitToHeight="0" orientation="portrait"/>
    </customSheetView>
    <customSheetView guid="{5D020AB2-0A97-4230-BF83-062EE6184162}" showPageBreaks="1" fitToPage="1" printArea="1" view="pageBreakPreview">
      <pane xSplit="7" ySplit="9" topLeftCell="H57" activePane="bottomRight" state="frozenSplit"/>
      <selection pane="bottomRight" activeCell="A50" sqref="A50:G50"/>
      <pageMargins left="0.7" right="0.7" top="0.75" bottom="0.75" header="0.3" footer="0.3"/>
      <pageSetup paperSize="8" scale="62" fitToHeight="0" orientation="portrait"/>
    </customSheetView>
    <customSheetView guid="{DCBE10EC-8F38-2F45-867C-33FA420E36B5}" scale="90" fitToPage="1">
      <pane xSplit="7" ySplit="9" topLeftCell="H19" activePane="bottomRight" state="frozenSplit"/>
      <selection pane="bottomRight" activeCell="A23" sqref="A23:G23"/>
      <pageMargins left="0.7" right="0.7" top="0.75" bottom="0.75" header="0.3" footer="0.3"/>
      <pageSetup paperSize="8" scale="91" fitToHeight="0" orientation="portrait"/>
    </customSheetView>
    <customSheetView guid="{CD09CE3E-58EC-4EDC-BE6A-B9CFB40E5B97}" scale="80" showPageBreaks="1" fitToPage="1" printArea="1" view="pageBreakPreview">
      <pane xSplit="7" ySplit="9" topLeftCell="H10" activePane="bottomRight" state="frozenSplit"/>
      <selection pane="bottomRight" activeCell="A10" sqref="A10:G10"/>
      <pageMargins left="0.7" right="0.7" top="0.75" bottom="0.75" header="0.3" footer="0.3"/>
      <pageSetup paperSize="8" scale="91" fitToHeight="0" orientation="portrait"/>
    </customSheetView>
  </customSheetViews>
  <mergeCells count="55">
    <mergeCell ref="A1:F1"/>
    <mergeCell ref="A2:F2"/>
    <mergeCell ref="A3:F3"/>
    <mergeCell ref="A4:F4"/>
    <mergeCell ref="A52:G52"/>
    <mergeCell ref="A36:G36"/>
    <mergeCell ref="A37:G37"/>
    <mergeCell ref="A38:G38"/>
    <mergeCell ref="A39:G39"/>
    <mergeCell ref="A41:G41"/>
    <mergeCell ref="A42:G42"/>
    <mergeCell ref="A43:G43"/>
    <mergeCell ref="A30:G30"/>
    <mergeCell ref="A17:G17"/>
    <mergeCell ref="A18:G18"/>
    <mergeCell ref="A20:G20"/>
    <mergeCell ref="A55:G55"/>
    <mergeCell ref="A56:G56"/>
    <mergeCell ref="B6:D6"/>
    <mergeCell ref="A8:G8"/>
    <mergeCell ref="A51:G51"/>
    <mergeCell ref="A45:G45"/>
    <mergeCell ref="A46:G46"/>
    <mergeCell ref="A49:G49"/>
    <mergeCell ref="A50:G50"/>
    <mergeCell ref="A48:G48"/>
    <mergeCell ref="A44:G44"/>
    <mergeCell ref="A31:G31"/>
    <mergeCell ref="A32:G32"/>
    <mergeCell ref="A34:G34"/>
    <mergeCell ref="A35:G35"/>
    <mergeCell ref="A22:G22"/>
    <mergeCell ref="A10:G10"/>
    <mergeCell ref="A23:G23"/>
    <mergeCell ref="A21:G21"/>
    <mergeCell ref="A19:G19"/>
    <mergeCell ref="A11:G11"/>
    <mergeCell ref="A14:G14"/>
    <mergeCell ref="A13:G13"/>
    <mergeCell ref="G1:G4"/>
    <mergeCell ref="A47:G47"/>
    <mergeCell ref="A54:G54"/>
    <mergeCell ref="A28:G28"/>
    <mergeCell ref="A29:G29"/>
    <mergeCell ref="A53:G53"/>
    <mergeCell ref="A40:G40"/>
    <mergeCell ref="A26:G26"/>
    <mergeCell ref="A33:G33"/>
    <mergeCell ref="A16:G16"/>
    <mergeCell ref="A24:G24"/>
    <mergeCell ref="A25:G25"/>
    <mergeCell ref="A27:G27"/>
    <mergeCell ref="A9:G9"/>
    <mergeCell ref="A12:G12"/>
    <mergeCell ref="A15:G15"/>
  </mergeCells>
  <dataValidations count="1">
    <dataValidation type="list" allowBlank="1" showInputMessage="1" showErrorMessage="1" sqref="B6">
      <formula1>"English,French,Spanish,Russian"</formula1>
    </dataValidation>
  </dataValidations>
  <hyperlinks>
    <hyperlink ref="A12:G12" r:id="rId1" display="Reference: WHO- Stop TB Planning and Budgeting tool: http://www.who.int/tb/dots/planning_budgeting_tool/en/"/>
  </hyperlinks>
  <pageMargins left="0.7" right="0.7" top="0.75" bottom="0.75" header="0.3" footer="0.3"/>
  <pageSetup paperSize="8" scale="89" fitToHeight="0" orientation="portrait" r:id="rId2"/>
  <rowBreaks count="3" manualBreakCount="3">
    <brk id="21" max="6" man="1"/>
    <brk id="35" max="6" man="1"/>
    <brk id="49" max="6"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B1A0C7"/>
  </sheetPr>
  <dimension ref="A1:C9"/>
  <sheetViews>
    <sheetView topLeftCell="A31" workbookViewId="0">
      <selection activeCell="B7" sqref="B7"/>
    </sheetView>
  </sheetViews>
  <sheetFormatPr defaultColWidth="8.625" defaultRowHeight="14.25" x14ac:dyDescent="0.2"/>
  <cols>
    <col min="1" max="1" width="17.375" style="117" customWidth="1"/>
    <col min="2" max="2" width="24.875" style="117" customWidth="1"/>
    <col min="3" max="16384" width="8.625" style="117"/>
  </cols>
  <sheetData>
    <row r="1" spans="1:3" x14ac:dyDescent="0.2">
      <c r="A1" s="76"/>
      <c r="B1" s="76"/>
      <c r="C1" s="76"/>
    </row>
    <row r="2" spans="1:3" x14ac:dyDescent="0.2">
      <c r="A2" s="76"/>
      <c r="B2" s="76"/>
      <c r="C2" s="76"/>
    </row>
    <row r="3" spans="1:3" x14ac:dyDescent="0.2">
      <c r="A3" s="76"/>
      <c r="B3" s="76"/>
      <c r="C3" s="76"/>
    </row>
    <row r="4" spans="1:3" ht="45" customHeight="1" x14ac:dyDescent="0.2">
      <c r="A4" s="214" t="str">
        <f ca="1">Translations!G43</f>
        <v>Please read the Instructions sheet carefully before completing the programmatic gap tables.</v>
      </c>
      <c r="B4" s="214"/>
      <c r="C4" s="214"/>
    </row>
    <row r="5" spans="1:3" ht="48" customHeight="1" x14ac:dyDescent="0.2">
      <c r="A5" s="214" t="str">
        <f ca="1">Translations!G44</f>
        <v>To complete this cover sheet, select from the drop-down lists the Geography and Applicant Type.</v>
      </c>
      <c r="B5" s="214"/>
      <c r="C5" s="214"/>
    </row>
    <row r="7" spans="1:3" ht="15" x14ac:dyDescent="0.25">
      <c r="A7" s="118" t="str">
        <f ca="1">Translations!G45</f>
        <v>Applicant</v>
      </c>
      <c r="B7" s="122" t="s">
        <v>268</v>
      </c>
    </row>
    <row r="8" spans="1:3" ht="15" x14ac:dyDescent="0.25">
      <c r="A8" s="118" t="str">
        <f ca="1">Translations!G46</f>
        <v>Component</v>
      </c>
      <c r="B8" s="116" t="str">
        <f ca="1">Translations!A3</f>
        <v>Tuberculosis</v>
      </c>
    </row>
    <row r="9" spans="1:3" ht="15" x14ac:dyDescent="0.25">
      <c r="A9" s="118" t="str">
        <f ca="1">Translations!G47</f>
        <v>Applicant Type</v>
      </c>
      <c r="B9" s="122" t="s">
        <v>340</v>
      </c>
    </row>
  </sheetData>
  <sheetProtection algorithmName="SHA-512" hashValue="YU7TRwFc39jCc4zLrmr9kWOQm6JUCHMPsLmW/LlYjhrDRBMGxRf3YjqFmWC4Vsck1RV8ya9ZhN8/y2Z1YRCPxQ==" saltValue="nYMqoHw0aW9iA7AwdCuYaQ==" spinCount="100000" sheet="1" objects="1" scenarios="1" selectLockedCells="1"/>
  <customSheetViews>
    <customSheetView guid="{8A762DD9-6125-4177-AA9B-79E8D68448DE}">
      <selection activeCell="A8" sqref="A8"/>
      <pageMargins left="0.7" right="0.7" top="0.75" bottom="0.75" header="0.3" footer="0.3"/>
      <pageSetup paperSize="9" orientation="portrait"/>
    </customSheetView>
    <customSheetView guid="{5D020AB2-0A97-4230-BF83-062EE6184162}">
      <selection activeCell="A8" sqref="A8"/>
      <pageMargins left="0.7" right="0.7" top="0.75" bottom="0.75" header="0.3" footer="0.3"/>
      <pageSetup paperSize="9" orientation="portrait"/>
    </customSheetView>
    <customSheetView guid="{DCBE10EC-8F38-2F45-867C-33FA420E36B5}">
      <selection activeCell="A8" sqref="A8"/>
      <pageMargins left="0.7" right="0.7" top="0.75" bottom="0.75" header="0.3" footer="0.3"/>
      <pageSetup paperSize="9" orientation="portrait"/>
    </customSheetView>
    <customSheetView guid="{CD09CE3E-58EC-4EDC-BE6A-B9CFB40E5B97}">
      <selection activeCell="A8" sqref="A8"/>
      <pageMargins left="0.7" right="0.7" top="0.75" bottom="0.75" header="0.3" footer="0.3"/>
      <pageSetup paperSize="9" orientation="portrait"/>
    </customSheetView>
  </customSheetViews>
  <mergeCells count="2">
    <mergeCell ref="A4:C4"/>
    <mergeCell ref="A5:C5"/>
  </mergeCells>
  <dataValidations count="2">
    <dataValidation type="list" allowBlank="1" showInputMessage="1" showErrorMessage="1" sqref="B7">
      <formula1>Geography</formula1>
    </dataValidation>
    <dataValidation type="list" allowBlank="1" showInputMessage="1" showErrorMessage="1" sqref="B9">
      <formula1>ApplicantType</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pageSetUpPr fitToPage="1"/>
  </sheetPr>
  <dimension ref="A1:H203"/>
  <sheetViews>
    <sheetView tabSelected="1" view="pageBreakPreview" zoomScale="70" zoomScaleNormal="55" zoomScaleSheetLayoutView="70" zoomScalePageLayoutView="90" workbookViewId="0">
      <selection activeCell="B8" sqref="B8:F8"/>
    </sheetView>
  </sheetViews>
  <sheetFormatPr defaultColWidth="9" defaultRowHeight="14.25" x14ac:dyDescent="0.2"/>
  <cols>
    <col min="1" max="1" width="27.875" style="14" customWidth="1"/>
    <col min="2" max="2" width="10.875" style="14" customWidth="1"/>
    <col min="3" max="3" width="18.375" style="14" customWidth="1"/>
    <col min="4" max="4" width="18.75" style="14" customWidth="1"/>
    <col min="5" max="5" width="16.625" style="14" customWidth="1"/>
    <col min="6" max="6" width="72.625" style="14" customWidth="1"/>
    <col min="7" max="7" width="17.125" style="14" customWidth="1"/>
    <col min="8" max="8" width="21.625" style="14" customWidth="1"/>
    <col min="9" max="9" width="9" style="14"/>
    <col min="10" max="10" width="10.375" style="14" customWidth="1"/>
    <col min="11" max="11" width="10.875" style="14" customWidth="1"/>
    <col min="12" max="12" width="12.125" style="14" customWidth="1"/>
    <col min="13" max="16384" width="9" style="14"/>
  </cols>
  <sheetData>
    <row r="1" spans="1:8" ht="15" customHeight="1" x14ac:dyDescent="0.2">
      <c r="A1" s="210" t="s">
        <v>17</v>
      </c>
      <c r="B1" s="211"/>
      <c r="C1" s="211"/>
      <c r="D1" s="211"/>
      <c r="E1" s="211"/>
      <c r="F1" s="174" t="str">
        <f ca="1">Translations!$G$49</f>
        <v>Latest version updated December 2016</v>
      </c>
    </row>
    <row r="2" spans="1:8" ht="15" customHeight="1" x14ac:dyDescent="0.2">
      <c r="A2" s="212" t="s">
        <v>1330</v>
      </c>
      <c r="B2" s="213"/>
      <c r="C2" s="213"/>
      <c r="D2" s="213"/>
      <c r="E2" s="213"/>
      <c r="F2" s="175"/>
    </row>
    <row r="3" spans="1:8" ht="15" customHeight="1" x14ac:dyDescent="0.2">
      <c r="A3" s="212" t="s">
        <v>1331</v>
      </c>
      <c r="B3" s="213"/>
      <c r="C3" s="213"/>
      <c r="D3" s="213"/>
      <c r="E3" s="119"/>
      <c r="F3" s="175"/>
    </row>
    <row r="4" spans="1:8" ht="15.75" customHeight="1" thickBot="1" x14ac:dyDescent="0.25">
      <c r="A4" s="241" t="s">
        <v>59</v>
      </c>
      <c r="B4" s="242"/>
      <c r="C4" s="242"/>
      <c r="D4" s="242"/>
      <c r="E4" s="242"/>
      <c r="F4" s="175"/>
    </row>
    <row r="5" spans="1:8" ht="66.75" customHeight="1" thickBot="1" x14ac:dyDescent="0.25">
      <c r="A5" s="231" t="str">
        <f ca="1">Translations!A38</f>
        <v xml:space="preserve">Carefully read the instructions in the "Instructions" tab before completing the programmatic gap analysis table. 
The instructions have been tailored to each specific module/intervention. </v>
      </c>
      <c r="B5" s="231"/>
      <c r="C5" s="231"/>
      <c r="D5" s="231"/>
      <c r="E5" s="231"/>
      <c r="F5" s="231"/>
      <c r="G5" s="230"/>
      <c r="H5" s="230"/>
    </row>
    <row r="6" spans="1:8" ht="18.75" thickBot="1" x14ac:dyDescent="0.25">
      <c r="A6" s="123" t="str">
        <f ca="1">Translations!$A$3</f>
        <v>Tuberculosis</v>
      </c>
      <c r="B6" s="124"/>
      <c r="C6" s="124"/>
      <c r="D6" s="124"/>
      <c r="E6" s="124"/>
      <c r="F6" s="125"/>
    </row>
    <row r="7" spans="1:8" ht="16.5" customHeight="1" x14ac:dyDescent="0.2">
      <c r="A7" s="126" t="str">
        <f ca="1">Translations!A4</f>
        <v>TB Programmatic Gap Table 1 (Per Priority Intervention)</v>
      </c>
      <c r="B7" s="127"/>
      <c r="C7" s="127"/>
      <c r="D7" s="127"/>
      <c r="E7" s="127"/>
      <c r="F7" s="128"/>
    </row>
    <row r="8" spans="1:8" ht="35.25" customHeight="1" x14ac:dyDescent="0.2">
      <c r="A8" s="129" t="str">
        <f ca="1">Translations!$A$10</f>
        <v>Priority Module</v>
      </c>
      <c r="B8" s="232" t="s">
        <v>69</v>
      </c>
      <c r="C8" s="233"/>
      <c r="D8" s="233"/>
      <c r="E8" s="233"/>
      <c r="F8" s="234"/>
    </row>
    <row r="9" spans="1:8" ht="48" customHeight="1" x14ac:dyDescent="0.2">
      <c r="A9" s="130" t="str">
        <f ca="1">Translations!$A$11</f>
        <v>Selected coverage indicator</v>
      </c>
      <c r="B9" s="235" t="str">
        <f ca="1">VLOOKUP(B8,TBModulesIndicators,2,FALSE)</f>
        <v>Number of TB cases with RR-TB and/or MDR-TB notified</v>
      </c>
      <c r="C9" s="236"/>
      <c r="D9" s="236"/>
      <c r="E9" s="236"/>
      <c r="F9" s="237"/>
    </row>
    <row r="10" spans="1:8" ht="15" x14ac:dyDescent="0.2">
      <c r="A10" s="131" t="str">
        <f ca="1">Translations!$A$12</f>
        <v>Current national coverage</v>
      </c>
      <c r="B10" s="132"/>
      <c r="C10" s="132"/>
      <c r="D10" s="132"/>
      <c r="E10" s="132"/>
      <c r="F10" s="133"/>
    </row>
    <row r="11" spans="1:8" ht="33.75" customHeight="1" x14ac:dyDescent="0.2">
      <c r="A11" s="134" t="str">
        <f ca="1">Translations!$A$13</f>
        <v>Insert latest results</v>
      </c>
      <c r="B11" s="172">
        <v>5179</v>
      </c>
      <c r="C11" s="135" t="str">
        <f ca="1">Translations!$A$14</f>
        <v>Year</v>
      </c>
      <c r="D11" s="120">
        <v>2016</v>
      </c>
      <c r="E11" s="136" t="str">
        <f ca="1">Translations!$A$15</f>
        <v>Data source</v>
      </c>
      <c r="F11" s="57" t="s">
        <v>1352</v>
      </c>
    </row>
    <row r="12" spans="1:8" ht="24.75" customHeight="1" thickBot="1" x14ac:dyDescent="0.25">
      <c r="A12" s="137" t="str">
        <f ca="1">Translations!$A$16</f>
        <v>Comments</v>
      </c>
      <c r="B12" s="225"/>
      <c r="C12" s="226"/>
      <c r="D12" s="226"/>
      <c r="E12" s="226"/>
      <c r="F12" s="227"/>
    </row>
    <row r="13" spans="1:8" ht="15" thickBot="1" x14ac:dyDescent="0.25">
      <c r="A13" s="138"/>
      <c r="B13" s="139"/>
      <c r="C13" s="139"/>
      <c r="D13" s="139"/>
      <c r="E13" s="139"/>
      <c r="F13" s="140"/>
    </row>
    <row r="14" spans="1:8" ht="18.75" customHeight="1" x14ac:dyDescent="0.2">
      <c r="A14" s="141"/>
      <c r="B14" s="142"/>
      <c r="C14" s="143" t="str">
        <f ca="1">Translations!$A$17</f>
        <v>Year 1</v>
      </c>
      <c r="D14" s="143" t="str">
        <f ca="1">Translations!$A$18</f>
        <v>Year 2</v>
      </c>
      <c r="E14" s="143" t="str">
        <f ca="1">Translations!$A$19</f>
        <v>Year 3</v>
      </c>
      <c r="F14" s="222" t="str">
        <f ca="1">Translations!$A$21</f>
        <v>Comments / Assumptions</v>
      </c>
    </row>
    <row r="15" spans="1:8" ht="30" customHeight="1" x14ac:dyDescent="0.2">
      <c r="A15" s="144"/>
      <c r="B15" s="145"/>
      <c r="C15" s="58">
        <v>2018</v>
      </c>
      <c r="D15" s="58">
        <v>2019</v>
      </c>
      <c r="E15" s="58">
        <v>2020</v>
      </c>
      <c r="F15" s="223"/>
    </row>
    <row r="16" spans="1:8" ht="15" customHeight="1" x14ac:dyDescent="0.2">
      <c r="A16" s="146" t="str">
        <f ca="1">Translations!$A$22</f>
        <v>Current Estimated Country Need</v>
      </c>
      <c r="B16" s="147"/>
      <c r="C16" s="147"/>
      <c r="D16" s="147"/>
      <c r="E16" s="147"/>
      <c r="F16" s="148"/>
    </row>
    <row r="17" spans="1:7" ht="61.5" customHeight="1" x14ac:dyDescent="0.2">
      <c r="A17" s="149" t="str">
        <f ca="1">Translations!$A$23</f>
        <v>A. Total estimated population in need/at risk</v>
      </c>
      <c r="B17" s="150" t="s">
        <v>6</v>
      </c>
      <c r="C17" s="63">
        <v>16613</v>
      </c>
      <c r="D17" s="63">
        <v>16302</v>
      </c>
      <c r="E17" s="63">
        <v>15830</v>
      </c>
      <c r="F17" s="62" t="s">
        <v>1366</v>
      </c>
      <c r="G17" s="14" t="s">
        <v>1368</v>
      </c>
    </row>
    <row r="18" spans="1:7" ht="42" customHeight="1" x14ac:dyDescent="0.2">
      <c r="A18" s="220" t="str">
        <f ca="1">Translations!$A$24</f>
        <v>B. Country targets 
(from National Strategic Plan)</v>
      </c>
      <c r="B18" s="151" t="s">
        <v>6</v>
      </c>
      <c r="C18" s="63">
        <v>9636</v>
      </c>
      <c r="D18" s="63">
        <v>10270</v>
      </c>
      <c r="E18" s="63">
        <v>11081</v>
      </c>
      <c r="F18" s="218"/>
    </row>
    <row r="19" spans="1:7" ht="30" customHeight="1" x14ac:dyDescent="0.2">
      <c r="A19" s="221"/>
      <c r="B19" s="151" t="s">
        <v>14</v>
      </c>
      <c r="C19" s="64">
        <f>IF(C18=0,"",+C18/C17)</f>
        <v>0.58002768915909231</v>
      </c>
      <c r="D19" s="64">
        <f t="shared" ref="D19:E19" si="0">IF(D18=0,"",+D18/D17)</f>
        <v>0.62998405103668265</v>
      </c>
      <c r="E19" s="64">
        <f t="shared" si="0"/>
        <v>0.7</v>
      </c>
      <c r="F19" s="219"/>
    </row>
    <row r="20" spans="1:7" ht="15" customHeight="1" x14ac:dyDescent="0.2">
      <c r="A20" s="146" t="str">
        <f ca="1">Translations!$A$25</f>
        <v>Country need already covered</v>
      </c>
      <c r="B20" s="147"/>
      <c r="C20" s="147"/>
      <c r="D20" s="147"/>
      <c r="E20" s="147"/>
      <c r="F20" s="148"/>
    </row>
    <row r="21" spans="1:7" ht="39.75" customHeight="1" x14ac:dyDescent="0.2">
      <c r="A21" s="220" t="str">
        <f ca="1">Translations!$A$26</f>
        <v>C1. Country need planned to be covered by domestic resources</v>
      </c>
      <c r="B21" s="150" t="s">
        <v>6</v>
      </c>
      <c r="C21" s="63">
        <f>0</f>
        <v>0</v>
      </c>
      <c r="D21" s="63">
        <v>1027</v>
      </c>
      <c r="E21" s="63">
        <v>2216</v>
      </c>
      <c r="F21" s="218" t="s">
        <v>1367</v>
      </c>
    </row>
    <row r="22" spans="1:7" ht="39.75" customHeight="1" x14ac:dyDescent="0.2">
      <c r="A22" s="221"/>
      <c r="B22" s="150" t="s">
        <v>14</v>
      </c>
      <c r="C22" s="64" t="str">
        <f>IF(C21=0,"",+C21/C17)</f>
        <v/>
      </c>
      <c r="D22" s="64">
        <f t="shared" ref="D22:E22" si="1">IF(D21=0,"",+D21/D17)</f>
        <v>6.2998405103668262E-2</v>
      </c>
      <c r="E22" s="64">
        <f t="shared" si="1"/>
        <v>0.1399873657612129</v>
      </c>
      <c r="F22" s="219"/>
    </row>
    <row r="23" spans="1:7" ht="39.75" customHeight="1" x14ac:dyDescent="0.2">
      <c r="A23" s="220" t="str">
        <f ca="1">Translations!$A$27</f>
        <v>C2. Country need planned to be covered by external resources</v>
      </c>
      <c r="B23" s="150" t="s">
        <v>6</v>
      </c>
      <c r="C23" s="63">
        <v>0</v>
      </c>
      <c r="D23" s="63">
        <v>0</v>
      </c>
      <c r="E23" s="63">
        <v>0</v>
      </c>
      <c r="F23" s="218"/>
    </row>
    <row r="24" spans="1:7" ht="39.75" customHeight="1" x14ac:dyDescent="0.2">
      <c r="A24" s="221"/>
      <c r="B24" s="150" t="s">
        <v>14</v>
      </c>
      <c r="C24" s="64" t="str">
        <f>IF(C23=0,"",+C23/C17)</f>
        <v/>
      </c>
      <c r="D24" s="64" t="str">
        <f>IF(D23=0,"",+D23/D17)</f>
        <v/>
      </c>
      <c r="E24" s="64" t="str">
        <f>IF(E23=0,"",+E23/E17)</f>
        <v/>
      </c>
      <c r="F24" s="219"/>
    </row>
    <row r="25" spans="1:7" ht="39.75" customHeight="1" x14ac:dyDescent="0.2">
      <c r="A25" s="220" t="str">
        <f ca="1">Translations!$A$28</f>
        <v>C. Total country need already covered</v>
      </c>
      <c r="B25" s="150" t="s">
        <v>6</v>
      </c>
      <c r="C25" s="66">
        <f>+C21+C23</f>
        <v>0</v>
      </c>
      <c r="D25" s="66">
        <f>+D21+D23</f>
        <v>1027</v>
      </c>
      <c r="E25" s="66">
        <f>+E21+E23</f>
        <v>2216</v>
      </c>
      <c r="F25" s="218"/>
    </row>
    <row r="26" spans="1:7" ht="39.75" customHeight="1" x14ac:dyDescent="0.2">
      <c r="A26" s="221"/>
      <c r="B26" s="150" t="s">
        <v>14</v>
      </c>
      <c r="C26" s="64" t="str">
        <f>IF(C25=0,"",+C25/C17)</f>
        <v/>
      </c>
      <c r="D26" s="64">
        <f>IF(D25=0,"",+D25/D17)</f>
        <v>6.2998405103668262E-2</v>
      </c>
      <c r="E26" s="64">
        <f>IF(E25=0,"",+E25/E17)</f>
        <v>0.1399873657612129</v>
      </c>
      <c r="F26" s="219"/>
    </row>
    <row r="27" spans="1:7" ht="15" x14ac:dyDescent="0.2">
      <c r="A27" s="146" t="str">
        <f ca="1">Translations!$A$29</f>
        <v>Programmatic Gap</v>
      </c>
      <c r="B27" s="147"/>
      <c r="C27" s="147"/>
      <c r="D27" s="147"/>
      <c r="E27" s="147"/>
      <c r="F27" s="148"/>
    </row>
    <row r="28" spans="1:7" ht="41.25" customHeight="1" x14ac:dyDescent="0.2">
      <c r="A28" s="215" t="str">
        <f ca="1">Translations!$A$30</f>
        <v>D. Expected annual gap in meeting the need: A - C</v>
      </c>
      <c r="B28" s="150" t="s">
        <v>6</v>
      </c>
      <c r="C28" s="66">
        <f>+C17-(C25)</f>
        <v>16613</v>
      </c>
      <c r="D28" s="66">
        <f>+D17-(D25)</f>
        <v>15275</v>
      </c>
      <c r="E28" s="66">
        <f>+E17-(E25)</f>
        <v>13614</v>
      </c>
      <c r="F28" s="218"/>
    </row>
    <row r="29" spans="1:7" ht="40.5" customHeight="1" x14ac:dyDescent="0.2">
      <c r="A29" s="216"/>
      <c r="B29" s="150" t="s">
        <v>14</v>
      </c>
      <c r="C29" s="64">
        <f>IF(C28=0,"",+C28/C17)</f>
        <v>1</v>
      </c>
      <c r="D29" s="64">
        <f>IF(D28=0,"",+D28/D17)</f>
        <v>0.93700159489633172</v>
      </c>
      <c r="E29" s="64">
        <f>IF(E28=0,"",+E28/E17)</f>
        <v>0.86001263423878715</v>
      </c>
      <c r="F29" s="219"/>
    </row>
    <row r="30" spans="1:7" ht="15" customHeight="1" x14ac:dyDescent="0.2">
      <c r="A30" s="146" t="str">
        <f ca="1">Translations!$A$31</f>
        <v>Country Need Covered with the Allocation Amount</v>
      </c>
      <c r="B30" s="147"/>
      <c r="C30" s="147"/>
      <c r="D30" s="147"/>
      <c r="E30" s="147"/>
      <c r="F30" s="148"/>
    </row>
    <row r="31" spans="1:7" ht="41.25" customHeight="1" x14ac:dyDescent="0.2">
      <c r="A31" s="215" t="str">
        <f ca="1">Translations!$A$32</f>
        <v>E. Targets to be financed by funding request allocation amount</v>
      </c>
      <c r="B31" s="151" t="s">
        <v>6</v>
      </c>
      <c r="C31" s="63">
        <v>7034</v>
      </c>
      <c r="D31" s="63">
        <v>7497</v>
      </c>
      <c r="E31" s="63">
        <v>8089</v>
      </c>
      <c r="F31" s="218"/>
    </row>
    <row r="32" spans="1:7" ht="41.25" customHeight="1" x14ac:dyDescent="0.2">
      <c r="A32" s="216"/>
      <c r="B32" s="151" t="s">
        <v>14</v>
      </c>
      <c r="C32" s="64">
        <f>IF(C31=0,"",+C31/C17)</f>
        <v>0.42340335881538554</v>
      </c>
      <c r="D32" s="64">
        <f>IF(D31=0,"",+D31/D17)</f>
        <v>0.45988222304011778</v>
      </c>
      <c r="E32" s="64">
        <f>IF(E31=0,"",+E31/E17)</f>
        <v>0.51099178774478837</v>
      </c>
      <c r="F32" s="219"/>
    </row>
    <row r="33" spans="1:6" ht="42" customHeight="1" x14ac:dyDescent="0.2">
      <c r="A33" s="215" t="str">
        <f ca="1">Translations!$A$33</f>
        <v>F. Total Coverage from allocation amount and other resources: E + C</v>
      </c>
      <c r="B33" s="151" t="s">
        <v>6</v>
      </c>
      <c r="C33" s="66">
        <f>+C31+C25</f>
        <v>7034</v>
      </c>
      <c r="D33" s="66">
        <f>+D31+D25</f>
        <v>8524</v>
      </c>
      <c r="E33" s="66">
        <f>+E31+E25</f>
        <v>10305</v>
      </c>
      <c r="F33" s="218"/>
    </row>
    <row r="34" spans="1:6" ht="42" customHeight="1" x14ac:dyDescent="0.2">
      <c r="A34" s="216"/>
      <c r="B34" s="151" t="s">
        <v>14</v>
      </c>
      <c r="C34" s="64">
        <f>IF(C33=0,"",+C33/C17)</f>
        <v>0.42340335881538554</v>
      </c>
      <c r="D34" s="64">
        <f>IF(D33=0,"",+D33/D17)</f>
        <v>0.522880628143786</v>
      </c>
      <c r="E34" s="64">
        <f>IF(E33=0,"",+E33/E17)</f>
        <v>0.65097915350600122</v>
      </c>
      <c r="F34" s="219"/>
    </row>
    <row r="35" spans="1:6" ht="41.25" customHeight="1" x14ac:dyDescent="0.2">
      <c r="A35" s="215" t="str">
        <f>Translations!$B$34</f>
        <v xml:space="preserve">G. Remaining gap: A - F </v>
      </c>
      <c r="B35" s="151" t="s">
        <v>6</v>
      </c>
      <c r="C35" s="66">
        <f>+C17-(C33)</f>
        <v>9579</v>
      </c>
      <c r="D35" s="66">
        <f>+D17-(D33)</f>
        <v>7778</v>
      </c>
      <c r="E35" s="66">
        <f>+E17-(E33)</f>
        <v>5525</v>
      </c>
      <c r="F35" s="218"/>
    </row>
    <row r="36" spans="1:6" ht="41.25" customHeight="1" thickBot="1" x14ac:dyDescent="0.25">
      <c r="A36" s="217"/>
      <c r="B36" s="152" t="s">
        <v>14</v>
      </c>
      <c r="C36" s="67">
        <f>IF(C35=0,"",+C35/C17)</f>
        <v>0.57659664118461451</v>
      </c>
      <c r="D36" s="67">
        <f>IF(D35=0,"",+D35/D17)</f>
        <v>0.47711937185621395</v>
      </c>
      <c r="E36" s="67">
        <f>IF(E35=0,"",+E35/E17)</f>
        <v>0.34902084649399873</v>
      </c>
      <c r="F36" s="224"/>
    </row>
    <row r="37" spans="1:6" x14ac:dyDescent="0.2">
      <c r="A37" s="153"/>
      <c r="B37" s="153"/>
      <c r="C37" s="153"/>
      <c r="D37" s="153"/>
      <c r="E37" s="153"/>
      <c r="F37" s="153"/>
    </row>
    <row r="38" spans="1:6" ht="15" thickBot="1" x14ac:dyDescent="0.25">
      <c r="A38" s="153"/>
      <c r="B38" s="153"/>
      <c r="C38" s="153"/>
      <c r="D38" s="153"/>
      <c r="E38" s="153"/>
      <c r="F38" s="153"/>
    </row>
    <row r="39" spans="1:6" ht="18.75" thickBot="1" x14ac:dyDescent="0.25">
      <c r="A39" s="123" t="str">
        <f ca="1">Translations!$A$3</f>
        <v>Tuberculosis</v>
      </c>
      <c r="B39" s="124"/>
      <c r="C39" s="124"/>
      <c r="D39" s="124"/>
      <c r="E39" s="124"/>
      <c r="F39" s="125"/>
    </row>
    <row r="40" spans="1:6" ht="16.5" customHeight="1" x14ac:dyDescent="0.2">
      <c r="A40" s="126" t="str">
        <f ca="1">Translations!A5</f>
        <v>TB Programmatic Gap Table 2 (Per Priority Intervention)</v>
      </c>
      <c r="B40" s="127"/>
      <c r="C40" s="127"/>
      <c r="D40" s="127"/>
      <c r="E40" s="127"/>
      <c r="F40" s="128"/>
    </row>
    <row r="41" spans="1:6" ht="30" customHeight="1" x14ac:dyDescent="0.2">
      <c r="A41" s="129" t="str">
        <f ca="1">Translations!$A$10</f>
        <v>Priority Module</v>
      </c>
      <c r="B41" s="232" t="s">
        <v>70</v>
      </c>
      <c r="C41" s="233"/>
      <c r="D41" s="233"/>
      <c r="E41" s="233"/>
      <c r="F41" s="234"/>
    </row>
    <row r="42" spans="1:6" ht="48" customHeight="1" x14ac:dyDescent="0.2">
      <c r="A42" s="130" t="str">
        <f ca="1">Translations!$A$11</f>
        <v>Selected coverage indicator</v>
      </c>
      <c r="B42" s="235" t="str">
        <f ca="1">VLOOKUP(B41,TBModulesIndicators,2,FALSE)</f>
        <v xml:space="preserve">Number of notified cases with RR-TB and/or MDR-TB that began second-line treatment </v>
      </c>
      <c r="C42" s="236"/>
      <c r="D42" s="236"/>
      <c r="E42" s="236"/>
      <c r="F42" s="237"/>
    </row>
    <row r="43" spans="1:6" ht="15" x14ac:dyDescent="0.2">
      <c r="A43" s="131" t="str">
        <f ca="1">Translations!$A$12</f>
        <v>Current national coverage</v>
      </c>
      <c r="B43" s="154"/>
      <c r="C43" s="154"/>
      <c r="D43" s="154"/>
      <c r="E43" s="154"/>
      <c r="F43" s="155"/>
    </row>
    <row r="44" spans="1:6" ht="30" customHeight="1" x14ac:dyDescent="0.2">
      <c r="A44" s="134" t="str">
        <f ca="1">Translations!$A$13</f>
        <v>Insert latest results</v>
      </c>
      <c r="B44" s="172">
        <v>4773</v>
      </c>
      <c r="C44" s="135" t="str">
        <f ca="1">Translations!$A$14</f>
        <v>Year</v>
      </c>
      <c r="D44" s="120">
        <v>2016</v>
      </c>
      <c r="E44" s="136" t="str">
        <f ca="1">Translations!$A$15</f>
        <v>Data source</v>
      </c>
      <c r="F44" s="57" t="s">
        <v>1351</v>
      </c>
    </row>
    <row r="45" spans="1:6" ht="30" customHeight="1" thickBot="1" x14ac:dyDescent="0.25">
      <c r="A45" s="137" t="str">
        <f ca="1">Translations!$A$16</f>
        <v>Comments</v>
      </c>
      <c r="B45" s="225"/>
      <c r="C45" s="226"/>
      <c r="D45" s="226"/>
      <c r="E45" s="226"/>
      <c r="F45" s="227"/>
    </row>
    <row r="46" spans="1:6" ht="15" thickBot="1" x14ac:dyDescent="0.25">
      <c r="A46" s="138"/>
      <c r="B46" s="139"/>
      <c r="C46" s="139"/>
      <c r="D46" s="139"/>
      <c r="E46" s="139"/>
      <c r="F46" s="140"/>
    </row>
    <row r="47" spans="1:6" ht="15" x14ac:dyDescent="0.2">
      <c r="A47" s="141"/>
      <c r="B47" s="142"/>
      <c r="C47" s="143" t="str">
        <f ca="1">Translations!$A$17</f>
        <v>Year 1</v>
      </c>
      <c r="D47" s="143" t="str">
        <f ca="1">Translations!$A$18</f>
        <v>Year 2</v>
      </c>
      <c r="E47" s="143" t="str">
        <f ca="1">Translations!$A$19</f>
        <v>Year 3</v>
      </c>
      <c r="F47" s="222" t="str">
        <f ca="1">Translations!$A$21</f>
        <v>Comments / Assumptions</v>
      </c>
    </row>
    <row r="48" spans="1:6" ht="30" customHeight="1" x14ac:dyDescent="0.2">
      <c r="A48" s="144"/>
      <c r="B48" s="145"/>
      <c r="C48" s="58">
        <v>2018</v>
      </c>
      <c r="D48" s="58">
        <v>2019</v>
      </c>
      <c r="E48" s="58">
        <v>2020</v>
      </c>
      <c r="F48" s="223"/>
    </row>
    <row r="49" spans="1:6" ht="15" customHeight="1" x14ac:dyDescent="0.2">
      <c r="A49" s="146" t="str">
        <f ca="1">Translations!$A$22</f>
        <v>Current Estimated Country Need</v>
      </c>
      <c r="B49" s="147"/>
      <c r="C49" s="147"/>
      <c r="D49" s="147"/>
      <c r="E49" s="147"/>
      <c r="F49" s="148"/>
    </row>
    <row r="50" spans="1:6" ht="42" customHeight="1" x14ac:dyDescent="0.2">
      <c r="A50" s="149" t="str">
        <f ca="1">Translations!$A$23</f>
        <v>A. Total estimated population in need/at risk</v>
      </c>
      <c r="B50" s="150" t="s">
        <v>6</v>
      </c>
      <c r="C50" s="63">
        <v>16613</v>
      </c>
      <c r="D50" s="63">
        <v>16302</v>
      </c>
      <c r="E50" s="63">
        <v>15830</v>
      </c>
      <c r="F50" s="62"/>
    </row>
    <row r="51" spans="1:6" ht="42" customHeight="1" x14ac:dyDescent="0.2">
      <c r="A51" s="220" t="str">
        <f ca="1">Translations!$A$24</f>
        <v>B. Country targets 
(from National Strategic Plan)</v>
      </c>
      <c r="B51" s="151" t="s">
        <v>6</v>
      </c>
      <c r="C51" s="63">
        <v>9636</v>
      </c>
      <c r="D51" s="63">
        <v>10270</v>
      </c>
      <c r="E51" s="63">
        <v>11081</v>
      </c>
      <c r="F51" s="218"/>
    </row>
    <row r="52" spans="1:6" ht="42" customHeight="1" x14ac:dyDescent="0.2">
      <c r="A52" s="221"/>
      <c r="B52" s="151" t="s">
        <v>14</v>
      </c>
      <c r="C52" s="64">
        <f>IF(C51=0,"",+C51/C50)</f>
        <v>0.58002768915909231</v>
      </c>
      <c r="D52" s="64">
        <f t="shared" ref="D52:E52" si="2">IF(D51=0,"",+D51/D50)</f>
        <v>0.62998405103668265</v>
      </c>
      <c r="E52" s="64">
        <f t="shared" si="2"/>
        <v>0.7</v>
      </c>
      <c r="F52" s="219"/>
    </row>
    <row r="53" spans="1:6" ht="15" customHeight="1" x14ac:dyDescent="0.2">
      <c r="A53" s="146" t="str">
        <f ca="1">Translations!$A$25</f>
        <v>Country need already covered</v>
      </c>
      <c r="B53" s="147"/>
      <c r="C53" s="147"/>
      <c r="D53" s="147"/>
      <c r="E53" s="147"/>
      <c r="F53" s="148"/>
    </row>
    <row r="54" spans="1:6" ht="39.75" customHeight="1" x14ac:dyDescent="0.2">
      <c r="A54" s="220" t="str">
        <f ca="1">Translations!$A$26</f>
        <v>C1. Country need planned to be covered by domestic resources</v>
      </c>
      <c r="B54" s="150" t="s">
        <v>6</v>
      </c>
      <c r="C54" s="63">
        <v>0</v>
      </c>
      <c r="D54" s="63">
        <f>D51*0.1</f>
        <v>1027</v>
      </c>
      <c r="E54" s="63">
        <f>E51*0.2</f>
        <v>2216.2000000000003</v>
      </c>
      <c r="F54" s="218" t="s">
        <v>1353</v>
      </c>
    </row>
    <row r="55" spans="1:6" ht="39.75" customHeight="1" x14ac:dyDescent="0.2">
      <c r="A55" s="221"/>
      <c r="B55" s="150" t="s">
        <v>14</v>
      </c>
      <c r="C55" s="64" t="str">
        <f>IF(C54=0,"",+C54/C50)</f>
        <v/>
      </c>
      <c r="D55" s="64">
        <f t="shared" ref="D55:E55" si="3">IF(D54=0,"",+D54/D50)</f>
        <v>6.2998405103668262E-2</v>
      </c>
      <c r="E55" s="64">
        <f t="shared" si="3"/>
        <v>0.14000000000000001</v>
      </c>
      <c r="F55" s="219"/>
    </row>
    <row r="56" spans="1:6" ht="39.75" customHeight="1" x14ac:dyDescent="0.2">
      <c r="A56" s="220" t="str">
        <f ca="1">Translations!$A$27</f>
        <v>C2. Country need planned to be covered by external resources</v>
      </c>
      <c r="B56" s="150" t="s">
        <v>6</v>
      </c>
      <c r="C56" s="63">
        <v>0</v>
      </c>
      <c r="D56" s="63">
        <v>0</v>
      </c>
      <c r="E56" s="63">
        <v>0</v>
      </c>
      <c r="F56" s="228"/>
    </row>
    <row r="57" spans="1:6" ht="39.75" customHeight="1" x14ac:dyDescent="0.2">
      <c r="A57" s="221"/>
      <c r="B57" s="150" t="s">
        <v>14</v>
      </c>
      <c r="C57" s="64" t="str">
        <f>IF(C56=0,"",+C56/C50)</f>
        <v/>
      </c>
      <c r="D57" s="64" t="str">
        <f>IF(D56=0,"",+D56/D50)</f>
        <v/>
      </c>
      <c r="E57" s="64" t="str">
        <f>IF(E56=0,"",+E56/E50)</f>
        <v/>
      </c>
      <c r="F57" s="229"/>
    </row>
    <row r="58" spans="1:6" ht="39.75" customHeight="1" x14ac:dyDescent="0.2">
      <c r="A58" s="220" t="str">
        <f ca="1">Translations!$A$28</f>
        <v>C. Total country need already covered</v>
      </c>
      <c r="B58" s="150" t="s">
        <v>6</v>
      </c>
      <c r="C58" s="66">
        <f>+C54+C56</f>
        <v>0</v>
      </c>
      <c r="D58" s="66">
        <f>+D54+D56</f>
        <v>1027</v>
      </c>
      <c r="E58" s="66">
        <f>+E54+E56</f>
        <v>2216.2000000000003</v>
      </c>
      <c r="F58" s="218"/>
    </row>
    <row r="59" spans="1:6" ht="39.75" customHeight="1" x14ac:dyDescent="0.2">
      <c r="A59" s="221"/>
      <c r="B59" s="150" t="s">
        <v>14</v>
      </c>
      <c r="C59" s="64" t="str">
        <f>IF(C58=0,"",+C58/C50)</f>
        <v/>
      </c>
      <c r="D59" s="64">
        <f>IF(D58=0,"",+D58/D50)</f>
        <v>6.2998405103668262E-2</v>
      </c>
      <c r="E59" s="64">
        <f>IF(E58=0,"",+E58/E50)</f>
        <v>0.14000000000000001</v>
      </c>
      <c r="F59" s="219"/>
    </row>
    <row r="60" spans="1:6" ht="15" x14ac:dyDescent="0.2">
      <c r="A60" s="146" t="str">
        <f ca="1">Translations!$A$29</f>
        <v>Programmatic Gap</v>
      </c>
      <c r="B60" s="147"/>
      <c r="C60" s="147"/>
      <c r="D60" s="147"/>
      <c r="E60" s="147"/>
      <c r="F60" s="148"/>
    </row>
    <row r="61" spans="1:6" ht="42" customHeight="1" x14ac:dyDescent="0.2">
      <c r="A61" s="215" t="str">
        <f ca="1">Translations!$A$30</f>
        <v>D. Expected annual gap in meeting the need: A - C</v>
      </c>
      <c r="B61" s="150" t="s">
        <v>6</v>
      </c>
      <c r="C61" s="171">
        <f>+C50-(C58)</f>
        <v>16613</v>
      </c>
      <c r="D61" s="171">
        <f>+D50-(D58)</f>
        <v>15275</v>
      </c>
      <c r="E61" s="171">
        <f>+E50-(E58)</f>
        <v>13613.8</v>
      </c>
      <c r="F61" s="218"/>
    </row>
    <row r="62" spans="1:6" ht="42" customHeight="1" x14ac:dyDescent="0.2">
      <c r="A62" s="216"/>
      <c r="B62" s="150" t="s">
        <v>14</v>
      </c>
      <c r="C62" s="170">
        <f>IF(C61=0,"",+C61/C50)</f>
        <v>1</v>
      </c>
      <c r="D62" s="170">
        <f>IF(D61=0,"",+D61/D50)</f>
        <v>0.93700159489633172</v>
      </c>
      <c r="E62" s="170">
        <f>IF(E61=0,"",+E61/E50)</f>
        <v>0.86</v>
      </c>
      <c r="F62" s="219"/>
    </row>
    <row r="63" spans="1:6" ht="15" customHeight="1" x14ac:dyDescent="0.2">
      <c r="A63" s="146" t="str">
        <f ca="1">Translations!$A$31</f>
        <v>Country Need Covered with the Allocation Amount</v>
      </c>
      <c r="B63" s="147"/>
      <c r="C63" s="147"/>
      <c r="D63" s="147"/>
      <c r="E63" s="147"/>
      <c r="F63" s="148"/>
    </row>
    <row r="64" spans="1:6" ht="42" customHeight="1" x14ac:dyDescent="0.2">
      <c r="A64" s="215" t="str">
        <f ca="1">Translations!$A$32</f>
        <v>E. Targets to be financed by funding request allocation amount</v>
      </c>
      <c r="B64" s="151" t="s">
        <v>6</v>
      </c>
      <c r="C64" s="63">
        <v>7034</v>
      </c>
      <c r="D64" s="63">
        <v>7497</v>
      </c>
      <c r="E64" s="63">
        <v>8089</v>
      </c>
      <c r="F64" s="218"/>
    </row>
    <row r="65" spans="1:6" ht="42" customHeight="1" x14ac:dyDescent="0.2">
      <c r="A65" s="216"/>
      <c r="B65" s="151" t="s">
        <v>14</v>
      </c>
      <c r="C65" s="170">
        <f>IF(C64=0,"",+C64/C50)</f>
        <v>0.42340335881538554</v>
      </c>
      <c r="D65" s="64">
        <f>IF(D64=0,"",+D64/D50)</f>
        <v>0.45988222304011778</v>
      </c>
      <c r="E65" s="64">
        <f>IF(E64=0,"",+E64/E50)</f>
        <v>0.51099178774478837</v>
      </c>
      <c r="F65" s="219"/>
    </row>
    <row r="66" spans="1:6" ht="42" customHeight="1" x14ac:dyDescent="0.2">
      <c r="A66" s="215" t="str">
        <f ca="1">Translations!$A$33</f>
        <v>F. Total Coverage from allocation amount and other resources: E + C</v>
      </c>
      <c r="B66" s="151" t="s">
        <v>6</v>
      </c>
      <c r="C66" s="66">
        <f>+C64+C58</f>
        <v>7034</v>
      </c>
      <c r="D66" s="66">
        <f>+D64+D58</f>
        <v>8524</v>
      </c>
      <c r="E66" s="66">
        <f>+E64+E58</f>
        <v>10305.200000000001</v>
      </c>
      <c r="F66" s="218"/>
    </row>
    <row r="67" spans="1:6" ht="42" customHeight="1" x14ac:dyDescent="0.2">
      <c r="A67" s="216"/>
      <c r="B67" s="151" t="s">
        <v>14</v>
      </c>
      <c r="C67" s="64">
        <f>IF(C66=0,"",+C66/C50)</f>
        <v>0.42340335881538554</v>
      </c>
      <c r="D67" s="64">
        <f>IF(D66=0,"",+D66/D50)</f>
        <v>0.522880628143786</v>
      </c>
      <c r="E67" s="64">
        <f>IF(E66=0,"",+E66/E50)</f>
        <v>0.65099178774478839</v>
      </c>
      <c r="F67" s="219"/>
    </row>
    <row r="68" spans="1:6" ht="42" customHeight="1" x14ac:dyDescent="0.2">
      <c r="A68" s="215" t="str">
        <f>Translations!$B$34</f>
        <v xml:space="preserve">G. Remaining gap: A - F </v>
      </c>
      <c r="B68" s="151" t="s">
        <v>6</v>
      </c>
      <c r="C68" s="66">
        <f>+C50-(C66)</f>
        <v>9579</v>
      </c>
      <c r="D68" s="66">
        <f>+D50-(D66)</f>
        <v>7778</v>
      </c>
      <c r="E68" s="66">
        <f>+E50-(E66)</f>
        <v>5524.7999999999993</v>
      </c>
      <c r="F68" s="218"/>
    </row>
    <row r="69" spans="1:6" ht="42" customHeight="1" thickBot="1" x14ac:dyDescent="0.25">
      <c r="A69" s="217"/>
      <c r="B69" s="152" t="s">
        <v>14</v>
      </c>
      <c r="C69" s="67">
        <f>IF(C68=0,"",+C68/C50)</f>
        <v>0.57659664118461451</v>
      </c>
      <c r="D69" s="67">
        <f>IF(D68=0,"",+D68/D50)</f>
        <v>0.47711937185621395</v>
      </c>
      <c r="E69" s="67">
        <f>IF(E68=0,"",+E68/E50)</f>
        <v>0.34900821225521156</v>
      </c>
      <c r="F69" s="224"/>
    </row>
    <row r="70" spans="1:6" x14ac:dyDescent="0.2">
      <c r="A70" s="153"/>
      <c r="B70" s="153"/>
      <c r="C70" s="153"/>
      <c r="D70" s="153"/>
      <c r="E70" s="153"/>
      <c r="F70" s="153"/>
    </row>
    <row r="71" spans="1:6" ht="15" thickBot="1" x14ac:dyDescent="0.25">
      <c r="A71" s="153"/>
      <c r="B71" s="153"/>
      <c r="C71" s="153"/>
      <c r="D71" s="153"/>
      <c r="E71" s="153"/>
      <c r="F71" s="153"/>
    </row>
    <row r="72" spans="1:6" ht="18.75" thickBot="1" x14ac:dyDescent="0.25">
      <c r="A72" s="123" t="str">
        <f ca="1">Translations!$A$3</f>
        <v>Tuberculosis</v>
      </c>
      <c r="B72" s="124"/>
      <c r="C72" s="124"/>
      <c r="D72" s="124"/>
      <c r="E72" s="124"/>
      <c r="F72" s="125"/>
    </row>
    <row r="73" spans="1:6" ht="16.5" customHeight="1" x14ac:dyDescent="0.2">
      <c r="A73" s="126" t="str">
        <f ca="1">Translations!A6</f>
        <v>TB Programmatic Gap Table 3 (Per Priority Intervention)</v>
      </c>
      <c r="B73" s="127"/>
      <c r="C73" s="127"/>
      <c r="D73" s="127"/>
      <c r="E73" s="127"/>
      <c r="F73" s="128"/>
    </row>
    <row r="74" spans="1:6" ht="30" customHeight="1" x14ac:dyDescent="0.2">
      <c r="A74" s="129" t="str">
        <f ca="1">Translations!$A$10</f>
        <v>Priority Module</v>
      </c>
      <c r="B74" s="232" t="s">
        <v>97</v>
      </c>
      <c r="C74" s="233"/>
      <c r="D74" s="233"/>
      <c r="E74" s="233"/>
      <c r="F74" s="234"/>
    </row>
    <row r="75" spans="1:6" ht="48.75" customHeight="1" x14ac:dyDescent="0.2">
      <c r="A75" s="130" t="str">
        <f ca="1">Translations!$A$11</f>
        <v>Selected coverage indicator</v>
      </c>
      <c r="B75" s="235" t="str">
        <f ca="1">VLOOKUP(B74,TBModulesIndicators,2,FALSE)</f>
        <v>Number of notified cases of all forms of TB- bacteriologically confirmed plus clinically diagnosed (new and relapse)</v>
      </c>
      <c r="C75" s="236"/>
      <c r="D75" s="236"/>
      <c r="E75" s="236"/>
      <c r="F75" s="237"/>
    </row>
    <row r="76" spans="1:6" ht="15" x14ac:dyDescent="0.2">
      <c r="A76" s="131" t="str">
        <f ca="1">Translations!$A$12</f>
        <v>Current national coverage</v>
      </c>
      <c r="B76" s="132"/>
      <c r="C76" s="132"/>
      <c r="D76" s="132"/>
      <c r="E76" s="132"/>
      <c r="F76" s="133"/>
    </row>
    <row r="77" spans="1:6" ht="30" customHeight="1" x14ac:dyDescent="0.2">
      <c r="A77" s="134" t="str">
        <f ca="1">Translations!$A$13</f>
        <v>Insert latest results</v>
      </c>
      <c r="B77" s="172">
        <v>301616</v>
      </c>
      <c r="C77" s="135" t="str">
        <f ca="1">Translations!$A$14</f>
        <v>Year</v>
      </c>
      <c r="D77" s="120">
        <v>2015</v>
      </c>
      <c r="E77" s="136" t="str">
        <f ca="1">Translations!$A$15</f>
        <v>Data source</v>
      </c>
      <c r="F77" s="57" t="s">
        <v>1354</v>
      </c>
    </row>
    <row r="78" spans="1:6" ht="30" customHeight="1" thickBot="1" x14ac:dyDescent="0.25">
      <c r="A78" s="137" t="str">
        <f ca="1">Translations!$A$16</f>
        <v>Comments</v>
      </c>
      <c r="B78" s="225"/>
      <c r="C78" s="226"/>
      <c r="D78" s="226"/>
      <c r="E78" s="226"/>
      <c r="F78" s="227"/>
    </row>
    <row r="79" spans="1:6" ht="15" thickBot="1" x14ac:dyDescent="0.25">
      <c r="A79" s="138"/>
      <c r="B79" s="139"/>
      <c r="C79" s="139"/>
      <c r="D79" s="139"/>
      <c r="E79" s="139"/>
      <c r="F79" s="140"/>
    </row>
    <row r="80" spans="1:6" ht="15" x14ac:dyDescent="0.2">
      <c r="A80" s="141"/>
      <c r="B80" s="142"/>
      <c r="C80" s="143" t="str">
        <f ca="1">Translations!$A$17</f>
        <v>Year 1</v>
      </c>
      <c r="D80" s="143" t="str">
        <f ca="1">Translations!$A$18</f>
        <v>Year 2</v>
      </c>
      <c r="E80" s="143" t="str">
        <f ca="1">Translations!$A$19</f>
        <v>Year 3</v>
      </c>
      <c r="F80" s="222" t="str">
        <f ca="1">Translations!$A$21</f>
        <v>Comments / Assumptions</v>
      </c>
    </row>
    <row r="81" spans="1:6" ht="30" customHeight="1" x14ac:dyDescent="0.2">
      <c r="A81" s="144"/>
      <c r="B81" s="145"/>
      <c r="C81" s="58">
        <v>2018</v>
      </c>
      <c r="D81" s="58">
        <v>2019</v>
      </c>
      <c r="E81" s="58">
        <v>2020</v>
      </c>
      <c r="F81" s="223"/>
    </row>
    <row r="82" spans="1:6" ht="15" customHeight="1" x14ac:dyDescent="0.2">
      <c r="A82" s="146" t="str">
        <f ca="1">Translations!$A$22</f>
        <v>Current Estimated Country Need</v>
      </c>
      <c r="B82" s="156"/>
      <c r="C82" s="156"/>
      <c r="D82" s="156"/>
      <c r="E82" s="156"/>
      <c r="F82" s="157"/>
    </row>
    <row r="83" spans="1:6" ht="42" customHeight="1" x14ac:dyDescent="0.2">
      <c r="A83" s="149" t="str">
        <f ca="1">Translations!$A$23</f>
        <v>A. Total estimated population in need/at risk</v>
      </c>
      <c r="B83" s="150" t="s">
        <v>6</v>
      </c>
      <c r="C83" s="63">
        <v>315946</v>
      </c>
      <c r="D83" s="63">
        <v>308925</v>
      </c>
      <c r="E83" s="63">
        <v>299980</v>
      </c>
      <c r="F83" s="62" t="s">
        <v>1370</v>
      </c>
    </row>
    <row r="84" spans="1:6" ht="42" customHeight="1" x14ac:dyDescent="0.2">
      <c r="A84" s="220" t="str">
        <f ca="1">Translations!$A$24</f>
        <v>B. Country targets 
(from National Strategic Plan)</v>
      </c>
      <c r="B84" s="151" t="s">
        <v>6</v>
      </c>
      <c r="C84" s="63">
        <v>290671</v>
      </c>
      <c r="D84" s="63">
        <v>287300</v>
      </c>
      <c r="E84" s="63">
        <v>278981</v>
      </c>
      <c r="F84" s="218" t="s">
        <v>1371</v>
      </c>
    </row>
    <row r="85" spans="1:6" ht="42" customHeight="1" x14ac:dyDescent="0.2">
      <c r="A85" s="221"/>
      <c r="B85" s="151" t="s">
        <v>14</v>
      </c>
      <c r="C85" s="64">
        <f>IF(C84=0,"",+C84/C83)</f>
        <v>0.9200021522665266</v>
      </c>
      <c r="D85" s="64">
        <f t="shared" ref="D85:E85" si="4">IF(D84=0,"",+D84/D83)</f>
        <v>0.92999919074208948</v>
      </c>
      <c r="E85" s="64">
        <f t="shared" si="4"/>
        <v>0.92999866657777186</v>
      </c>
      <c r="F85" s="219"/>
    </row>
    <row r="86" spans="1:6" ht="15" customHeight="1" x14ac:dyDescent="0.2">
      <c r="A86" s="146" t="str">
        <f ca="1">Translations!$A$25</f>
        <v>Country need already covered</v>
      </c>
      <c r="B86" s="156"/>
      <c r="C86" s="156"/>
      <c r="D86" s="156"/>
      <c r="E86" s="156"/>
      <c r="F86" s="157"/>
    </row>
    <row r="87" spans="1:6" ht="39.75" customHeight="1" x14ac:dyDescent="0.2">
      <c r="A87" s="220" t="str">
        <f ca="1">Translations!$A$26</f>
        <v>C1. Country need planned to be covered by domestic resources</v>
      </c>
      <c r="B87" s="150" t="s">
        <v>6</v>
      </c>
      <c r="C87" s="63">
        <v>255917</v>
      </c>
      <c r="D87" s="63">
        <v>253318</v>
      </c>
      <c r="E87" s="63">
        <v>242938</v>
      </c>
      <c r="F87" s="218" t="s">
        <v>1355</v>
      </c>
    </row>
    <row r="88" spans="1:6" ht="39.75" customHeight="1" x14ac:dyDescent="0.2">
      <c r="A88" s="221"/>
      <c r="B88" s="150" t="s">
        <v>14</v>
      </c>
      <c r="C88" s="64">
        <f>IF(C87=0,"",+C87/C83)</f>
        <v>0.81000234217239653</v>
      </c>
      <c r="D88" s="64">
        <f t="shared" ref="D88:E88" si="5">IF(D87=0,"",+D87/D83)</f>
        <v>0.81999838148417903</v>
      </c>
      <c r="E88" s="64">
        <f t="shared" si="5"/>
        <v>0.80984732315487695</v>
      </c>
      <c r="F88" s="219"/>
    </row>
    <row r="89" spans="1:6" ht="39.75" customHeight="1" x14ac:dyDescent="0.2">
      <c r="A89" s="220" t="str">
        <f ca="1">Translations!$A$27</f>
        <v>C2. Country need planned to be covered by external resources</v>
      </c>
      <c r="B89" s="150" t="s">
        <v>6</v>
      </c>
      <c r="C89" s="63">
        <v>5813</v>
      </c>
      <c r="D89" s="63">
        <v>5746</v>
      </c>
      <c r="E89" s="63">
        <v>5580</v>
      </c>
      <c r="F89" s="218" t="s">
        <v>1364</v>
      </c>
    </row>
    <row r="90" spans="1:6" ht="39.75" customHeight="1" x14ac:dyDescent="0.2">
      <c r="A90" s="221"/>
      <c r="B90" s="150" t="s">
        <v>14</v>
      </c>
      <c r="C90" s="64">
        <f>IF(C89=0,"",+C89/C83)</f>
        <v>1.8398713704240597E-2</v>
      </c>
      <c r="D90" s="64">
        <f>IF(D89=0,"",+D89/D83)</f>
        <v>1.8599983814841792E-2</v>
      </c>
      <c r="E90" s="64">
        <f>IF(E89=0,"",+E89/E83)</f>
        <v>1.860124008267218E-2</v>
      </c>
      <c r="F90" s="219"/>
    </row>
    <row r="91" spans="1:6" ht="39.75" customHeight="1" x14ac:dyDescent="0.2">
      <c r="A91" s="220" t="str">
        <f ca="1">Translations!$A$28</f>
        <v>C. Total country need already covered</v>
      </c>
      <c r="B91" s="150" t="s">
        <v>6</v>
      </c>
      <c r="C91" s="66">
        <f>+C87+C89</f>
        <v>261730</v>
      </c>
      <c r="D91" s="66">
        <f>+D87+D89</f>
        <v>259064</v>
      </c>
      <c r="E91" s="66">
        <f>+E87+E89</f>
        <v>248518</v>
      </c>
      <c r="F91" s="218"/>
    </row>
    <row r="92" spans="1:6" ht="39.75" customHeight="1" x14ac:dyDescent="0.2">
      <c r="A92" s="221"/>
      <c r="B92" s="150" t="s">
        <v>14</v>
      </c>
      <c r="C92" s="64">
        <f>IF(C91=0,"",+C91/C83)</f>
        <v>0.82840105587663715</v>
      </c>
      <c r="D92" s="64">
        <f>IF(D91=0,"",+D91/D83)</f>
        <v>0.83859836529902076</v>
      </c>
      <c r="E92" s="64">
        <f>IF(E91=0,"",+E91/E83)</f>
        <v>0.82844856323754912</v>
      </c>
      <c r="F92" s="219"/>
    </row>
    <row r="93" spans="1:6" ht="15" x14ac:dyDescent="0.2">
      <c r="A93" s="146" t="str">
        <f ca="1">Translations!$A$29</f>
        <v>Programmatic Gap</v>
      </c>
      <c r="B93" s="156"/>
      <c r="C93" s="156"/>
      <c r="D93" s="156"/>
      <c r="E93" s="156"/>
      <c r="F93" s="157"/>
    </row>
    <row r="94" spans="1:6" ht="42" customHeight="1" x14ac:dyDescent="0.2">
      <c r="A94" s="215" t="str">
        <f ca="1">Translations!$A$30</f>
        <v>D. Expected annual gap in meeting the need: A - C</v>
      </c>
      <c r="B94" s="150" t="s">
        <v>6</v>
      </c>
      <c r="C94" s="66">
        <f>+C83-(C91)</f>
        <v>54216</v>
      </c>
      <c r="D94" s="66">
        <f>+D83-(D91)</f>
        <v>49861</v>
      </c>
      <c r="E94" s="66">
        <f>+E83-(E91)</f>
        <v>51462</v>
      </c>
      <c r="F94" s="218"/>
    </row>
    <row r="95" spans="1:6" ht="42" customHeight="1" x14ac:dyDescent="0.2">
      <c r="A95" s="216"/>
      <c r="B95" s="150" t="s">
        <v>14</v>
      </c>
      <c r="C95" s="64">
        <f>IF(C94=0,"",+C94/C83)</f>
        <v>0.17159894412336285</v>
      </c>
      <c r="D95" s="64">
        <f>IF(D94=0,"",+D94/D83)</f>
        <v>0.16140163470097921</v>
      </c>
      <c r="E95" s="64">
        <f>IF(E94=0,"",+E94/E83)</f>
        <v>0.17155143676245083</v>
      </c>
      <c r="F95" s="219"/>
    </row>
    <row r="96" spans="1:6" ht="15" customHeight="1" x14ac:dyDescent="0.2">
      <c r="A96" s="146" t="str">
        <f ca="1">Translations!$A$31</f>
        <v>Country Need Covered with the Allocation Amount</v>
      </c>
      <c r="B96" s="147"/>
      <c r="C96" s="147"/>
      <c r="D96" s="147"/>
      <c r="E96" s="147"/>
      <c r="F96" s="148"/>
    </row>
    <row r="97" spans="1:6" ht="42" customHeight="1" x14ac:dyDescent="0.2">
      <c r="A97" s="215" t="str">
        <f ca="1">Translations!$A$32</f>
        <v>E. Targets to be financed by funding request allocation amount</v>
      </c>
      <c r="B97" s="151" t="s">
        <v>6</v>
      </c>
      <c r="C97" s="63">
        <v>27853</v>
      </c>
      <c r="D97" s="63">
        <v>29612</v>
      </c>
      <c r="E97" s="63">
        <v>31465</v>
      </c>
      <c r="F97" s="218" t="s">
        <v>1375</v>
      </c>
    </row>
    <row r="98" spans="1:6" ht="42" customHeight="1" x14ac:dyDescent="0.2">
      <c r="A98" s="216"/>
      <c r="B98" s="151" t="s">
        <v>14</v>
      </c>
      <c r="C98" s="64">
        <f>IF(C97=0,"",+C97/C83)</f>
        <v>8.815746994739608E-2</v>
      </c>
      <c r="D98" s="64">
        <f>IF(D97=0,"",+D97/D83)</f>
        <v>9.5854980982439109E-2</v>
      </c>
      <c r="E98" s="64">
        <f>IF(E97=0,"",+E97/E83)</f>
        <v>0.10489032602173479</v>
      </c>
      <c r="F98" s="219"/>
    </row>
    <row r="99" spans="1:6" ht="42" customHeight="1" x14ac:dyDescent="0.2">
      <c r="A99" s="215" t="str">
        <f ca="1">Translations!$A$33</f>
        <v>F. Total Coverage from allocation amount and other resources: E + C</v>
      </c>
      <c r="B99" s="151" t="s">
        <v>6</v>
      </c>
      <c r="C99" s="66">
        <f>+C97+C91</f>
        <v>289583</v>
      </c>
      <c r="D99" s="66">
        <f>+D97+D91</f>
        <v>288676</v>
      </c>
      <c r="E99" s="66">
        <f>+E97+E91</f>
        <v>279983</v>
      </c>
      <c r="F99" s="218"/>
    </row>
    <row r="100" spans="1:6" ht="42" customHeight="1" x14ac:dyDescent="0.2">
      <c r="A100" s="216"/>
      <c r="B100" s="151" t="s">
        <v>14</v>
      </c>
      <c r="C100" s="64">
        <f>IF(C99=0,"",+C99/C83)</f>
        <v>0.91655852582403319</v>
      </c>
      <c r="D100" s="64">
        <f>IF(D99=0,"",+D99/D83)</f>
        <v>0.93445334628145993</v>
      </c>
      <c r="E100" s="64">
        <f>IF(E99=0,"",+E99/E83)</f>
        <v>0.93333888925928399</v>
      </c>
      <c r="F100" s="219"/>
    </row>
    <row r="101" spans="1:6" ht="42" customHeight="1" x14ac:dyDescent="0.2">
      <c r="A101" s="215" t="str">
        <f>Translations!$B$34</f>
        <v xml:space="preserve">G. Remaining gap: A - F </v>
      </c>
      <c r="B101" s="151" t="s">
        <v>6</v>
      </c>
      <c r="C101" s="66">
        <f>+C83-(C99)</f>
        <v>26363</v>
      </c>
      <c r="D101" s="66">
        <f>+D83-(D99)</f>
        <v>20249</v>
      </c>
      <c r="E101" s="66">
        <f>+E83-(E99)</f>
        <v>19997</v>
      </c>
      <c r="F101" s="218" t="s">
        <v>1369</v>
      </c>
    </row>
    <row r="102" spans="1:6" ht="47.25" customHeight="1" thickBot="1" x14ac:dyDescent="0.25">
      <c r="A102" s="217"/>
      <c r="B102" s="152" t="s">
        <v>14</v>
      </c>
      <c r="C102" s="67">
        <f>IF(C101=0,"",+C101/C83)</f>
        <v>8.3441474175966784E-2</v>
      </c>
      <c r="D102" s="67">
        <f>IF(D101=0,"",+D101/D83)</f>
        <v>6.5546653718540099E-2</v>
      </c>
      <c r="E102" s="67">
        <f>IF(E101=0,"",+E101/E83)</f>
        <v>6.6661110740716054E-2</v>
      </c>
      <c r="F102" s="224"/>
    </row>
    <row r="103" spans="1:6" x14ac:dyDescent="0.2">
      <c r="A103" s="153"/>
      <c r="B103" s="153"/>
      <c r="C103" s="153"/>
      <c r="D103" s="153"/>
      <c r="E103" s="153"/>
      <c r="F103" s="153"/>
    </row>
    <row r="104" spans="1:6" ht="15" thickBot="1" x14ac:dyDescent="0.25">
      <c r="A104" s="153"/>
      <c r="B104" s="153"/>
      <c r="C104" s="153"/>
      <c r="D104" s="153"/>
      <c r="E104" s="153"/>
      <c r="F104" s="153"/>
    </row>
    <row r="105" spans="1:6" ht="18.75" thickBot="1" x14ac:dyDescent="0.25">
      <c r="A105" s="123" t="str">
        <f ca="1">Translations!$A$3</f>
        <v>Tuberculosis</v>
      </c>
      <c r="B105" s="124"/>
      <c r="C105" s="124"/>
      <c r="D105" s="124"/>
      <c r="E105" s="124"/>
      <c r="F105" s="125"/>
    </row>
    <row r="106" spans="1:6" ht="16.5" customHeight="1" x14ac:dyDescent="0.2">
      <c r="A106" s="126" t="str">
        <f ca="1">Translations!A7</f>
        <v>TB Programmatic Gap Table 4 (Per Priority Intervention)</v>
      </c>
      <c r="B106" s="127"/>
      <c r="C106" s="127"/>
      <c r="D106" s="127"/>
      <c r="E106" s="127"/>
      <c r="F106" s="128"/>
    </row>
    <row r="107" spans="1:6" ht="30" customHeight="1" x14ac:dyDescent="0.2">
      <c r="A107" s="129" t="str">
        <f ca="1">Translations!$A$10</f>
        <v>Priority Module</v>
      </c>
      <c r="B107" s="238" t="s">
        <v>28</v>
      </c>
      <c r="C107" s="239"/>
      <c r="D107" s="239"/>
      <c r="E107" s="239"/>
      <c r="F107" s="240"/>
    </row>
    <row r="108" spans="1:6" ht="50.25" customHeight="1" x14ac:dyDescent="0.2">
      <c r="A108" s="130" t="str">
        <f ca="1">Translations!$A$11</f>
        <v>Selected coverage indicator</v>
      </c>
      <c r="B108" s="235" t="str">
        <f ca="1">VLOOKUP(B107,TBModulesIndicators,2,FALSE)</f>
        <v>Percentage of notified TB patients (new and relapse) with documented HIV status</v>
      </c>
      <c r="C108" s="236"/>
      <c r="D108" s="236"/>
      <c r="E108" s="236"/>
      <c r="F108" s="237"/>
    </row>
    <row r="109" spans="1:6" ht="15" x14ac:dyDescent="0.2">
      <c r="A109" s="131" t="str">
        <f ca="1">Translations!$A$12</f>
        <v>Current national coverage</v>
      </c>
      <c r="B109" s="154"/>
      <c r="C109" s="154"/>
      <c r="D109" s="154"/>
      <c r="E109" s="154"/>
      <c r="F109" s="155"/>
    </row>
    <row r="110" spans="1:6" ht="30" customHeight="1" x14ac:dyDescent="0.2">
      <c r="A110" s="134" t="str">
        <f ca="1">Translations!$A$13</f>
        <v>Insert latest results</v>
      </c>
      <c r="B110" s="173">
        <v>0.82</v>
      </c>
      <c r="C110" s="135" t="str">
        <f ca="1">Translations!$A$14</f>
        <v>Year</v>
      </c>
      <c r="D110" s="120">
        <v>2016</v>
      </c>
      <c r="E110" s="136" t="str">
        <f ca="1">Translations!$A$15</f>
        <v>Data source</v>
      </c>
      <c r="F110" s="57" t="s">
        <v>1354</v>
      </c>
    </row>
    <row r="111" spans="1:6" ht="30" customHeight="1" thickBot="1" x14ac:dyDescent="0.25">
      <c r="A111" s="137" t="str">
        <f ca="1">Translations!$A$16</f>
        <v>Comments</v>
      </c>
      <c r="B111" s="225" t="s">
        <v>1372</v>
      </c>
      <c r="C111" s="226"/>
      <c r="D111" s="226"/>
      <c r="E111" s="226"/>
      <c r="F111" s="227"/>
    </row>
    <row r="112" spans="1:6" ht="15" thickBot="1" x14ac:dyDescent="0.25">
      <c r="A112" s="138"/>
      <c r="B112" s="139"/>
      <c r="C112" s="139"/>
      <c r="D112" s="139"/>
      <c r="E112" s="139"/>
      <c r="F112" s="140"/>
    </row>
    <row r="113" spans="1:6" ht="15" x14ac:dyDescent="0.2">
      <c r="A113" s="141"/>
      <c r="B113" s="142"/>
      <c r="C113" s="143" t="str">
        <f ca="1">Translations!$A$17</f>
        <v>Year 1</v>
      </c>
      <c r="D113" s="143" t="str">
        <f ca="1">Translations!$A$18</f>
        <v>Year 2</v>
      </c>
      <c r="E113" s="143" t="str">
        <f ca="1">Translations!$A$19</f>
        <v>Year 3</v>
      </c>
      <c r="F113" s="222" t="str">
        <f ca="1">Translations!$A$21</f>
        <v>Comments / Assumptions</v>
      </c>
    </row>
    <row r="114" spans="1:6" ht="30" customHeight="1" x14ac:dyDescent="0.2">
      <c r="A114" s="144"/>
      <c r="B114" s="145"/>
      <c r="C114" s="58">
        <v>2018</v>
      </c>
      <c r="D114" s="58">
        <v>2019</v>
      </c>
      <c r="E114" s="58">
        <v>2020</v>
      </c>
      <c r="F114" s="223"/>
    </row>
    <row r="115" spans="1:6" ht="15" customHeight="1" x14ac:dyDescent="0.2">
      <c r="A115" s="146" t="str">
        <f ca="1">Translations!$A$22</f>
        <v>Current Estimated Country Need</v>
      </c>
      <c r="B115" s="156"/>
      <c r="C115" s="156"/>
      <c r="D115" s="156"/>
      <c r="E115" s="156"/>
      <c r="F115" s="157"/>
    </row>
    <row r="116" spans="1:6" ht="337.5" customHeight="1" x14ac:dyDescent="0.2">
      <c r="A116" s="149" t="str">
        <f ca="1">Translations!$A$23</f>
        <v>A. Total estimated population in need/at risk</v>
      </c>
      <c r="B116" s="150" t="s">
        <v>6</v>
      </c>
      <c r="C116" s="63">
        <v>110743</v>
      </c>
      <c r="D116" s="63">
        <v>162243</v>
      </c>
      <c r="E116" s="63">
        <v>192062</v>
      </c>
      <c r="F116" s="62" t="s">
        <v>1356</v>
      </c>
    </row>
    <row r="117" spans="1:6" ht="42" customHeight="1" x14ac:dyDescent="0.2">
      <c r="A117" s="220" t="str">
        <f ca="1">Translations!$A$24</f>
        <v>B. Country targets 
(from National Strategic Plan)</v>
      </c>
      <c r="B117" s="151" t="s">
        <v>6</v>
      </c>
      <c r="C117" s="63">
        <f>C116*0.83</f>
        <v>91916.69</v>
      </c>
      <c r="D117" s="63">
        <f>D116*0.85</f>
        <v>137906.54999999999</v>
      </c>
      <c r="E117" s="63">
        <f>E116*0.87</f>
        <v>167093.94</v>
      </c>
      <c r="F117" s="218" t="s">
        <v>1357</v>
      </c>
    </row>
    <row r="118" spans="1:6" ht="42" customHeight="1" x14ac:dyDescent="0.2">
      <c r="A118" s="221"/>
      <c r="B118" s="151" t="s">
        <v>14</v>
      </c>
      <c r="C118" s="64">
        <f>IF(C117=0,"",+C117/C116)</f>
        <v>0.83000000000000007</v>
      </c>
      <c r="D118" s="64">
        <f t="shared" ref="D118:E118" si="6">IF(D117=0,"",+D117/D116)</f>
        <v>0.85</v>
      </c>
      <c r="E118" s="64">
        <f t="shared" si="6"/>
        <v>0.87</v>
      </c>
      <c r="F118" s="219"/>
    </row>
    <row r="119" spans="1:6" ht="15" customHeight="1" x14ac:dyDescent="0.2">
      <c r="A119" s="146" t="str">
        <f ca="1">Translations!$A$25</f>
        <v>Country need already covered</v>
      </c>
      <c r="B119" s="156"/>
      <c r="C119" s="156"/>
      <c r="D119" s="156"/>
      <c r="E119" s="156"/>
      <c r="F119" s="157"/>
    </row>
    <row r="120" spans="1:6" ht="39.75" customHeight="1" x14ac:dyDescent="0.2">
      <c r="A120" s="220" t="str">
        <f ca="1">Translations!$A$26</f>
        <v>C1. Country need planned to be covered by domestic resources</v>
      </c>
      <c r="B120" s="150" t="s">
        <v>6</v>
      </c>
      <c r="C120" s="63">
        <v>0</v>
      </c>
      <c r="D120" s="63">
        <v>19469</v>
      </c>
      <c r="E120" s="63">
        <v>42254</v>
      </c>
      <c r="F120" s="218" t="s">
        <v>1365</v>
      </c>
    </row>
    <row r="121" spans="1:6" ht="78.75" customHeight="1" x14ac:dyDescent="0.2">
      <c r="A121" s="221"/>
      <c r="B121" s="150" t="s">
        <v>14</v>
      </c>
      <c r="C121" s="64" t="str">
        <f>IF(C120=0,"",+C120/C116)</f>
        <v/>
      </c>
      <c r="D121" s="64">
        <f t="shared" ref="D121:E121" si="7">IF(D120=0,"",+D120/D116)</f>
        <v>0.1199990138249416</v>
      </c>
      <c r="E121" s="64">
        <f t="shared" si="7"/>
        <v>0.22000187439472671</v>
      </c>
      <c r="F121" s="219"/>
    </row>
    <row r="122" spans="1:6" ht="39.75" customHeight="1" x14ac:dyDescent="0.2">
      <c r="A122" s="220" t="str">
        <f ca="1">Translations!$A$27</f>
        <v>C2. Country need planned to be covered by external resources</v>
      </c>
      <c r="B122" s="150" t="s">
        <v>6</v>
      </c>
      <c r="C122" s="63"/>
      <c r="D122" s="63"/>
      <c r="E122" s="63"/>
      <c r="F122" s="218"/>
    </row>
    <row r="123" spans="1:6" ht="39.75" customHeight="1" x14ac:dyDescent="0.2">
      <c r="A123" s="221"/>
      <c r="B123" s="150" t="s">
        <v>14</v>
      </c>
      <c r="C123" s="64" t="str">
        <f>IF(C122=0,"",+C122/C116)</f>
        <v/>
      </c>
      <c r="D123" s="64" t="str">
        <f>IF(D122=0,"",+D122/D116)</f>
        <v/>
      </c>
      <c r="E123" s="64" t="str">
        <f>IF(E122=0,"",+E122/E116)</f>
        <v/>
      </c>
      <c r="F123" s="219"/>
    </row>
    <row r="124" spans="1:6" ht="39.75" customHeight="1" x14ac:dyDescent="0.2">
      <c r="A124" s="220" t="str">
        <f ca="1">Translations!$A$28</f>
        <v>C. Total country need already covered</v>
      </c>
      <c r="B124" s="150" t="s">
        <v>6</v>
      </c>
      <c r="C124" s="66">
        <f>+C120+C122</f>
        <v>0</v>
      </c>
      <c r="D124" s="66">
        <f>+D120+D122</f>
        <v>19469</v>
      </c>
      <c r="E124" s="66">
        <f>+E120+E122</f>
        <v>42254</v>
      </c>
      <c r="F124" s="218"/>
    </row>
    <row r="125" spans="1:6" ht="39.75" customHeight="1" x14ac:dyDescent="0.2">
      <c r="A125" s="221"/>
      <c r="B125" s="150" t="s">
        <v>14</v>
      </c>
      <c r="C125" s="64" t="str">
        <f>IF(C124=0,"",+C124/C116)</f>
        <v/>
      </c>
      <c r="D125" s="64">
        <f>IF(D124=0,"",+D124/D116)</f>
        <v>0.1199990138249416</v>
      </c>
      <c r="E125" s="64">
        <f>IF(E124=0,"",+E124/E116)</f>
        <v>0.22000187439472671</v>
      </c>
      <c r="F125" s="219"/>
    </row>
    <row r="126" spans="1:6" ht="15" x14ac:dyDescent="0.2">
      <c r="A126" s="146" t="str">
        <f ca="1">Translations!$A$29</f>
        <v>Programmatic Gap</v>
      </c>
      <c r="B126" s="156"/>
      <c r="C126" s="156"/>
      <c r="D126" s="156"/>
      <c r="E126" s="156"/>
      <c r="F126" s="157"/>
    </row>
    <row r="127" spans="1:6" ht="42" customHeight="1" x14ac:dyDescent="0.2">
      <c r="A127" s="215" t="str">
        <f ca="1">Translations!$A$30</f>
        <v>D. Expected annual gap in meeting the need: A - C</v>
      </c>
      <c r="B127" s="150" t="s">
        <v>6</v>
      </c>
      <c r="C127" s="50">
        <f>+C116-(C124)</f>
        <v>110743</v>
      </c>
      <c r="D127" s="50">
        <f>+D116-(D124)</f>
        <v>142774</v>
      </c>
      <c r="E127" s="50">
        <f>+E116-(E124)</f>
        <v>149808</v>
      </c>
      <c r="F127" s="218"/>
    </row>
    <row r="128" spans="1:6" ht="42" customHeight="1" x14ac:dyDescent="0.2">
      <c r="A128" s="216"/>
      <c r="B128" s="150" t="s">
        <v>14</v>
      </c>
      <c r="C128" s="17">
        <f>IF(C127=0,"",+C127/C116)</f>
        <v>1</v>
      </c>
      <c r="D128" s="17">
        <f>IF(D127=0,"",+D127/D116)</f>
        <v>0.8800009861750584</v>
      </c>
      <c r="E128" s="17">
        <f>IF(E127=0,"",+E127/E116)</f>
        <v>0.77999812560527326</v>
      </c>
      <c r="F128" s="219"/>
    </row>
    <row r="129" spans="1:6" ht="15" customHeight="1" x14ac:dyDescent="0.2">
      <c r="A129" s="146" t="str">
        <f ca="1">Translations!$A$31</f>
        <v>Country Need Covered with the Allocation Amount</v>
      </c>
      <c r="B129" s="147"/>
      <c r="C129" s="147"/>
      <c r="D129" s="147"/>
      <c r="E129" s="147"/>
      <c r="F129" s="148"/>
    </row>
    <row r="130" spans="1:6" ht="42" customHeight="1" x14ac:dyDescent="0.2">
      <c r="A130" s="215" t="str">
        <f ca="1">Translations!$A$32</f>
        <v>E. Targets to be financed by funding request allocation amount</v>
      </c>
      <c r="B130" s="151" t="s">
        <v>6</v>
      </c>
      <c r="C130" s="63">
        <v>91916.69</v>
      </c>
      <c r="D130" s="63">
        <f>137906.55-19469</f>
        <v>118437.54999999999</v>
      </c>
      <c r="E130" s="63">
        <f>167093.947-42254</f>
        <v>124839.94699999999</v>
      </c>
      <c r="F130" s="218" t="s">
        <v>1358</v>
      </c>
    </row>
    <row r="131" spans="1:6" ht="42" customHeight="1" x14ac:dyDescent="0.2">
      <c r="A131" s="216"/>
      <c r="B131" s="151" t="s">
        <v>14</v>
      </c>
      <c r="C131" s="64">
        <f>IF(C130=0,"",+C130/C116)</f>
        <v>0.83000000000000007</v>
      </c>
      <c r="D131" s="64">
        <f>IF(D130=0,"",+D130/D116)</f>
        <v>0.73000098617505838</v>
      </c>
      <c r="E131" s="64">
        <f>IF(E130=0,"",+E130/E116)</f>
        <v>0.64999816205183736</v>
      </c>
      <c r="F131" s="219"/>
    </row>
    <row r="132" spans="1:6" ht="42" customHeight="1" x14ac:dyDescent="0.2">
      <c r="A132" s="215" t="str">
        <f ca="1">Translations!$A$33</f>
        <v>F. Total Coverage from allocation amount and other resources: E + C</v>
      </c>
      <c r="B132" s="151" t="s">
        <v>6</v>
      </c>
      <c r="C132" s="66">
        <f>+C130+C124</f>
        <v>91916.69</v>
      </c>
      <c r="D132" s="66">
        <f>+D130+D124</f>
        <v>137906.54999999999</v>
      </c>
      <c r="E132" s="66">
        <f>+E130+E124</f>
        <v>167093.94699999999</v>
      </c>
      <c r="F132" s="218"/>
    </row>
    <row r="133" spans="1:6" ht="42" customHeight="1" x14ac:dyDescent="0.2">
      <c r="A133" s="216"/>
      <c r="B133" s="151" t="s">
        <v>14</v>
      </c>
      <c r="C133" s="64">
        <f>IF(C132=0,"",+C132/C116)</f>
        <v>0.83000000000000007</v>
      </c>
      <c r="D133" s="64">
        <f>IF(D132=0,"",+D132/D116)</f>
        <v>0.85</v>
      </c>
      <c r="E133" s="64">
        <f>IF(E132=0,"",+E132/E116)</f>
        <v>0.8700000364465641</v>
      </c>
      <c r="F133" s="219"/>
    </row>
    <row r="134" spans="1:6" ht="42" customHeight="1" x14ac:dyDescent="0.2">
      <c r="A134" s="215" t="str">
        <f>Translations!$B$34</f>
        <v xml:space="preserve">G. Remaining gap: A - F </v>
      </c>
      <c r="B134" s="151" t="s">
        <v>6</v>
      </c>
      <c r="C134" s="66">
        <f>+C116-(C132)</f>
        <v>18826.309999999998</v>
      </c>
      <c r="D134" s="66">
        <f>+D116-(D132)</f>
        <v>24336.450000000012</v>
      </c>
      <c r="E134" s="66">
        <f>+E116-(E132)</f>
        <v>24968.053000000014</v>
      </c>
      <c r="F134" s="218"/>
    </row>
    <row r="135" spans="1:6" ht="42" customHeight="1" thickBot="1" x14ac:dyDescent="0.25">
      <c r="A135" s="217"/>
      <c r="B135" s="152" t="s">
        <v>14</v>
      </c>
      <c r="C135" s="67">
        <f>IF(C134=0,"",+C134/C116)</f>
        <v>0.16999999999999998</v>
      </c>
      <c r="D135" s="67">
        <f>IF(D134=0,"",+D134/D116)</f>
        <v>0.15000000000000008</v>
      </c>
      <c r="E135" s="67">
        <f>IF(E134=0,"",+E134/E116)</f>
        <v>0.12999996355343593</v>
      </c>
      <c r="F135" s="224"/>
    </row>
    <row r="136" spans="1:6" ht="42" customHeight="1" x14ac:dyDescent="0.2">
      <c r="A136" s="243" t="e">
        <f>Translations!#REF!</f>
        <v>#REF!</v>
      </c>
      <c r="B136" s="158" t="s">
        <v>6</v>
      </c>
      <c r="C136" s="121">
        <f>+C132+C134</f>
        <v>110743</v>
      </c>
      <c r="D136" s="121">
        <f t="shared" ref="D136:E136" si="8">+D132+D134</f>
        <v>162243</v>
      </c>
      <c r="E136" s="121">
        <f t="shared" si="8"/>
        <v>192062</v>
      </c>
      <c r="F136" s="245"/>
    </row>
    <row r="137" spans="1:6" ht="42" customHeight="1" x14ac:dyDescent="0.2">
      <c r="A137" s="244"/>
      <c r="B137" s="159" t="s">
        <v>14</v>
      </c>
      <c r="C137" s="18">
        <f>IF(C136=0,"",+C136/C116)</f>
        <v>1</v>
      </c>
      <c r="D137" s="18">
        <f t="shared" ref="D137:E137" si="9">IF(D136=0,"",+D136/D116)</f>
        <v>1</v>
      </c>
      <c r="E137" s="18">
        <f t="shared" si="9"/>
        <v>1</v>
      </c>
      <c r="F137" s="246"/>
    </row>
    <row r="138" spans="1:6" x14ac:dyDescent="0.2">
      <c r="A138" s="153"/>
      <c r="B138" s="153"/>
      <c r="C138" s="153"/>
      <c r="D138" s="153"/>
      <c r="E138" s="153"/>
      <c r="F138" s="153"/>
    </row>
    <row r="139" spans="1:6" ht="15" thickBot="1" x14ac:dyDescent="0.25">
      <c r="A139" s="153"/>
      <c r="B139" s="153"/>
      <c r="C139" s="153"/>
      <c r="D139" s="153"/>
      <c r="E139" s="153"/>
      <c r="F139" s="153"/>
    </row>
    <row r="140" spans="1:6" ht="18.75" thickBot="1" x14ac:dyDescent="0.25">
      <c r="A140" s="123" t="str">
        <f ca="1">Translations!$A$3</f>
        <v>Tuberculosis</v>
      </c>
      <c r="B140" s="160"/>
      <c r="C140" s="160"/>
      <c r="D140" s="160"/>
      <c r="E140" s="160"/>
      <c r="F140" s="161"/>
    </row>
    <row r="141" spans="1:6" ht="16.5" customHeight="1" x14ac:dyDescent="0.2">
      <c r="A141" s="126" t="str">
        <f ca="1">Translations!A8</f>
        <v>TB Programmatic Gap Table 5 (Per Priority Intervention)</v>
      </c>
      <c r="B141" s="127"/>
      <c r="C141" s="127"/>
      <c r="D141" s="127"/>
      <c r="E141" s="127"/>
      <c r="F141" s="128"/>
    </row>
    <row r="142" spans="1:6" ht="30" customHeight="1" x14ac:dyDescent="0.2">
      <c r="A142" s="129" t="str">
        <f ca="1">Translations!$A$10</f>
        <v>Priority Module</v>
      </c>
      <c r="B142" s="232" t="s">
        <v>73</v>
      </c>
      <c r="C142" s="233"/>
      <c r="D142" s="233"/>
      <c r="E142" s="233"/>
      <c r="F142" s="234"/>
    </row>
    <row r="143" spans="1:6" ht="48" customHeight="1" x14ac:dyDescent="0.2">
      <c r="A143" s="130" t="str">
        <f ca="1">Translations!$A$11</f>
        <v>Selected coverage indicator</v>
      </c>
      <c r="B143" s="235" t="str">
        <f ca="1">VLOOKUP(B142,TBModulesIndicators,2,FALSE)</f>
        <v>Proportion of HIV positive notified TB patients (new and relapse) on ART during TB treatment</v>
      </c>
      <c r="C143" s="236"/>
      <c r="D143" s="236"/>
      <c r="E143" s="236"/>
      <c r="F143" s="237"/>
    </row>
    <row r="144" spans="1:6" ht="15" x14ac:dyDescent="0.2">
      <c r="A144" s="131" t="str">
        <f ca="1">Translations!$A$12</f>
        <v>Current national coverage</v>
      </c>
      <c r="B144" s="154"/>
      <c r="C144" s="154"/>
      <c r="D144" s="154"/>
      <c r="E144" s="154"/>
      <c r="F144" s="155"/>
    </row>
    <row r="145" spans="1:6" ht="30" customHeight="1" x14ac:dyDescent="0.2">
      <c r="A145" s="134" t="str">
        <f ca="1">Translations!$A$13</f>
        <v>Insert latest results</v>
      </c>
      <c r="B145" s="173">
        <v>0.88</v>
      </c>
      <c r="C145" s="135" t="str">
        <f ca="1">Translations!$A$14</f>
        <v>Year</v>
      </c>
      <c r="D145" s="56">
        <v>2016</v>
      </c>
      <c r="E145" s="136" t="str">
        <f ca="1">Translations!$A$15</f>
        <v>Data source</v>
      </c>
      <c r="F145" s="57" t="s">
        <v>1354</v>
      </c>
    </row>
    <row r="146" spans="1:6" ht="30" customHeight="1" thickBot="1" x14ac:dyDescent="0.25">
      <c r="A146" s="137" t="str">
        <f ca="1">Translations!$A$16</f>
        <v>Comments</v>
      </c>
      <c r="B146" s="225" t="s">
        <v>1373</v>
      </c>
      <c r="C146" s="226"/>
      <c r="D146" s="226"/>
      <c r="E146" s="226"/>
      <c r="F146" s="227"/>
    </row>
    <row r="147" spans="1:6" ht="15" thickBot="1" x14ac:dyDescent="0.25">
      <c r="A147" s="163"/>
      <c r="B147" s="139"/>
      <c r="C147" s="139"/>
      <c r="D147" s="139"/>
      <c r="E147" s="139"/>
      <c r="F147" s="140"/>
    </row>
    <row r="148" spans="1:6" ht="15" x14ac:dyDescent="0.2">
      <c r="A148" s="141"/>
      <c r="B148" s="142"/>
      <c r="C148" s="143" t="str">
        <f ca="1">Translations!$A$17</f>
        <v>Year 1</v>
      </c>
      <c r="D148" s="143" t="str">
        <f ca="1">Translations!$A$18</f>
        <v>Year 2</v>
      </c>
      <c r="E148" s="143" t="str">
        <f ca="1">Translations!$A$19</f>
        <v>Year 3</v>
      </c>
      <c r="F148" s="222" t="str">
        <f ca="1">Translations!$A$21</f>
        <v>Comments / Assumptions</v>
      </c>
    </row>
    <row r="149" spans="1:6" ht="30" customHeight="1" x14ac:dyDescent="0.2">
      <c r="A149" s="144"/>
      <c r="B149" s="145"/>
      <c r="C149" s="58">
        <v>2018</v>
      </c>
      <c r="D149" s="58">
        <v>2019</v>
      </c>
      <c r="E149" s="58">
        <v>2020</v>
      </c>
      <c r="F149" s="223"/>
    </row>
    <row r="150" spans="1:6" ht="15" customHeight="1" x14ac:dyDescent="0.2">
      <c r="A150" s="146" t="str">
        <f ca="1">Translations!$A$22</f>
        <v>Current Estimated Country Need</v>
      </c>
      <c r="B150" s="164"/>
      <c r="C150" s="164"/>
      <c r="D150" s="164"/>
      <c r="E150" s="164"/>
      <c r="F150" s="165"/>
    </row>
    <row r="151" spans="1:6" ht="42" customHeight="1" x14ac:dyDescent="0.2">
      <c r="A151" s="149" t="str">
        <f ca="1">Translations!$A$23</f>
        <v>A. Total estimated population in need/at risk</v>
      </c>
      <c r="B151" s="150" t="s">
        <v>6</v>
      </c>
      <c r="C151" s="63">
        <v>886</v>
      </c>
      <c r="D151" s="63">
        <v>1298</v>
      </c>
      <c r="E151" s="63">
        <v>1536</v>
      </c>
      <c r="F151" s="62" t="s">
        <v>1374</v>
      </c>
    </row>
    <row r="152" spans="1:6" ht="42" customHeight="1" x14ac:dyDescent="0.2">
      <c r="A152" s="220" t="str">
        <f ca="1">Translations!$A$24</f>
        <v>B. Country targets 
(from National Strategic Plan)</v>
      </c>
      <c r="B152" s="151" t="s">
        <v>6</v>
      </c>
      <c r="C152" s="63">
        <f>C151</f>
        <v>886</v>
      </c>
      <c r="D152" s="63">
        <f>D151</f>
        <v>1298</v>
      </c>
      <c r="E152" s="63">
        <f>E151</f>
        <v>1536</v>
      </c>
      <c r="F152" s="218" t="s">
        <v>1359</v>
      </c>
    </row>
    <row r="153" spans="1:6" ht="42" customHeight="1" x14ac:dyDescent="0.2">
      <c r="A153" s="221"/>
      <c r="B153" s="151" t="s">
        <v>14</v>
      </c>
      <c r="C153" s="64">
        <f>IF(C152=0,"",+C152/C151)</f>
        <v>1</v>
      </c>
      <c r="D153" s="64">
        <f t="shared" ref="D153:E153" si="10">IF(D152=0,"",+D152/D151)</f>
        <v>1</v>
      </c>
      <c r="E153" s="64">
        <f t="shared" si="10"/>
        <v>1</v>
      </c>
      <c r="F153" s="219"/>
    </row>
    <row r="154" spans="1:6" ht="15" customHeight="1" x14ac:dyDescent="0.2">
      <c r="A154" s="146" t="str">
        <f ca="1">Translations!$A$25</f>
        <v>Country need already covered</v>
      </c>
      <c r="B154" s="164"/>
      <c r="C154" s="164"/>
      <c r="D154" s="164"/>
      <c r="E154" s="164"/>
      <c r="F154" s="165"/>
    </row>
    <row r="155" spans="1:6" ht="39.75" customHeight="1" x14ac:dyDescent="0.2">
      <c r="A155" s="220" t="str">
        <f ca="1">Translations!$A$26</f>
        <v>C1. Country need planned to be covered by domestic resources</v>
      </c>
      <c r="B155" s="150" t="s">
        <v>6</v>
      </c>
      <c r="C155" s="63">
        <v>0</v>
      </c>
      <c r="D155" s="63">
        <f>0.12*D152</f>
        <v>155.76</v>
      </c>
      <c r="E155" s="63">
        <f>0.22*E152</f>
        <v>337.92</v>
      </c>
      <c r="F155" s="218" t="s">
        <v>1360</v>
      </c>
    </row>
    <row r="156" spans="1:6" ht="39.75" customHeight="1" x14ac:dyDescent="0.2">
      <c r="A156" s="221"/>
      <c r="B156" s="150" t="s">
        <v>14</v>
      </c>
      <c r="C156" s="64" t="str">
        <f>IF(C155=0,"",+C155/C151)</f>
        <v/>
      </c>
      <c r="D156" s="64">
        <f t="shared" ref="D156:E156" si="11">IF(D155=0,"",+D155/D151)</f>
        <v>0.12</v>
      </c>
      <c r="E156" s="64">
        <f t="shared" si="11"/>
        <v>0.22</v>
      </c>
      <c r="F156" s="219"/>
    </row>
    <row r="157" spans="1:6" ht="39.75" customHeight="1" x14ac:dyDescent="0.2">
      <c r="A157" s="220" t="str">
        <f ca="1">Translations!$A$27</f>
        <v>C2. Country need planned to be covered by external resources</v>
      </c>
      <c r="B157" s="150" t="s">
        <v>6</v>
      </c>
      <c r="C157" s="63"/>
      <c r="D157" s="63"/>
      <c r="E157" s="63"/>
      <c r="F157" s="218"/>
    </row>
    <row r="158" spans="1:6" ht="39.75" customHeight="1" x14ac:dyDescent="0.2">
      <c r="A158" s="221"/>
      <c r="B158" s="150" t="s">
        <v>14</v>
      </c>
      <c r="C158" s="64" t="str">
        <f>IF(C157=0,"",+C157/C151)</f>
        <v/>
      </c>
      <c r="D158" s="64" t="str">
        <f>IF(D157=0,"",+D157/D151)</f>
        <v/>
      </c>
      <c r="E158" s="64" t="str">
        <f>IF(E157=0,"",+E157/E151)</f>
        <v/>
      </c>
      <c r="F158" s="219"/>
    </row>
    <row r="159" spans="1:6" ht="39.75" customHeight="1" x14ac:dyDescent="0.2">
      <c r="A159" s="220" t="str">
        <f ca="1">Translations!$A$28</f>
        <v>C. Total country need already covered</v>
      </c>
      <c r="B159" s="150" t="s">
        <v>6</v>
      </c>
      <c r="C159" s="66">
        <f>+C155+C157</f>
        <v>0</v>
      </c>
      <c r="D159" s="66">
        <f>+D155+D157</f>
        <v>155.76</v>
      </c>
      <c r="E159" s="66">
        <f>+E155+E157</f>
        <v>337.92</v>
      </c>
      <c r="F159" s="218"/>
    </row>
    <row r="160" spans="1:6" ht="39.75" customHeight="1" x14ac:dyDescent="0.2">
      <c r="A160" s="221"/>
      <c r="B160" s="150" t="s">
        <v>14</v>
      </c>
      <c r="C160" s="64" t="str">
        <f>IF(C159=0,"",+C159/C151)</f>
        <v/>
      </c>
      <c r="D160" s="64">
        <f>IF(D159=0,"",+D159/D151)</f>
        <v>0.12</v>
      </c>
      <c r="E160" s="64">
        <f>IF(E159=0,"",+E159/E151)</f>
        <v>0.22</v>
      </c>
      <c r="F160" s="219"/>
    </row>
    <row r="161" spans="1:6" ht="15" x14ac:dyDescent="0.2">
      <c r="A161" s="146" t="str">
        <f ca="1">Translations!$A$29</f>
        <v>Programmatic Gap</v>
      </c>
      <c r="B161" s="164"/>
      <c r="C161" s="164"/>
      <c r="D161" s="164"/>
      <c r="E161" s="164"/>
      <c r="F161" s="165"/>
    </row>
    <row r="162" spans="1:6" ht="42" customHeight="1" x14ac:dyDescent="0.2">
      <c r="A162" s="215" t="str">
        <f ca="1">Translations!$A$30</f>
        <v>D. Expected annual gap in meeting the need: A - C</v>
      </c>
      <c r="B162" s="150" t="s">
        <v>6</v>
      </c>
      <c r="C162" s="66">
        <f>+C151-(C159)</f>
        <v>886</v>
      </c>
      <c r="D162" s="66">
        <f>+D151-(D159)</f>
        <v>1142.24</v>
      </c>
      <c r="E162" s="66">
        <f>+E151-(E159)</f>
        <v>1198.08</v>
      </c>
      <c r="F162" s="218"/>
    </row>
    <row r="163" spans="1:6" ht="42" customHeight="1" x14ac:dyDescent="0.2">
      <c r="A163" s="216"/>
      <c r="B163" s="150" t="s">
        <v>14</v>
      </c>
      <c r="C163" s="64">
        <f>IF(C162=0,"",+C162/C151)</f>
        <v>1</v>
      </c>
      <c r="D163" s="64">
        <f>IF(D162=0,"",+D162/D151)</f>
        <v>0.88</v>
      </c>
      <c r="E163" s="64">
        <f>IF(E162=0,"",+E162/E151)</f>
        <v>0.77999999999999992</v>
      </c>
      <c r="F163" s="219"/>
    </row>
    <row r="164" spans="1:6" ht="15" customHeight="1" x14ac:dyDescent="0.2">
      <c r="A164" s="146" t="str">
        <f ca="1">Translations!$A$31</f>
        <v>Country Need Covered with the Allocation Amount</v>
      </c>
      <c r="B164" s="147"/>
      <c r="C164" s="147"/>
      <c r="D164" s="147"/>
      <c r="E164" s="147"/>
      <c r="F164" s="148"/>
    </row>
    <row r="165" spans="1:6" ht="42" customHeight="1" x14ac:dyDescent="0.2">
      <c r="A165" s="215" t="str">
        <f ca="1">Translations!$A$32</f>
        <v>E. Targets to be financed by funding request allocation amount</v>
      </c>
      <c r="B165" s="151" t="s">
        <v>6</v>
      </c>
      <c r="C165" s="63">
        <f>C162</f>
        <v>886</v>
      </c>
      <c r="D165" s="63">
        <f>0.88*D151</f>
        <v>1142.24</v>
      </c>
      <c r="E165" s="63">
        <f>0.78*E151</f>
        <v>1198.08</v>
      </c>
      <c r="F165" s="218"/>
    </row>
    <row r="166" spans="1:6" ht="42" customHeight="1" x14ac:dyDescent="0.2">
      <c r="A166" s="216"/>
      <c r="B166" s="151" t="s">
        <v>14</v>
      </c>
      <c r="C166" s="64">
        <f>IF(C165=0,"",+C165/C151)</f>
        <v>1</v>
      </c>
      <c r="D166" s="64">
        <f>IF(D165=0,"",+D165/D151)</f>
        <v>0.88</v>
      </c>
      <c r="E166" s="64">
        <f>IF(E165=0,"",+E165/E151)</f>
        <v>0.77999999999999992</v>
      </c>
      <c r="F166" s="219"/>
    </row>
    <row r="167" spans="1:6" ht="42" customHeight="1" x14ac:dyDescent="0.2">
      <c r="A167" s="215" t="str">
        <f ca="1">Translations!$A$33</f>
        <v>F. Total Coverage from allocation amount and other resources: E + C</v>
      </c>
      <c r="B167" s="151" t="s">
        <v>6</v>
      </c>
      <c r="C167" s="66">
        <f>+C165+C159</f>
        <v>886</v>
      </c>
      <c r="D167" s="66">
        <f>+D165+D159</f>
        <v>1298</v>
      </c>
      <c r="E167" s="66">
        <f>+E165+E159</f>
        <v>1536</v>
      </c>
      <c r="F167" s="218"/>
    </row>
    <row r="168" spans="1:6" ht="42" customHeight="1" x14ac:dyDescent="0.2">
      <c r="A168" s="216"/>
      <c r="B168" s="151" t="s">
        <v>14</v>
      </c>
      <c r="C168" s="64">
        <f>IF(C167=0,"",+C167/C151)</f>
        <v>1</v>
      </c>
      <c r="D168" s="64">
        <f>IF(D167=0,"",+D167/D151)</f>
        <v>1</v>
      </c>
      <c r="E168" s="64">
        <f>IF(E167=0,"",+E167/E151)</f>
        <v>1</v>
      </c>
      <c r="F168" s="219"/>
    </row>
    <row r="169" spans="1:6" ht="42" customHeight="1" x14ac:dyDescent="0.2">
      <c r="A169" s="215" t="str">
        <f>Translations!$B$34</f>
        <v xml:space="preserve">G. Remaining gap: A - F </v>
      </c>
      <c r="B169" s="151" t="s">
        <v>6</v>
      </c>
      <c r="C169" s="66">
        <f>+C151-(C167)</f>
        <v>0</v>
      </c>
      <c r="D169" s="66">
        <f>+D151-(D167)</f>
        <v>0</v>
      </c>
      <c r="E169" s="66">
        <f>+E151-(E167)</f>
        <v>0</v>
      </c>
      <c r="F169" s="218"/>
    </row>
    <row r="170" spans="1:6" ht="42" customHeight="1" thickBot="1" x14ac:dyDescent="0.25">
      <c r="A170" s="217"/>
      <c r="B170" s="151" t="s">
        <v>14</v>
      </c>
      <c r="C170" s="64" t="str">
        <f>IF(C169=0,"",+C169/C151)</f>
        <v/>
      </c>
      <c r="D170" s="64" t="str">
        <f>IF(D169=0,"",+D169/D151)</f>
        <v/>
      </c>
      <c r="E170" s="64" t="str">
        <f>IF(E169=0,"",+E169/E151)</f>
        <v/>
      </c>
      <c r="F170" s="219"/>
    </row>
    <row r="171" spans="1:6" x14ac:dyDescent="0.2">
      <c r="A171" s="162"/>
      <c r="B171" s="162"/>
      <c r="C171" s="162"/>
      <c r="D171" s="162"/>
      <c r="E171" s="162"/>
      <c r="F171" s="162"/>
    </row>
    <row r="172" spans="1:6" ht="15" thickBot="1" x14ac:dyDescent="0.25">
      <c r="A172" s="162"/>
      <c r="B172" s="162"/>
      <c r="C172" s="162"/>
      <c r="D172" s="162"/>
      <c r="E172" s="162"/>
      <c r="F172" s="162"/>
    </row>
    <row r="173" spans="1:6" ht="18.75" thickBot="1" x14ac:dyDescent="0.25">
      <c r="A173" s="123" t="str">
        <f ca="1">Translations!$A$3</f>
        <v>Tuberculosis</v>
      </c>
      <c r="B173" s="124"/>
      <c r="C173" s="124"/>
      <c r="D173" s="124"/>
      <c r="E173" s="124"/>
      <c r="F173" s="125"/>
    </row>
    <row r="174" spans="1:6" ht="16.5" customHeight="1" x14ac:dyDescent="0.2">
      <c r="A174" s="126" t="str">
        <f ca="1">Translations!A9</f>
        <v>TB Programmatic Gap Table 6 (Per Priority Intervention)</v>
      </c>
      <c r="B174" s="127"/>
      <c r="C174" s="127"/>
      <c r="D174" s="127"/>
      <c r="E174" s="127"/>
      <c r="F174" s="128"/>
    </row>
    <row r="175" spans="1:6" ht="30" customHeight="1" x14ac:dyDescent="0.2">
      <c r="A175" s="129" t="str">
        <f ca="1">Translations!$A$10</f>
        <v>Priority Module</v>
      </c>
      <c r="B175" s="232" t="s">
        <v>27</v>
      </c>
      <c r="C175" s="233"/>
      <c r="D175" s="233"/>
      <c r="E175" s="233"/>
      <c r="F175" s="234"/>
    </row>
    <row r="176" spans="1:6" ht="47.25" customHeight="1" x14ac:dyDescent="0.2">
      <c r="A176" s="130" t="str">
        <f ca="1">Translations!$A$11</f>
        <v>Selected coverage indicator</v>
      </c>
      <c r="B176" s="235" t="str">
        <f ca="1">VLOOKUP(B175,TBModulesIndicators,2,FALSE)</f>
        <v>Percentage of people living with HIV in care (including PMTCT) who are screened for TB in HIV care or treatment settings</v>
      </c>
      <c r="C176" s="236"/>
      <c r="D176" s="236"/>
      <c r="E176" s="236"/>
      <c r="F176" s="237"/>
    </row>
    <row r="177" spans="1:6" ht="15" x14ac:dyDescent="0.2">
      <c r="A177" s="131" t="str">
        <f ca="1">Translations!$A$12</f>
        <v>Current national coverage</v>
      </c>
      <c r="B177" s="166"/>
      <c r="C177" s="166"/>
      <c r="D177" s="166"/>
      <c r="E177" s="166"/>
      <c r="F177" s="167"/>
    </row>
    <row r="178" spans="1:6" ht="30" customHeight="1" x14ac:dyDescent="0.2">
      <c r="A178" s="134" t="str">
        <f ca="1">Translations!$A$13</f>
        <v>Insert latest results</v>
      </c>
      <c r="B178" s="173">
        <v>0.96</v>
      </c>
      <c r="C178" s="135" t="str">
        <f ca="1">Translations!$A$14</f>
        <v>Year</v>
      </c>
      <c r="D178" s="56">
        <v>2016</v>
      </c>
      <c r="E178" s="136" t="str">
        <f ca="1">Translations!$A$15</f>
        <v>Data source</v>
      </c>
      <c r="F178" s="57" t="s">
        <v>1361</v>
      </c>
    </row>
    <row r="179" spans="1:6" ht="30" customHeight="1" thickBot="1" x14ac:dyDescent="0.25">
      <c r="A179" s="137" t="str">
        <f ca="1">Translations!$A$16</f>
        <v>Comments</v>
      </c>
      <c r="B179" s="225"/>
      <c r="C179" s="226"/>
      <c r="D179" s="226"/>
      <c r="E179" s="226"/>
      <c r="F179" s="227"/>
    </row>
    <row r="180" spans="1:6" ht="15" thickBot="1" x14ac:dyDescent="0.25">
      <c r="A180" s="163"/>
      <c r="B180" s="139"/>
      <c r="C180" s="139"/>
      <c r="D180" s="139"/>
      <c r="E180" s="139"/>
      <c r="F180" s="140"/>
    </row>
    <row r="181" spans="1:6" ht="15" x14ac:dyDescent="0.2">
      <c r="A181" s="141"/>
      <c r="B181" s="142"/>
      <c r="C181" s="143" t="str">
        <f ca="1">Translations!$A$17</f>
        <v>Year 1</v>
      </c>
      <c r="D181" s="143" t="str">
        <f ca="1">Translations!$A$18</f>
        <v>Year 2</v>
      </c>
      <c r="E181" s="143" t="str">
        <f ca="1">Translations!$A$19</f>
        <v>Year 3</v>
      </c>
      <c r="F181" s="222" t="str">
        <f ca="1">Translations!$A$21</f>
        <v>Comments / Assumptions</v>
      </c>
    </row>
    <row r="182" spans="1:6" ht="30" customHeight="1" x14ac:dyDescent="0.2">
      <c r="A182" s="144"/>
      <c r="B182" s="145"/>
      <c r="C182" s="58">
        <v>2018</v>
      </c>
      <c r="D182" s="58">
        <v>2019</v>
      </c>
      <c r="E182" s="58">
        <v>2020</v>
      </c>
      <c r="F182" s="223"/>
    </row>
    <row r="183" spans="1:6" ht="15" customHeight="1" x14ac:dyDescent="0.2">
      <c r="A183" s="146" t="str">
        <f ca="1">Translations!$A$22</f>
        <v>Current Estimated Country Need</v>
      </c>
      <c r="B183" s="164"/>
      <c r="C183" s="164"/>
      <c r="D183" s="164"/>
      <c r="E183" s="164"/>
      <c r="F183" s="165"/>
    </row>
    <row r="184" spans="1:6" ht="42" customHeight="1" x14ac:dyDescent="0.2">
      <c r="A184" s="149" t="str">
        <f ca="1">Translations!$A$23</f>
        <v>A. Total estimated population in need/at risk</v>
      </c>
      <c r="B184" s="150" t="s">
        <v>6</v>
      </c>
      <c r="C184" s="60">
        <v>38474</v>
      </c>
      <c r="D184" s="60">
        <v>48406</v>
      </c>
      <c r="E184" s="60">
        <v>56199</v>
      </c>
      <c r="F184" s="62" t="s">
        <v>1362</v>
      </c>
    </row>
    <row r="185" spans="1:6" ht="42" customHeight="1" x14ac:dyDescent="0.2">
      <c r="A185" s="220" t="str">
        <f ca="1">Translations!$A$24</f>
        <v>B. Country targets 
(from National Strategic Plan)</v>
      </c>
      <c r="B185" s="151" t="s">
        <v>6</v>
      </c>
      <c r="C185" s="61">
        <v>34626.6</v>
      </c>
      <c r="D185" s="61">
        <v>43565.4</v>
      </c>
      <c r="E185" s="61">
        <v>50579.1</v>
      </c>
      <c r="F185" s="218"/>
    </row>
    <row r="186" spans="1:6" ht="42" customHeight="1" x14ac:dyDescent="0.2">
      <c r="A186" s="221"/>
      <c r="B186" s="151" t="s">
        <v>14</v>
      </c>
      <c r="C186" s="17">
        <f>IF(C185=0,"",+C185/C184)</f>
        <v>0.89999999999999991</v>
      </c>
      <c r="D186" s="17">
        <f t="shared" ref="D186:E186" si="12">IF(D185=0,"",+D185/D184)</f>
        <v>0.9</v>
      </c>
      <c r="E186" s="17">
        <f t="shared" si="12"/>
        <v>0.9</v>
      </c>
      <c r="F186" s="219"/>
    </row>
    <row r="187" spans="1:6" ht="15" customHeight="1" x14ac:dyDescent="0.2">
      <c r="A187" s="146" t="str">
        <f ca="1">Translations!$A$25</f>
        <v>Country need already covered</v>
      </c>
      <c r="B187" s="164"/>
      <c r="C187" s="164"/>
      <c r="D187" s="164"/>
      <c r="E187" s="164"/>
      <c r="F187" s="165"/>
    </row>
    <row r="188" spans="1:6" ht="39.75" customHeight="1" x14ac:dyDescent="0.2">
      <c r="A188" s="220" t="str">
        <f ca="1">Translations!$A$26</f>
        <v>C1. Country need planned to be covered by domestic resources</v>
      </c>
      <c r="B188" s="150" t="s">
        <v>6</v>
      </c>
      <c r="C188" s="63">
        <v>0</v>
      </c>
      <c r="D188" s="63">
        <v>0</v>
      </c>
      <c r="E188" s="63">
        <v>0</v>
      </c>
      <c r="F188" s="218" t="s">
        <v>1363</v>
      </c>
    </row>
    <row r="189" spans="1:6" ht="39.75" customHeight="1" x14ac:dyDescent="0.2">
      <c r="A189" s="221"/>
      <c r="B189" s="150" t="s">
        <v>14</v>
      </c>
      <c r="C189" s="64" t="str">
        <f>IF(C188=0,"",+C188/C184)</f>
        <v/>
      </c>
      <c r="D189" s="64" t="str">
        <f t="shared" ref="D189:E189" si="13">IF(D188=0,"",+D188/D184)</f>
        <v/>
      </c>
      <c r="E189" s="64" t="str">
        <f t="shared" si="13"/>
        <v/>
      </c>
      <c r="F189" s="219"/>
    </row>
    <row r="190" spans="1:6" ht="39.75" customHeight="1" x14ac:dyDescent="0.2">
      <c r="A190" s="220" t="str">
        <f ca="1">Translations!$A$27</f>
        <v>C2. Country need planned to be covered by external resources</v>
      </c>
      <c r="B190" s="150" t="s">
        <v>6</v>
      </c>
      <c r="C190" s="63"/>
      <c r="D190" s="63"/>
      <c r="E190" s="63"/>
      <c r="F190" s="218"/>
    </row>
    <row r="191" spans="1:6" ht="39.75" customHeight="1" x14ac:dyDescent="0.2">
      <c r="A191" s="221"/>
      <c r="B191" s="150" t="s">
        <v>14</v>
      </c>
      <c r="C191" s="64" t="str">
        <f>IF(C190=0,"",+C190/C184)</f>
        <v/>
      </c>
      <c r="D191" s="64" t="str">
        <f>IF(D190=0,"",+D190/D184)</f>
        <v/>
      </c>
      <c r="E191" s="64" t="str">
        <f>IF(E190=0,"",+E190/E184)</f>
        <v/>
      </c>
      <c r="F191" s="219"/>
    </row>
    <row r="192" spans="1:6" ht="39.75" customHeight="1" x14ac:dyDescent="0.2">
      <c r="A192" s="220" t="str">
        <f ca="1">Translations!$A$28</f>
        <v>C. Total country need already covered</v>
      </c>
      <c r="B192" s="150" t="s">
        <v>6</v>
      </c>
      <c r="C192" s="66">
        <f>+C188+C190</f>
        <v>0</v>
      </c>
      <c r="D192" s="66">
        <f>+D188+D190</f>
        <v>0</v>
      </c>
      <c r="E192" s="66">
        <f>+E188+E190</f>
        <v>0</v>
      </c>
      <c r="F192" s="218"/>
    </row>
    <row r="193" spans="1:6" ht="39.75" customHeight="1" x14ac:dyDescent="0.2">
      <c r="A193" s="221"/>
      <c r="B193" s="150" t="s">
        <v>14</v>
      </c>
      <c r="C193" s="64" t="str">
        <f>IF(C192=0,"",+C192/C184)</f>
        <v/>
      </c>
      <c r="D193" s="64" t="str">
        <f>IF(D192=0,"",+D192/D184)</f>
        <v/>
      </c>
      <c r="E193" s="64" t="str">
        <f>IF(E192=0,"",+E192/E184)</f>
        <v/>
      </c>
      <c r="F193" s="219"/>
    </row>
    <row r="194" spans="1:6" ht="15" x14ac:dyDescent="0.2">
      <c r="A194" s="146" t="str">
        <f ca="1">Translations!$A$29</f>
        <v>Programmatic Gap</v>
      </c>
      <c r="B194" s="164"/>
      <c r="C194" s="164"/>
      <c r="D194" s="164"/>
      <c r="E194" s="164"/>
      <c r="F194" s="165"/>
    </row>
    <row r="195" spans="1:6" ht="42" customHeight="1" x14ac:dyDescent="0.2">
      <c r="A195" s="215" t="str">
        <f ca="1">Translations!$A$30</f>
        <v>D. Expected annual gap in meeting the need: A - C</v>
      </c>
      <c r="B195" s="150" t="s">
        <v>6</v>
      </c>
      <c r="C195" s="66">
        <f>+C184-(C192)</f>
        <v>38474</v>
      </c>
      <c r="D195" s="66">
        <f>+D184-(D192)</f>
        <v>48406</v>
      </c>
      <c r="E195" s="66">
        <f>+E184-(E192)</f>
        <v>56199</v>
      </c>
      <c r="F195" s="218"/>
    </row>
    <row r="196" spans="1:6" ht="42" customHeight="1" x14ac:dyDescent="0.2">
      <c r="A196" s="216"/>
      <c r="B196" s="150" t="s">
        <v>14</v>
      </c>
      <c r="C196" s="64">
        <f>IF(C195=0,"",+C195/C184)</f>
        <v>1</v>
      </c>
      <c r="D196" s="64">
        <f>IF(D195=0,"",+D195/D184)</f>
        <v>1</v>
      </c>
      <c r="E196" s="64">
        <f>IF(E195=0,"",+E195/E184)</f>
        <v>1</v>
      </c>
      <c r="F196" s="219"/>
    </row>
    <row r="197" spans="1:6" ht="15" customHeight="1" x14ac:dyDescent="0.2">
      <c r="A197" s="146" t="str">
        <f ca="1">Translations!$A$31</f>
        <v>Country Need Covered with the Allocation Amount</v>
      </c>
      <c r="B197" s="168"/>
      <c r="C197" s="168"/>
      <c r="D197" s="168"/>
      <c r="E197" s="168"/>
      <c r="F197" s="169"/>
    </row>
    <row r="198" spans="1:6" ht="42" customHeight="1" x14ac:dyDescent="0.2">
      <c r="A198" s="215" t="str">
        <f ca="1">Translations!$A$32</f>
        <v>E. Targets to be financed by funding request allocation amount</v>
      </c>
      <c r="B198" s="151" t="s">
        <v>6</v>
      </c>
      <c r="C198" s="63">
        <v>38474</v>
      </c>
      <c r="D198" s="63">
        <v>48406</v>
      </c>
      <c r="E198" s="63">
        <v>56199</v>
      </c>
      <c r="F198" s="218"/>
    </row>
    <row r="199" spans="1:6" ht="42" customHeight="1" x14ac:dyDescent="0.2">
      <c r="A199" s="216"/>
      <c r="B199" s="151" t="s">
        <v>14</v>
      </c>
      <c r="C199" s="64">
        <f>IF(C198=0,"",+C198/C184)</f>
        <v>1</v>
      </c>
      <c r="D199" s="64">
        <f>IF(D198=0,"",+D198/D184)</f>
        <v>1</v>
      </c>
      <c r="E199" s="64">
        <f>IF(E198=0,"",+E198/E184)</f>
        <v>1</v>
      </c>
      <c r="F199" s="219"/>
    </row>
    <row r="200" spans="1:6" ht="42" customHeight="1" x14ac:dyDescent="0.2">
      <c r="A200" s="215" t="str">
        <f ca="1">Translations!$A$33</f>
        <v>F. Total Coverage from allocation amount and other resources: E + C</v>
      </c>
      <c r="B200" s="151" t="s">
        <v>6</v>
      </c>
      <c r="C200" s="66">
        <f>+C198+C192</f>
        <v>38474</v>
      </c>
      <c r="D200" s="66">
        <f>+D198+D192</f>
        <v>48406</v>
      </c>
      <c r="E200" s="66">
        <f>+E198+E192</f>
        <v>56199</v>
      </c>
      <c r="F200" s="218"/>
    </row>
    <row r="201" spans="1:6" ht="42" customHeight="1" x14ac:dyDescent="0.2">
      <c r="A201" s="216"/>
      <c r="B201" s="151" t="s">
        <v>14</v>
      </c>
      <c r="C201" s="64">
        <f>IF(C200=0,"",+C200/C184)</f>
        <v>1</v>
      </c>
      <c r="D201" s="64">
        <f>IF(D200=0,"",+D200/D184)</f>
        <v>1</v>
      </c>
      <c r="E201" s="64">
        <f>IF(E200=0,"",+E200/E184)</f>
        <v>1</v>
      </c>
      <c r="F201" s="219"/>
    </row>
    <row r="202" spans="1:6" ht="42" customHeight="1" x14ac:dyDescent="0.2">
      <c r="A202" s="215" t="str">
        <f>Translations!$B$34</f>
        <v xml:space="preserve">G. Remaining gap: A - F </v>
      </c>
      <c r="B202" s="151" t="s">
        <v>6</v>
      </c>
      <c r="C202" s="66">
        <f>+C184-(C200)</f>
        <v>0</v>
      </c>
      <c r="D202" s="66">
        <f>+D184-(D200)</f>
        <v>0</v>
      </c>
      <c r="E202" s="66">
        <f>+E184-(E200)</f>
        <v>0</v>
      </c>
      <c r="F202" s="218"/>
    </row>
    <row r="203" spans="1:6" ht="42" customHeight="1" thickBot="1" x14ac:dyDescent="0.25">
      <c r="A203" s="217"/>
      <c r="B203" s="151" t="s">
        <v>14</v>
      </c>
      <c r="C203" s="64" t="str">
        <f>IF(C202=0,"",+C202/C184)</f>
        <v/>
      </c>
      <c r="D203" s="64" t="str">
        <f>IF(D202=0,"",+D202/D184)</f>
        <v/>
      </c>
      <c r="E203" s="64" t="str">
        <f>IF(E202=0,"",+E202/E184)</f>
        <v/>
      </c>
      <c r="F203" s="219"/>
    </row>
  </sheetData>
  <sheetProtection algorithmName="SHA-512" hashValue="/6jFc4zkJ7SUBWg0x1xfE6UdUXbYbzgsCu84O0fC1KvN9US0DslRC52XITDZIINZ6zg+MMTdiT/ShHKuUZ2GkA==" saltValue="hCyikeIrVMS2MzHqSn17Pw==" spinCount="100000" sheet="1" objects="1" scenarios="1" formatColumns="0" formatRows="0"/>
  <customSheetViews>
    <customSheetView guid="{8A762DD9-6125-4177-AA9B-79E8D68448DE}" scale="80" showPageBreaks="1" fitToPage="1" printArea="1" hiddenRows="1" view="pageBreakPreview">
      <pane ySplit="5" topLeftCell="A6" activePane="bottomLeft" state="frozenSplit"/>
      <selection pane="bottomLeft" activeCell="B8" sqref="B8:F8"/>
      <rowBreaks count="6" manualBreakCount="6">
        <brk id="34" max="5" man="1"/>
        <brk id="41" max="5" man="1"/>
        <brk id="70" max="6" man="1"/>
        <brk id="103" max="6" man="1"/>
        <brk id="138" max="6" man="1"/>
        <brk id="171" max="6" man="1"/>
      </rowBreaks>
      <pageMargins left="0.7" right="0.7" top="0.75" bottom="0.75" header="0.3" footer="0.3"/>
      <pageSetup paperSize="8" fitToHeight="0" orientation="portrait"/>
    </customSheetView>
    <customSheetView guid="{5D020AB2-0A97-4230-BF83-062EE6184162}" scale="80" showPageBreaks="1" fitToPage="1" printArea="1" hiddenRows="1" view="pageBreakPreview">
      <pane ySplit="5" topLeftCell="A196" activePane="bottomLeft" state="frozenSplit"/>
      <selection pane="bottomLeft" activeCell="D197" sqref="D197"/>
      <rowBreaks count="6" manualBreakCount="6">
        <brk id="34" max="5" man="1"/>
        <brk id="41" max="5" man="1"/>
        <brk id="70" max="6" man="1"/>
        <brk id="103" max="6" man="1"/>
        <brk id="138" max="6" man="1"/>
        <brk id="171" max="6" man="1"/>
      </rowBreaks>
      <pageMargins left="0.7" right="0.7" top="0.75" bottom="0.75" header="0.3" footer="0.3"/>
      <pageSetup paperSize="8" scale="70" fitToHeight="0" orientation="portrait"/>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7" right="0.7" top="0.75" bottom="0.75" header="0.3" footer="0.3"/>
      <pageSetup paperSize="8" fitToHeight="0" orientation="portrait"/>
    </customSheetView>
    <customSheetView guid="{CD09CE3E-58EC-4EDC-BE6A-B9CFB40E5B97}" scale="80" showPageBreaks="1" fitToPage="1" printArea="1" hiddenRows="1" view="pageBreakPreview">
      <pane ySplit="5" topLeftCell="A6" activePane="bottomLeft" state="frozenSplit"/>
      <selection pane="bottomLeft" activeCell="B9" sqref="B9:F9"/>
      <rowBreaks count="6" manualBreakCount="6">
        <brk id="34" max="5" man="1"/>
        <brk id="41" max="5" man="1"/>
        <brk id="70" max="6" man="1"/>
        <brk id="103" max="6" man="1"/>
        <brk id="138" max="6" man="1"/>
        <brk id="171" max="6" man="1"/>
      </rowBreaks>
      <pageMargins left="0.7" right="0.7" top="0.75" bottom="0.75" header="0.3" footer="0.3"/>
      <pageSetup paperSize="8" fitToHeight="0" orientation="portrait"/>
    </customSheetView>
  </customSheetViews>
  <mergeCells count="129">
    <mergeCell ref="A1:E1"/>
    <mergeCell ref="F1:F4"/>
    <mergeCell ref="A2:E2"/>
    <mergeCell ref="A3:D3"/>
    <mergeCell ref="A4:E4"/>
    <mergeCell ref="A122:A123"/>
    <mergeCell ref="F122:F123"/>
    <mergeCell ref="B146:F146"/>
    <mergeCell ref="B179:F179"/>
    <mergeCell ref="B108:F108"/>
    <mergeCell ref="B142:F142"/>
    <mergeCell ref="B143:F143"/>
    <mergeCell ref="B175:F175"/>
    <mergeCell ref="A134:A135"/>
    <mergeCell ref="A136:A137"/>
    <mergeCell ref="F136:F137"/>
    <mergeCell ref="F132:F133"/>
    <mergeCell ref="A124:A125"/>
    <mergeCell ref="F124:F125"/>
    <mergeCell ref="B111:F111"/>
    <mergeCell ref="A155:A156"/>
    <mergeCell ref="A162:A163"/>
    <mergeCell ref="F148:F149"/>
    <mergeCell ref="F152:F153"/>
    <mergeCell ref="F159:F160"/>
    <mergeCell ref="B41:F41"/>
    <mergeCell ref="B42:F42"/>
    <mergeCell ref="B74:F74"/>
    <mergeCell ref="B75:F75"/>
    <mergeCell ref="B107:F107"/>
    <mergeCell ref="F80:F81"/>
    <mergeCell ref="A84:A85"/>
    <mergeCell ref="B78:F78"/>
    <mergeCell ref="F84:F85"/>
    <mergeCell ref="F87:F88"/>
    <mergeCell ref="A64:A65"/>
    <mergeCell ref="A66:A67"/>
    <mergeCell ref="A68:A69"/>
    <mergeCell ref="A54:A55"/>
    <mergeCell ref="A56:A57"/>
    <mergeCell ref="A89:A90"/>
    <mergeCell ref="F89:F90"/>
    <mergeCell ref="A91:A92"/>
    <mergeCell ref="F91:F92"/>
    <mergeCell ref="A94:A95"/>
    <mergeCell ref="A87:A88"/>
    <mergeCell ref="F51:F52"/>
    <mergeCell ref="F61:F62"/>
    <mergeCell ref="F202:F203"/>
    <mergeCell ref="F192:F193"/>
    <mergeCell ref="A198:A199"/>
    <mergeCell ref="A200:A201"/>
    <mergeCell ref="A202:A203"/>
    <mergeCell ref="A192:A193"/>
    <mergeCell ref="F113:F114"/>
    <mergeCell ref="A127:A128"/>
    <mergeCell ref="B176:F176"/>
    <mergeCell ref="F198:F199"/>
    <mergeCell ref="F200:F201"/>
    <mergeCell ref="A117:A118"/>
    <mergeCell ref="A120:A121"/>
    <mergeCell ref="A130:A131"/>
    <mergeCell ref="A132:A133"/>
    <mergeCell ref="F155:F156"/>
    <mergeCell ref="F117:F118"/>
    <mergeCell ref="F120:F121"/>
    <mergeCell ref="F127:F128"/>
    <mergeCell ref="F162:F163"/>
    <mergeCell ref="A152:A153"/>
    <mergeCell ref="F130:F131"/>
    <mergeCell ref="A188:A189"/>
    <mergeCell ref="F134:F135"/>
    <mergeCell ref="G5:H5"/>
    <mergeCell ref="A5:F5"/>
    <mergeCell ref="B12:F12"/>
    <mergeCell ref="B8:F8"/>
    <mergeCell ref="B9:F9"/>
    <mergeCell ref="A21:A22"/>
    <mergeCell ref="A28:A29"/>
    <mergeCell ref="A33:A34"/>
    <mergeCell ref="A23:A24"/>
    <mergeCell ref="F23:F24"/>
    <mergeCell ref="A25:A26"/>
    <mergeCell ref="F25:F26"/>
    <mergeCell ref="F14:F15"/>
    <mergeCell ref="A18:A19"/>
    <mergeCell ref="F68:F69"/>
    <mergeCell ref="A35:A36"/>
    <mergeCell ref="F18:F19"/>
    <mergeCell ref="F31:F32"/>
    <mergeCell ref="F28:F29"/>
    <mergeCell ref="F21:F22"/>
    <mergeCell ref="F33:F34"/>
    <mergeCell ref="F35:F36"/>
    <mergeCell ref="A31:A32"/>
    <mergeCell ref="B45:F45"/>
    <mergeCell ref="F54:F55"/>
    <mergeCell ref="F56:F57"/>
    <mergeCell ref="A58:A59"/>
    <mergeCell ref="F58:F59"/>
    <mergeCell ref="F47:F48"/>
    <mergeCell ref="A51:A52"/>
    <mergeCell ref="A61:A62"/>
    <mergeCell ref="F64:F65"/>
    <mergeCell ref="F66:F67"/>
    <mergeCell ref="A97:A98"/>
    <mergeCell ref="A99:A100"/>
    <mergeCell ref="A101:A102"/>
    <mergeCell ref="F94:F95"/>
    <mergeCell ref="F97:F98"/>
    <mergeCell ref="F195:F196"/>
    <mergeCell ref="A195:A196"/>
    <mergeCell ref="A165:A166"/>
    <mergeCell ref="A167:A168"/>
    <mergeCell ref="A169:A170"/>
    <mergeCell ref="F165:F166"/>
    <mergeCell ref="F167:F168"/>
    <mergeCell ref="F169:F170"/>
    <mergeCell ref="A185:A186"/>
    <mergeCell ref="F181:F182"/>
    <mergeCell ref="A190:A191"/>
    <mergeCell ref="F190:F191"/>
    <mergeCell ref="F185:F186"/>
    <mergeCell ref="F188:F189"/>
    <mergeCell ref="F99:F100"/>
    <mergeCell ref="F101:F102"/>
    <mergeCell ref="A157:A158"/>
    <mergeCell ref="F157:F158"/>
    <mergeCell ref="A159:A160"/>
  </mergeCells>
  <phoneticPr fontId="40" type="noConversion"/>
  <dataValidations count="2">
    <dataValidation type="list" allowBlank="1" showInputMessage="1" showErrorMessage="1" promptTitle="Please Select Module" sqref="B8:F8">
      <formula1>ListTBModules</formula1>
    </dataValidation>
    <dataValidation type="list" allowBlank="1" showInputMessage="1" showErrorMessage="1" sqref="B41:F41 B74:F74 B107:F107 B142:F142 B175:F175">
      <formula1>ListTBModules</formula1>
    </dataValidation>
  </dataValidations>
  <pageMargins left="0.7" right="0.7" top="0.75" bottom="0.75" header="0.3" footer="0.3"/>
  <pageSetup paperSize="8" scale="73" fitToHeight="0" orientation="portrait" r:id="rId1"/>
  <rowBreaks count="5" manualBreakCount="5">
    <brk id="38" max="5" man="1"/>
    <brk id="71" max="5" man="1"/>
    <brk id="103" max="5" man="1"/>
    <brk id="138" max="5" man="1"/>
    <brk id="171" max="5" man="1"/>
  </rowBreaks>
  <ignoredErrors>
    <ignoredError sqref="A7 A9:F10 A108:F109 A107 C107:F107 A176:F177 A175 C175:F175 A12:F14 A11 C11 E11 A42:F43 A41 C41:F41 A16:F16 A15:B15 F15 A19:F20 A17:B17 A18:B18 F18 A22:F22 A21:B21 A24:F30 A23:B23 F23 A32:F34 A31:B31 F31 A45:F47 A44 C44 E44 A49:F49 A48:B48 F48 A52:F53 A50:B50 A51:B51 F51 A55:F55 A54:B54 A57:F63 A56:B56 F56 A65:F73 A64:B64 F64 A75:F76 A74 C74:F74 A36:F40 A35:E35 A78:F80 A77 C77 E77 A85:F86 A83:B83 A84:B84 A88:F88 A87:B87 A90:F96 A89:B89 A98:F100 A97:B97 A112:F113 A110 C110 E110 A111 C111:F111 A115:F115 A114:B114 F114 A118:F119 A116:B116 A117:B117 A121:F129 A120:B120 A131:F141 A130:B130 A143:F144 A142 C142:F142 A147:F148 A145 C145 E145 A146 C146:F146 A150:F150 A149:B149 F149 A154:F154 A151:B152 A153:E153 A157:F164 A155:B155 A156:E156 A166:F174 A165:B165 F165 A179:F181 A178 C178 E178 A183:F183 A182:B182 F182 A186:F187 A184:B185 F185 A190:F197 A188:B188 A189:E189 A199:F203 A198:B198 F198 A102:F106 A101:E101 A82:F82 A81:B81 F81" unlocked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38"/>
  <sheetViews>
    <sheetView view="pageBreakPreview" zoomScale="80" zoomScaleNormal="80" zoomScaleSheetLayoutView="80" zoomScalePageLayoutView="80" workbookViewId="0">
      <pane ySplit="5" topLeftCell="A6" activePane="bottomLeft" state="frozen"/>
      <selection activeCell="A9" sqref="A9"/>
      <selection pane="bottomLeft" activeCell="B13" sqref="B13"/>
    </sheetView>
  </sheetViews>
  <sheetFormatPr defaultColWidth="9" defaultRowHeight="14.25" x14ac:dyDescent="0.2"/>
  <cols>
    <col min="1" max="1" width="27.875" style="14" customWidth="1"/>
    <col min="2" max="2" width="10.875" style="14" customWidth="1"/>
    <col min="3" max="5" width="11.625" style="14" customWidth="1"/>
    <col min="6" max="6" width="44.625" style="14" bestFit="1" customWidth="1"/>
    <col min="7" max="7" width="15.125" style="14" customWidth="1"/>
    <col min="8" max="8" width="21.625" style="14" customWidth="1"/>
    <col min="9" max="9" width="9" style="14"/>
    <col min="10" max="10" width="10.375" style="14" customWidth="1"/>
    <col min="11" max="11" width="10.875" style="14" customWidth="1"/>
    <col min="12" max="12" width="12.125" style="14" customWidth="1"/>
    <col min="13" max="16384" width="9" style="14"/>
  </cols>
  <sheetData>
    <row r="1" spans="1:8" ht="15" customHeight="1" x14ac:dyDescent="0.2">
      <c r="A1" s="210" t="s">
        <v>17</v>
      </c>
      <c r="B1" s="211"/>
      <c r="C1" s="211"/>
      <c r="D1" s="211"/>
      <c r="E1" s="211"/>
      <c r="F1" s="174" t="str">
        <f ca="1">Translations!$G$49</f>
        <v>Latest version updated December 2016</v>
      </c>
    </row>
    <row r="2" spans="1:8" ht="15" customHeight="1" x14ac:dyDescent="0.2">
      <c r="A2" s="212" t="s">
        <v>1330</v>
      </c>
      <c r="B2" s="213"/>
      <c r="C2" s="213"/>
      <c r="D2" s="213"/>
      <c r="E2" s="213"/>
      <c r="F2" s="175"/>
    </row>
    <row r="3" spans="1:8" ht="15" customHeight="1" x14ac:dyDescent="0.2">
      <c r="A3" s="212" t="s">
        <v>1331</v>
      </c>
      <c r="B3" s="213"/>
      <c r="C3" s="213"/>
      <c r="D3" s="213"/>
      <c r="E3" s="119"/>
      <c r="F3" s="175"/>
    </row>
    <row r="4" spans="1:8" ht="15.75" customHeight="1" thickBot="1" x14ac:dyDescent="0.25">
      <c r="A4" s="241" t="s">
        <v>59</v>
      </c>
      <c r="B4" s="242"/>
      <c r="C4" s="242"/>
      <c r="D4" s="242"/>
      <c r="E4" s="242"/>
      <c r="F4" s="175"/>
    </row>
    <row r="5" spans="1:8" ht="89.25" customHeight="1" thickBot="1" x14ac:dyDescent="0.25">
      <c r="A5" s="250" t="str">
        <f ca="1">Translations!A40</f>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5" s="251"/>
      <c r="C5" s="251"/>
      <c r="D5" s="251"/>
      <c r="E5" s="251"/>
      <c r="F5" s="252"/>
      <c r="G5" s="230"/>
      <c r="H5" s="230"/>
    </row>
    <row r="6" spans="1:8" ht="18.75" thickBot="1" x14ac:dyDescent="0.25">
      <c r="A6" s="30" t="str">
        <f ca="1">Translations!$A$3</f>
        <v>Tuberculosis</v>
      </c>
      <c r="B6" s="31"/>
      <c r="C6" s="31"/>
      <c r="D6" s="31"/>
      <c r="E6" s="31"/>
      <c r="F6" s="32"/>
    </row>
    <row r="7" spans="1:8" ht="33.75" customHeight="1" x14ac:dyDescent="0.2">
      <c r="A7" s="247" t="str">
        <f ca="1">Translations!A41</f>
        <v>TB Programmatic Gap Blank Table (if needed, per priority intervention)</v>
      </c>
      <c r="B7" s="248"/>
      <c r="C7" s="248"/>
      <c r="D7" s="248"/>
      <c r="E7" s="248"/>
      <c r="F7" s="249"/>
    </row>
    <row r="8" spans="1:8" ht="27" customHeight="1" x14ac:dyDescent="0.2">
      <c r="A8" s="44" t="str">
        <f ca="1">Translations!$A$10</f>
        <v>Priority Module</v>
      </c>
      <c r="B8" s="232"/>
      <c r="C8" s="233"/>
      <c r="D8" s="233"/>
      <c r="E8" s="233"/>
      <c r="F8" s="234"/>
    </row>
    <row r="9" spans="1:8" ht="38.25" customHeight="1" x14ac:dyDescent="0.2">
      <c r="A9" s="28" t="str">
        <f ca="1">Translations!$A$11</f>
        <v>Selected coverage indicator</v>
      </c>
      <c r="B9" s="253"/>
      <c r="C9" s="254"/>
      <c r="D9" s="254"/>
      <c r="E9" s="254"/>
      <c r="F9" s="255"/>
    </row>
    <row r="10" spans="1:8" ht="15" x14ac:dyDescent="0.2">
      <c r="A10" s="36" t="str">
        <f ca="1">Translations!$A$12</f>
        <v>Current national coverage</v>
      </c>
      <c r="B10" s="37"/>
      <c r="C10" s="37"/>
      <c r="D10" s="37"/>
      <c r="E10" s="37"/>
      <c r="F10" s="38"/>
    </row>
    <row r="11" spans="1:8" ht="30" customHeight="1" x14ac:dyDescent="0.2">
      <c r="A11" s="41" t="str">
        <f ca="1">Translations!$A$13</f>
        <v>Insert latest results</v>
      </c>
      <c r="B11" s="55"/>
      <c r="C11" s="15" t="str">
        <f ca="1">Translations!$A$14</f>
        <v>Year</v>
      </c>
      <c r="D11" s="56"/>
      <c r="E11" s="42" t="str">
        <f ca="1">Translations!$A$15</f>
        <v>Data source</v>
      </c>
      <c r="F11" s="57"/>
    </row>
    <row r="12" spans="1:8" ht="24.75" customHeight="1" thickBot="1" x14ac:dyDescent="0.25">
      <c r="A12" s="43" t="str">
        <f ca="1">Translations!$A$16</f>
        <v>Comments</v>
      </c>
      <c r="B12" s="225"/>
      <c r="C12" s="226"/>
      <c r="D12" s="226"/>
      <c r="E12" s="226"/>
      <c r="F12" s="227"/>
    </row>
    <row r="13" spans="1:8" ht="15" thickBot="1" x14ac:dyDescent="0.25">
      <c r="A13" s="39"/>
      <c r="B13" s="29"/>
      <c r="C13" s="29"/>
      <c r="D13" s="29"/>
      <c r="E13" s="29"/>
      <c r="F13" s="40"/>
    </row>
    <row r="14" spans="1:8" ht="15" x14ac:dyDescent="0.2">
      <c r="A14" s="46"/>
      <c r="B14" s="47"/>
      <c r="C14" s="16" t="str">
        <f ca="1">Translations!$A$17</f>
        <v>Year 1</v>
      </c>
      <c r="D14" s="16" t="str">
        <f ca="1">Translations!$A$18</f>
        <v>Year 2</v>
      </c>
      <c r="E14" s="16" t="str">
        <f ca="1">Translations!$A$19</f>
        <v>Year 3</v>
      </c>
      <c r="F14" s="256" t="str">
        <f ca="1">Translations!$A$21</f>
        <v>Comments / Assumptions</v>
      </c>
    </row>
    <row r="15" spans="1:8" ht="30" customHeight="1" x14ac:dyDescent="0.2">
      <c r="A15" s="48"/>
      <c r="B15" s="49"/>
      <c r="C15" s="58" t="str">
        <f ca="1">Translations!$A$20</f>
        <v>Insert year</v>
      </c>
      <c r="D15" s="58" t="str">
        <f ca="1">Translations!$A$20</f>
        <v>Insert year</v>
      </c>
      <c r="E15" s="58" t="str">
        <f ca="1">Translations!$A$20</f>
        <v>Insert year</v>
      </c>
      <c r="F15" s="257"/>
    </row>
    <row r="16" spans="1:8" ht="15" customHeight="1" x14ac:dyDescent="0.2">
      <c r="A16" s="33" t="str">
        <f ca="1">Translations!$A$22</f>
        <v>Current Estimated Country Need</v>
      </c>
      <c r="B16" s="34"/>
      <c r="C16" s="34"/>
      <c r="D16" s="34"/>
      <c r="E16" s="34"/>
      <c r="F16" s="35"/>
    </row>
    <row r="17" spans="1:6" ht="58.5" customHeight="1" x14ac:dyDescent="0.2">
      <c r="A17" s="1" t="str">
        <f ca="1">Translations!$A$23</f>
        <v>A. Total estimated population in need/at risk</v>
      </c>
      <c r="B17" s="2" t="s">
        <v>6</v>
      </c>
      <c r="C17" s="60"/>
      <c r="D17" s="60"/>
      <c r="E17" s="60"/>
      <c r="F17" s="62"/>
    </row>
    <row r="18" spans="1:6" ht="42" customHeight="1" x14ac:dyDescent="0.2">
      <c r="A18" s="258" t="str">
        <f ca="1">Translations!$A$24</f>
        <v>B. Country targets 
(from National Strategic Plan)</v>
      </c>
      <c r="B18" s="3" t="s">
        <v>6</v>
      </c>
      <c r="C18" s="61"/>
      <c r="D18" s="61"/>
      <c r="E18" s="61"/>
      <c r="F18" s="218"/>
    </row>
    <row r="19" spans="1:6" ht="30" customHeight="1" x14ac:dyDescent="0.2">
      <c r="A19" s="259"/>
      <c r="B19" s="3" t="s">
        <v>14</v>
      </c>
      <c r="C19" s="64" t="str">
        <f>IF(C18=0,"",+C18/C17)</f>
        <v/>
      </c>
      <c r="D19" s="64" t="str">
        <f t="shared" ref="D19:E19" si="0">IF(D18=0,"",+D18/D17)</f>
        <v/>
      </c>
      <c r="E19" s="64" t="str">
        <f t="shared" si="0"/>
        <v/>
      </c>
      <c r="F19" s="219"/>
    </row>
    <row r="20" spans="1:6" ht="15" customHeight="1" x14ac:dyDescent="0.2">
      <c r="A20" s="33" t="str">
        <f ca="1">Translations!$A$25</f>
        <v>Country need already covered</v>
      </c>
      <c r="B20" s="34"/>
      <c r="C20" s="34"/>
      <c r="D20" s="34"/>
      <c r="E20" s="34"/>
      <c r="F20" s="35"/>
    </row>
    <row r="21" spans="1:6" ht="39.75" customHeight="1" x14ac:dyDescent="0.2">
      <c r="A21" s="258" t="str">
        <f ca="1">Translations!$A$26</f>
        <v>C1. Country need planned to be covered by domestic resources</v>
      </c>
      <c r="B21" s="2" t="s">
        <v>6</v>
      </c>
      <c r="C21" s="63"/>
      <c r="D21" s="63"/>
      <c r="E21" s="63"/>
      <c r="F21" s="218"/>
    </row>
    <row r="22" spans="1:6" ht="39.75" customHeight="1" x14ac:dyDescent="0.2">
      <c r="A22" s="259"/>
      <c r="B22" s="2" t="s">
        <v>14</v>
      </c>
      <c r="C22" s="64" t="str">
        <f>IF(C21=0,"",+C21/C17)</f>
        <v/>
      </c>
      <c r="D22" s="64" t="str">
        <f t="shared" ref="D22:E22" si="1">IF(D21=0,"",+D21/D17)</f>
        <v/>
      </c>
      <c r="E22" s="64" t="str">
        <f t="shared" si="1"/>
        <v/>
      </c>
      <c r="F22" s="219"/>
    </row>
    <row r="23" spans="1:6" ht="39.75" customHeight="1" x14ac:dyDescent="0.2">
      <c r="A23" s="258" t="str">
        <f ca="1">Translations!$A$27</f>
        <v>C2. Country need planned to be covered by external resources</v>
      </c>
      <c r="B23" s="2" t="s">
        <v>6</v>
      </c>
      <c r="C23" s="63"/>
      <c r="D23" s="63"/>
      <c r="E23" s="63"/>
      <c r="F23" s="218"/>
    </row>
    <row r="24" spans="1:6" ht="39.75" customHeight="1" x14ac:dyDescent="0.2">
      <c r="A24" s="259"/>
      <c r="B24" s="2" t="s">
        <v>14</v>
      </c>
      <c r="C24" s="64" t="str">
        <f>IF(C23=0,"",+C23/C17)</f>
        <v/>
      </c>
      <c r="D24" s="64" t="str">
        <f>IF(D23=0,"",+D23/D17)</f>
        <v/>
      </c>
      <c r="E24" s="64" t="str">
        <f>IF(E23=0,"",+E23/E17)</f>
        <v/>
      </c>
      <c r="F24" s="219"/>
    </row>
    <row r="25" spans="1:6" ht="39.75" customHeight="1" x14ac:dyDescent="0.2">
      <c r="A25" s="258" t="str">
        <f ca="1">Translations!$A$28</f>
        <v>C. Total country need already covered</v>
      </c>
      <c r="B25" s="2" t="s">
        <v>6</v>
      </c>
      <c r="C25" s="65">
        <f>+C21+C23</f>
        <v>0</v>
      </c>
      <c r="D25" s="65">
        <f>+D21+D23</f>
        <v>0</v>
      </c>
      <c r="E25" s="65">
        <f>+E21+E23</f>
        <v>0</v>
      </c>
      <c r="F25" s="218"/>
    </row>
    <row r="26" spans="1:6" ht="39.75" customHeight="1" x14ac:dyDescent="0.2">
      <c r="A26" s="259"/>
      <c r="B26" s="2" t="s">
        <v>14</v>
      </c>
      <c r="C26" s="64" t="str">
        <f>IF(C25=0,"",+C25/C17)</f>
        <v/>
      </c>
      <c r="D26" s="64" t="str">
        <f>IF(D25=0,"",+D25/D17)</f>
        <v/>
      </c>
      <c r="E26" s="64" t="str">
        <f>IF(E25=0,"",+E25/E17)</f>
        <v/>
      </c>
      <c r="F26" s="219"/>
    </row>
    <row r="27" spans="1:6" ht="15" x14ac:dyDescent="0.2">
      <c r="A27" s="33" t="str">
        <f ca="1">Translations!$A$29</f>
        <v>Programmatic Gap</v>
      </c>
      <c r="B27" s="34"/>
      <c r="C27" s="34"/>
      <c r="D27" s="34"/>
      <c r="E27" s="34"/>
      <c r="F27" s="35"/>
    </row>
    <row r="28" spans="1:6" ht="41.25" customHeight="1" x14ac:dyDescent="0.2">
      <c r="A28" s="260" t="str">
        <f ca="1">Translations!$A$30</f>
        <v>D. Expected annual gap in meeting the need: A - C</v>
      </c>
      <c r="B28" s="2" t="s">
        <v>6</v>
      </c>
      <c r="C28" s="65">
        <f>+C17-(C25)</f>
        <v>0</v>
      </c>
      <c r="D28" s="65">
        <f>+D17-(D25)</f>
        <v>0</v>
      </c>
      <c r="E28" s="65">
        <f>+E17-(E25)</f>
        <v>0</v>
      </c>
      <c r="F28" s="218"/>
    </row>
    <row r="29" spans="1:6" ht="40.5" customHeight="1" x14ac:dyDescent="0.2">
      <c r="A29" s="262"/>
      <c r="B29" s="2" t="s">
        <v>14</v>
      </c>
      <c r="C29" s="64" t="str">
        <f>IF(C28=0,"",+C28/C17)</f>
        <v/>
      </c>
      <c r="D29" s="64" t="str">
        <f>IF(D28=0,"",+D28/D17)</f>
        <v/>
      </c>
      <c r="E29" s="64" t="str">
        <f>IF(E28=0,"",+E28/E17)</f>
        <v/>
      </c>
      <c r="F29" s="219"/>
    </row>
    <row r="30" spans="1:6" ht="15" customHeight="1" x14ac:dyDescent="0.2">
      <c r="A30" s="33" t="str">
        <f ca="1">Translations!$A$31</f>
        <v>Country Need Covered with the Allocation Amount</v>
      </c>
      <c r="B30" s="34"/>
      <c r="C30" s="34"/>
      <c r="D30" s="34"/>
      <c r="E30" s="34"/>
      <c r="F30" s="35"/>
    </row>
    <row r="31" spans="1:6" ht="41.25" customHeight="1" x14ac:dyDescent="0.2">
      <c r="A31" s="260" t="str">
        <f ca="1">Translations!$A$32</f>
        <v>E. Targets to be financed by funding request allocation amount</v>
      </c>
      <c r="B31" s="3" t="s">
        <v>6</v>
      </c>
      <c r="C31" s="60"/>
      <c r="D31" s="60"/>
      <c r="E31" s="60"/>
      <c r="F31" s="218"/>
    </row>
    <row r="32" spans="1:6" ht="41.25" customHeight="1" x14ac:dyDescent="0.2">
      <c r="A32" s="262"/>
      <c r="B32" s="3" t="s">
        <v>14</v>
      </c>
      <c r="C32" s="64" t="str">
        <f>IF(C31=0,"",+C31/C17)</f>
        <v/>
      </c>
      <c r="D32" s="64" t="str">
        <f>IF(D31=0,"",+D31/D17)</f>
        <v/>
      </c>
      <c r="E32" s="64" t="str">
        <f>IF(E31=0,"",+E31/E17)</f>
        <v/>
      </c>
      <c r="F32" s="219"/>
    </row>
    <row r="33" spans="1:6" ht="42" customHeight="1" x14ac:dyDescent="0.2">
      <c r="A33" s="260" t="str">
        <f ca="1">Translations!$A$33</f>
        <v>F. Total Coverage from allocation amount and other resources: E + C</v>
      </c>
      <c r="B33" s="3" t="s">
        <v>6</v>
      </c>
      <c r="C33" s="66">
        <f>+C31+C25</f>
        <v>0</v>
      </c>
      <c r="D33" s="66">
        <f>+D31+D25</f>
        <v>0</v>
      </c>
      <c r="E33" s="66">
        <f>+E31+E25</f>
        <v>0</v>
      </c>
      <c r="F33" s="218"/>
    </row>
    <row r="34" spans="1:6" ht="42" customHeight="1" x14ac:dyDescent="0.2">
      <c r="A34" s="262"/>
      <c r="B34" s="3" t="s">
        <v>14</v>
      </c>
      <c r="C34" s="64" t="str">
        <f>IF(C33=0,"",+C33/C17)</f>
        <v/>
      </c>
      <c r="D34" s="64" t="str">
        <f>IF(D33=0,"",+D33/D17)</f>
        <v/>
      </c>
      <c r="E34" s="64" t="str">
        <f>IF(E33=0,"",+E33/E17)</f>
        <v/>
      </c>
      <c r="F34" s="219"/>
    </row>
    <row r="35" spans="1:6" ht="41.25" customHeight="1" x14ac:dyDescent="0.2">
      <c r="A35" s="260" t="str">
        <f>Translations!$B$34</f>
        <v xml:space="preserve">G. Remaining gap: A - F </v>
      </c>
      <c r="B35" s="3" t="s">
        <v>6</v>
      </c>
      <c r="C35" s="66">
        <f>+C17-(C33)</f>
        <v>0</v>
      </c>
      <c r="D35" s="66">
        <f>+D17-(D33)</f>
        <v>0</v>
      </c>
      <c r="E35" s="66">
        <f>+E17-(E33)</f>
        <v>0</v>
      </c>
      <c r="F35" s="218"/>
    </row>
    <row r="36" spans="1:6" ht="41.25" customHeight="1" thickBot="1" x14ac:dyDescent="0.25">
      <c r="A36" s="261"/>
      <c r="B36" s="45" t="s">
        <v>14</v>
      </c>
      <c r="C36" s="67" t="str">
        <f>IF(C35=0,"",+C35/C17)</f>
        <v/>
      </c>
      <c r="D36" s="67" t="str">
        <f>IF(D35=0,"",+D35/D17)</f>
        <v/>
      </c>
      <c r="E36" s="67" t="str">
        <f>IF(E35=0,"",+E35/E17)</f>
        <v/>
      </c>
      <c r="F36" s="224"/>
    </row>
    <row r="37" spans="1:6" x14ac:dyDescent="0.2">
      <c r="A37" s="59"/>
      <c r="B37" s="59"/>
      <c r="C37" s="59"/>
      <c r="D37" s="59"/>
      <c r="E37" s="59"/>
      <c r="F37" s="59"/>
    </row>
    <row r="38" spans="1:6" x14ac:dyDescent="0.2">
      <c r="A38" s="59"/>
      <c r="B38" s="59"/>
      <c r="C38" s="59"/>
      <c r="D38" s="59"/>
      <c r="E38" s="59"/>
      <c r="F38" s="59"/>
    </row>
  </sheetData>
  <sheetProtection formatColumns="0" formatRows="0"/>
  <customSheetViews>
    <customSheetView guid="{8A762DD9-6125-4177-AA9B-79E8D68448DE}" scale="80" showPageBreaks="1" fitToPage="1" printArea="1" view="pageBreakPreview">
      <pane ySplit="5" topLeftCell="A6" activePane="bottomLeft" state="frozenSplit"/>
      <selection pane="bottomLeft" activeCell="B8" sqref="B8:F8"/>
      <rowBreaks count="1" manualBreakCount="1">
        <brk id="33" max="5" man="1"/>
      </rowBreaks>
      <pageMargins left="0.7" right="0.7" top="0.75" bottom="0.75" header="0.3" footer="0.3"/>
      <pageSetup paperSize="8" fitToHeight="0" orientation="portrait"/>
    </customSheetView>
    <customSheetView guid="{5D020AB2-0A97-4230-BF83-062EE6184162}" scale="80" showPageBreaks="1" fitToPage="1" printArea="1" view="pageBreakPreview">
      <pane ySplit="5" topLeftCell="A6" activePane="bottomLeft" state="frozenSplit"/>
      <selection pane="bottomLeft" activeCell="B8" sqref="B8:F8"/>
      <rowBreaks count="1" manualBreakCount="1">
        <brk id="33" max="5" man="1"/>
      </rowBreaks>
      <pageMargins left="0.7" right="0.7" top="0.75" bottom="0.75" header="0.3" footer="0.3"/>
      <pageSetup paperSize="8" scale="70" fitToHeight="0" orientation="portrait"/>
    </customSheetView>
    <customSheetView guid="{DCBE10EC-8F38-2F45-867C-33FA420E36B5}" scale="80" fitToPage="1">
      <pane ySplit="5" topLeftCell="A6" activePane="bottomLeft" state="frozenSplit"/>
      <selection pane="bottomLeft" activeCell="B8" sqref="B8:F8"/>
      <rowBreaks count="1" manualBreakCount="1">
        <brk id="33" max="5" man="1"/>
      </rowBreaks>
      <pageMargins left="0.7" right="0.7" top="0.75" bottom="0.75" header="0.3" footer="0.3"/>
      <pageSetup paperSize="8" fitToHeight="0" orientation="portrait"/>
    </customSheetView>
    <customSheetView guid="{CD09CE3E-58EC-4EDC-BE6A-B9CFB40E5B97}" scale="80" showPageBreaks="1" fitToPage="1" printArea="1" view="pageBreakPreview">
      <pane ySplit="5" topLeftCell="A6" activePane="bottomLeft" state="frozenSplit"/>
      <selection pane="bottomLeft" activeCell="A5" sqref="A5:F5"/>
      <rowBreaks count="1" manualBreakCount="1">
        <brk id="33" max="5" man="1"/>
      </rowBreaks>
      <pageMargins left="0.7" right="0.7" top="0.75" bottom="0.75" header="0.3" footer="0.3"/>
      <pageSetup paperSize="8" fitToHeight="0" orientation="portrait"/>
    </customSheetView>
  </customSheetViews>
  <mergeCells count="28">
    <mergeCell ref="A1:E1"/>
    <mergeCell ref="A2:E2"/>
    <mergeCell ref="A3:D3"/>
    <mergeCell ref="A4:E4"/>
    <mergeCell ref="F1:F4"/>
    <mergeCell ref="A23:A24"/>
    <mergeCell ref="F23:F24"/>
    <mergeCell ref="A25:A26"/>
    <mergeCell ref="F25:F26"/>
    <mergeCell ref="A35:A36"/>
    <mergeCell ref="F35:F36"/>
    <mergeCell ref="A28:A29"/>
    <mergeCell ref="F28:F29"/>
    <mergeCell ref="A31:A32"/>
    <mergeCell ref="F31:F32"/>
    <mergeCell ref="A33:A34"/>
    <mergeCell ref="F33:F34"/>
    <mergeCell ref="B12:F12"/>
    <mergeCell ref="F14:F15"/>
    <mergeCell ref="A18:A19"/>
    <mergeCell ref="F18:F19"/>
    <mergeCell ref="A21:A22"/>
    <mergeCell ref="F21:F22"/>
    <mergeCell ref="A7:F7"/>
    <mergeCell ref="G5:H5"/>
    <mergeCell ref="A5:F5"/>
    <mergeCell ref="B8:F8"/>
    <mergeCell ref="B9:F9"/>
  </mergeCells>
  <pageMargins left="0.7" right="0.7" top="0.75" bottom="0.75" header="0.3" footer="0.3"/>
  <pageSetup paperSize="8" fitToHeight="0" orientation="portrait" r:id="rId1"/>
  <rowBreaks count="2" manualBreakCount="2">
    <brk id="26" max="5" man="1"/>
    <brk id="37" max="5"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271"/>
  <sheetViews>
    <sheetView workbookViewId="0">
      <selection activeCell="C33" sqref="C33"/>
    </sheetView>
  </sheetViews>
  <sheetFormatPr defaultColWidth="9" defaultRowHeight="15" x14ac:dyDescent="0.25"/>
  <cols>
    <col min="1" max="1" width="13.375" style="53" customWidth="1"/>
    <col min="2" max="2" width="17.625" style="53" customWidth="1"/>
    <col min="3" max="3" width="66.125" style="53" customWidth="1"/>
    <col min="4" max="4" width="45.625" style="53" customWidth="1"/>
    <col min="5" max="6" width="9" style="53"/>
    <col min="7" max="7" width="45.625" style="53" customWidth="1"/>
    <col min="8" max="8" width="31.25" style="53" customWidth="1"/>
    <col min="9" max="11" width="9" style="53"/>
    <col min="17" max="18" width="9" style="53"/>
    <col min="24" max="16384" width="9" style="53"/>
  </cols>
  <sheetData>
    <row r="1" spans="1:23" x14ac:dyDescent="0.25">
      <c r="C1" s="54" t="s">
        <v>91</v>
      </c>
      <c r="M1" s="73" t="s">
        <v>338</v>
      </c>
      <c r="T1" s="73" t="s">
        <v>89</v>
      </c>
    </row>
    <row r="2" spans="1:23" x14ac:dyDescent="0.25">
      <c r="A2" s="74" t="s">
        <v>20</v>
      </c>
      <c r="B2" s="88" t="s">
        <v>20</v>
      </c>
      <c r="C2" s="74" t="s">
        <v>16</v>
      </c>
      <c r="D2" s="74" t="s">
        <v>21</v>
      </c>
      <c r="E2" s="74" t="s">
        <v>18</v>
      </c>
      <c r="F2" s="75" t="s">
        <v>22</v>
      </c>
      <c r="G2" s="88" t="s">
        <v>16</v>
      </c>
      <c r="H2" s="88" t="s">
        <v>21</v>
      </c>
      <c r="I2" s="88" t="s">
        <v>18</v>
      </c>
      <c r="J2" s="89" t="s">
        <v>22</v>
      </c>
      <c r="L2" s="74" t="s">
        <v>20</v>
      </c>
      <c r="M2" s="74" t="s">
        <v>16</v>
      </c>
      <c r="N2" s="74" t="s">
        <v>21</v>
      </c>
      <c r="O2" s="74" t="s">
        <v>18</v>
      </c>
      <c r="P2" s="75" t="s">
        <v>22</v>
      </c>
      <c r="S2" s="74" t="s">
        <v>20</v>
      </c>
      <c r="T2" s="74" t="s">
        <v>16</v>
      </c>
      <c r="U2" s="74" t="s">
        <v>21</v>
      </c>
      <c r="V2" s="74" t="s">
        <v>18</v>
      </c>
      <c r="W2" s="75" t="s">
        <v>22</v>
      </c>
    </row>
    <row r="3" spans="1:23" x14ac:dyDescent="0.25">
      <c r="A3" s="96" t="str">
        <f t="shared" ref="A3:A9" ca="1" si="0">OFFSET(C3,0,LangOffset,1,1)</f>
        <v>Please select…</v>
      </c>
      <c r="B3" s="96" t="str">
        <f t="shared" ref="B3:B9" ca="1" si="1">OFFSET(G3,0,LangOffset,1,1)</f>
        <v xml:space="preserve"> </v>
      </c>
      <c r="C3" s="97" t="s">
        <v>92</v>
      </c>
      <c r="D3" s="99" t="s">
        <v>832</v>
      </c>
      <c r="E3" s="100" t="s">
        <v>1258</v>
      </c>
      <c r="F3" s="100" t="s">
        <v>1255</v>
      </c>
      <c r="G3" s="90" t="s">
        <v>93</v>
      </c>
      <c r="H3" s="90" t="s">
        <v>93</v>
      </c>
      <c r="I3" s="87" t="s">
        <v>93</v>
      </c>
      <c r="J3" s="87" t="s">
        <v>93</v>
      </c>
      <c r="L3" t="str">
        <f t="shared" ref="L3:L66" ca="1" si="2">OFFSET($M3,0,LangOffset,1,1)</f>
        <v>Please select your geography…</v>
      </c>
      <c r="M3" s="77" t="s">
        <v>339</v>
      </c>
      <c r="N3" s="100" t="s">
        <v>839</v>
      </c>
      <c r="O3" s="100" t="s">
        <v>1278</v>
      </c>
      <c r="P3" s="100" t="s">
        <v>1279</v>
      </c>
      <c r="S3" t="str">
        <f ca="1">OFFSET($T3,0,LangOffset,1,1)</f>
        <v>Please select…</v>
      </c>
      <c r="T3" s="77" t="s">
        <v>92</v>
      </c>
      <c r="U3" s="100" t="s">
        <v>832</v>
      </c>
      <c r="V3" s="100" t="s">
        <v>1258</v>
      </c>
      <c r="W3" s="100" t="s">
        <v>1255</v>
      </c>
    </row>
    <row r="4" spans="1:23" x14ac:dyDescent="0.25">
      <c r="A4" s="96" t="str">
        <f t="shared" ca="1" si="0"/>
        <v>TB care and prevention- Case detection and diagnosis</v>
      </c>
      <c r="B4" s="96" t="str">
        <f t="shared" ca="1" si="1"/>
        <v>Number of notified cases of all forms of TB- bacteriologically confirmed plus clinically diagnosed (new and relapse)</v>
      </c>
      <c r="C4" s="98" t="s">
        <v>97</v>
      </c>
      <c r="D4" s="80" t="s">
        <v>1165</v>
      </c>
      <c r="E4" s="101" t="s">
        <v>1239</v>
      </c>
      <c r="F4" s="95" t="s">
        <v>1211</v>
      </c>
      <c r="G4" s="97" t="s">
        <v>90</v>
      </c>
      <c r="H4" s="79" t="s">
        <v>1155</v>
      </c>
      <c r="I4" s="86" t="s">
        <v>1265</v>
      </c>
      <c r="J4" s="102" t="s">
        <v>1245</v>
      </c>
      <c r="L4" t="str">
        <f t="shared" ca="1" si="2"/>
        <v>Afghanistan</v>
      </c>
      <c r="M4" s="77" t="s">
        <v>105</v>
      </c>
      <c r="N4" s="77" t="s">
        <v>840</v>
      </c>
      <c r="O4" t="s">
        <v>402</v>
      </c>
      <c r="P4" t="s">
        <v>403</v>
      </c>
      <c r="S4" t="str">
        <f ca="1">OFFSET($T4,0,LangOffset,1,1)</f>
        <v>CCM</v>
      </c>
      <c r="T4" s="77" t="s">
        <v>340</v>
      </c>
      <c r="U4" s="100" t="s">
        <v>837</v>
      </c>
      <c r="V4" s="100" t="s">
        <v>1259</v>
      </c>
      <c r="W4" s="100" t="s">
        <v>1256</v>
      </c>
    </row>
    <row r="5" spans="1:23" x14ac:dyDescent="0.25">
      <c r="A5" s="96" t="str">
        <f t="shared" ca="1" si="0"/>
        <v>MDR-TB- Case Detection and Diagnosis</v>
      </c>
      <c r="B5" s="96" t="str">
        <f t="shared" ca="1" si="1"/>
        <v>Number of TB cases with RR-TB and/or MDR-TB notified</v>
      </c>
      <c r="C5" s="97" t="s">
        <v>69</v>
      </c>
      <c r="D5" s="80" t="s">
        <v>1166</v>
      </c>
      <c r="E5" s="101" t="s">
        <v>1177</v>
      </c>
      <c r="F5" s="102" t="s">
        <v>1246</v>
      </c>
      <c r="G5" s="103" t="s">
        <v>103</v>
      </c>
      <c r="H5" s="79" t="s">
        <v>1157</v>
      </c>
      <c r="I5" s="85" t="s">
        <v>1266</v>
      </c>
      <c r="J5" s="102" t="s">
        <v>1247</v>
      </c>
      <c r="L5" t="str">
        <f t="shared" ca="1" si="2"/>
        <v>Africa</v>
      </c>
      <c r="M5" s="77" t="s">
        <v>342</v>
      </c>
      <c r="N5" s="77" t="s">
        <v>841</v>
      </c>
      <c r="O5" t="s">
        <v>404</v>
      </c>
      <c r="P5" t="s">
        <v>405</v>
      </c>
      <c r="S5" t="str">
        <f ca="1">OFFSET($T5,0,LangOffset,1,1)</f>
        <v>non-CCM</v>
      </c>
      <c r="T5" s="77" t="s">
        <v>341</v>
      </c>
      <c r="U5" s="100" t="s">
        <v>838</v>
      </c>
      <c r="V5" s="100" t="s">
        <v>1260</v>
      </c>
      <c r="W5" s="100" t="s">
        <v>1257</v>
      </c>
    </row>
    <row r="6" spans="1:23" x14ac:dyDescent="0.25">
      <c r="A6" s="96" t="str">
        <f t="shared" ca="1" si="0"/>
        <v>MDR-TB- Treatment</v>
      </c>
      <c r="B6" s="96" t="str">
        <f t="shared" ca="1" si="1"/>
        <v xml:space="preserve">Number of notified cases with RR-TB and/or MDR-TB that began second-line treatment </v>
      </c>
      <c r="C6" s="97" t="s">
        <v>70</v>
      </c>
      <c r="D6" s="99" t="s">
        <v>833</v>
      </c>
      <c r="E6" s="101" t="s">
        <v>1240</v>
      </c>
      <c r="F6" s="102" t="s">
        <v>1248</v>
      </c>
      <c r="G6" s="98" t="s">
        <v>102</v>
      </c>
      <c r="H6" s="79" t="s">
        <v>1158</v>
      </c>
      <c r="I6" s="101" t="s">
        <v>1241</v>
      </c>
      <c r="J6" s="102" t="s">
        <v>1249</v>
      </c>
      <c r="L6" t="str">
        <f t="shared" ca="1" si="2"/>
        <v>Aland Islands</v>
      </c>
      <c r="M6" s="77" t="s">
        <v>106</v>
      </c>
      <c r="N6" s="77" t="s">
        <v>842</v>
      </c>
      <c r="O6" t="s">
        <v>406</v>
      </c>
      <c r="P6" t="s">
        <v>407</v>
      </c>
    </row>
    <row r="7" spans="1:23" x14ac:dyDescent="0.25">
      <c r="A7" s="96" t="str">
        <f t="shared" ca="1" si="0"/>
        <v>TB/HIV- TB/HIV collaborative interventions- TB screening among HIV patients</v>
      </c>
      <c r="B7" s="96" t="str">
        <f t="shared" ca="1" si="1"/>
        <v>Percentage of people living with HIV in care (including PMTCT) who are screened for TB in HIV care or treatment settings</v>
      </c>
      <c r="C7" s="97" t="s">
        <v>27</v>
      </c>
      <c r="D7" s="99" t="s">
        <v>834</v>
      </c>
      <c r="E7" s="84" t="s">
        <v>1242</v>
      </c>
      <c r="F7" s="102" t="s">
        <v>1250</v>
      </c>
      <c r="G7" s="90" t="s">
        <v>1273</v>
      </c>
      <c r="H7" s="79" t="s">
        <v>1160</v>
      </c>
      <c r="I7" s="85" t="s">
        <v>1269</v>
      </c>
      <c r="J7" s="102" t="s">
        <v>1251</v>
      </c>
      <c r="L7" t="str">
        <f t="shared" ca="1" si="2"/>
        <v>Albania</v>
      </c>
      <c r="M7" s="77" t="s">
        <v>107</v>
      </c>
      <c r="N7" s="77" t="s">
        <v>843</v>
      </c>
      <c r="O7" t="s">
        <v>107</v>
      </c>
      <c r="P7" t="s">
        <v>408</v>
      </c>
    </row>
    <row r="8" spans="1:23" x14ac:dyDescent="0.25">
      <c r="A8" s="96" t="str">
        <f t="shared" ca="1" si="0"/>
        <v>TB/HIV- TB/HIV collaborative interventions- TB patients with known HIV status</v>
      </c>
      <c r="B8" s="96" t="str">
        <f t="shared" ca="1" si="1"/>
        <v>Percentage of notified TB patients (new and relapse) with documented HIV status</v>
      </c>
      <c r="C8" s="97" t="s">
        <v>28</v>
      </c>
      <c r="D8" s="99" t="s">
        <v>835</v>
      </c>
      <c r="E8" s="84" t="s">
        <v>1243</v>
      </c>
      <c r="F8" s="102" t="s">
        <v>1252</v>
      </c>
      <c r="G8" s="90" t="s">
        <v>1272</v>
      </c>
      <c r="H8" s="79" t="s">
        <v>1162</v>
      </c>
      <c r="I8" s="85" t="s">
        <v>1274</v>
      </c>
      <c r="J8" s="102" t="s">
        <v>1253</v>
      </c>
      <c r="L8" t="str">
        <f t="shared" ca="1" si="2"/>
        <v>Algeria</v>
      </c>
      <c r="M8" s="77" t="s">
        <v>108</v>
      </c>
      <c r="N8" s="77" t="s">
        <v>844</v>
      </c>
      <c r="O8" t="s">
        <v>409</v>
      </c>
      <c r="P8" t="s">
        <v>410</v>
      </c>
    </row>
    <row r="9" spans="1:23" x14ac:dyDescent="0.25">
      <c r="A9" s="96" t="str">
        <f t="shared" ca="1" si="0"/>
        <v>TB/HIV- TB/HIV collaborative interventions-HIV positive TB patients on ART</v>
      </c>
      <c r="B9" s="96" t="str">
        <f t="shared" ca="1" si="1"/>
        <v>Proportion of HIV positive notified TB patients (new and relapse) on ART during TB treatment</v>
      </c>
      <c r="C9" s="97" t="s">
        <v>73</v>
      </c>
      <c r="D9" s="99" t="s">
        <v>836</v>
      </c>
      <c r="E9" s="84" t="s">
        <v>1244</v>
      </c>
      <c r="F9" s="102" t="s">
        <v>1230</v>
      </c>
      <c r="G9" s="98" t="s">
        <v>101</v>
      </c>
      <c r="H9" s="79" t="s">
        <v>1164</v>
      </c>
      <c r="I9" s="85" t="s">
        <v>1277</v>
      </c>
      <c r="J9" s="102" t="s">
        <v>1254</v>
      </c>
      <c r="L9" t="str">
        <f t="shared" ca="1" si="2"/>
        <v>American Samoa</v>
      </c>
      <c r="M9" s="77" t="s">
        <v>109</v>
      </c>
      <c r="N9" s="77" t="s">
        <v>845</v>
      </c>
      <c r="O9" t="s">
        <v>411</v>
      </c>
      <c r="P9" t="s">
        <v>412</v>
      </c>
    </row>
    <row r="10" spans="1:23" x14ac:dyDescent="0.25">
      <c r="L10" t="str">
        <f t="shared" ca="1" si="2"/>
        <v>Americas</v>
      </c>
      <c r="M10" s="77" t="s">
        <v>343</v>
      </c>
      <c r="N10" s="77" t="s">
        <v>846</v>
      </c>
      <c r="O10" t="s">
        <v>413</v>
      </c>
      <c r="P10" t="s">
        <v>414</v>
      </c>
    </row>
    <row r="11" spans="1:23" x14ac:dyDescent="0.25">
      <c r="L11" t="str">
        <f t="shared" ca="1" si="2"/>
        <v>Andorra</v>
      </c>
      <c r="M11" s="77" t="s">
        <v>110</v>
      </c>
      <c r="N11" s="77" t="s">
        <v>847</v>
      </c>
      <c r="O11" t="s">
        <v>110</v>
      </c>
      <c r="P11" t="s">
        <v>415</v>
      </c>
    </row>
    <row r="12" spans="1:23" x14ac:dyDescent="0.25">
      <c r="L12" t="str">
        <f t="shared" ca="1" si="2"/>
        <v>Angola</v>
      </c>
      <c r="M12" s="77" t="s">
        <v>111</v>
      </c>
      <c r="N12" s="77" t="s">
        <v>848</v>
      </c>
      <c r="O12" t="s">
        <v>111</v>
      </c>
      <c r="P12" t="s">
        <v>416</v>
      </c>
    </row>
    <row r="13" spans="1:23" x14ac:dyDescent="0.25">
      <c r="L13" t="str">
        <f t="shared" ca="1" si="2"/>
        <v>Anguilla</v>
      </c>
      <c r="M13" s="77" t="s">
        <v>112</v>
      </c>
      <c r="N13" s="77" t="s">
        <v>849</v>
      </c>
      <c r="O13" t="s">
        <v>417</v>
      </c>
      <c r="P13" t="s">
        <v>418</v>
      </c>
    </row>
    <row r="14" spans="1:23" x14ac:dyDescent="0.25">
      <c r="L14" t="str">
        <f t="shared" ca="1" si="2"/>
        <v>Antigua and Barbuda</v>
      </c>
      <c r="M14" s="77" t="s">
        <v>113</v>
      </c>
      <c r="N14" s="77" t="s">
        <v>850</v>
      </c>
      <c r="O14" t="s">
        <v>419</v>
      </c>
      <c r="P14" t="s">
        <v>420</v>
      </c>
    </row>
    <row r="15" spans="1:23" x14ac:dyDescent="0.25">
      <c r="L15" t="str">
        <f t="shared" ca="1" si="2"/>
        <v>Argentina</v>
      </c>
      <c r="M15" s="77" t="s">
        <v>114</v>
      </c>
      <c r="N15" s="77" t="s">
        <v>851</v>
      </c>
      <c r="O15" t="s">
        <v>114</v>
      </c>
      <c r="P15" t="s">
        <v>421</v>
      </c>
    </row>
    <row r="16" spans="1:23" x14ac:dyDescent="0.25">
      <c r="L16" t="str">
        <f t="shared" ca="1" si="2"/>
        <v>Armenia</v>
      </c>
      <c r="M16" s="77" t="s">
        <v>115</v>
      </c>
      <c r="N16" s="77" t="s">
        <v>852</v>
      </c>
      <c r="O16" t="s">
        <v>115</v>
      </c>
      <c r="P16" t="s">
        <v>422</v>
      </c>
    </row>
    <row r="17" spans="3:16" x14ac:dyDescent="0.25">
      <c r="L17" t="str">
        <f t="shared" ca="1" si="2"/>
        <v>Aruba</v>
      </c>
      <c r="M17" s="77" t="s">
        <v>116</v>
      </c>
      <c r="N17" s="77" t="s">
        <v>853</v>
      </c>
      <c r="O17" t="s">
        <v>116</v>
      </c>
      <c r="P17" t="s">
        <v>423</v>
      </c>
    </row>
    <row r="18" spans="3:16" x14ac:dyDescent="0.25">
      <c r="L18" t="str">
        <f t="shared" ca="1" si="2"/>
        <v>Asia</v>
      </c>
      <c r="M18" s="77" t="s">
        <v>344</v>
      </c>
      <c r="N18" s="77" t="s">
        <v>854</v>
      </c>
      <c r="O18" t="s">
        <v>344</v>
      </c>
      <c r="P18" t="s">
        <v>424</v>
      </c>
    </row>
    <row r="19" spans="3:16" x14ac:dyDescent="0.25">
      <c r="L19" t="str">
        <f t="shared" ca="1" si="2"/>
        <v>Australia</v>
      </c>
      <c r="M19" s="77" t="s">
        <v>117</v>
      </c>
      <c r="N19" s="77" t="s">
        <v>855</v>
      </c>
      <c r="O19" t="s">
        <v>117</v>
      </c>
      <c r="P19" t="s">
        <v>425</v>
      </c>
    </row>
    <row r="20" spans="3:16" x14ac:dyDescent="0.25">
      <c r="L20" t="str">
        <f t="shared" ca="1" si="2"/>
        <v>Australia and New Zealand</v>
      </c>
      <c r="M20" s="77" t="s">
        <v>345</v>
      </c>
      <c r="N20" s="77" t="s">
        <v>856</v>
      </c>
      <c r="O20" t="s">
        <v>426</v>
      </c>
      <c r="P20" t="s">
        <v>427</v>
      </c>
    </row>
    <row r="21" spans="3:16" x14ac:dyDescent="0.25">
      <c r="L21" t="str">
        <f t="shared" ca="1" si="2"/>
        <v>Austria</v>
      </c>
      <c r="M21" s="77" t="s">
        <v>118</v>
      </c>
      <c r="N21" s="77" t="s">
        <v>857</v>
      </c>
      <c r="O21" t="s">
        <v>118</v>
      </c>
      <c r="P21" t="s">
        <v>428</v>
      </c>
    </row>
    <row r="22" spans="3:16" x14ac:dyDescent="0.25">
      <c r="L22" t="str">
        <f t="shared" ca="1" si="2"/>
        <v>Azerbaijan</v>
      </c>
      <c r="M22" s="77" t="s">
        <v>119</v>
      </c>
      <c r="N22" s="77" t="s">
        <v>858</v>
      </c>
      <c r="O22" t="s">
        <v>429</v>
      </c>
      <c r="P22" t="s">
        <v>430</v>
      </c>
    </row>
    <row r="23" spans="3:16" x14ac:dyDescent="0.25">
      <c r="L23" t="str">
        <f t="shared" ca="1" si="2"/>
        <v>Bahamas</v>
      </c>
      <c r="M23" s="77" t="s">
        <v>120</v>
      </c>
      <c r="N23" s="77" t="s">
        <v>859</v>
      </c>
      <c r="O23" t="s">
        <v>431</v>
      </c>
      <c r="P23" t="s">
        <v>432</v>
      </c>
    </row>
    <row r="24" spans="3:16" x14ac:dyDescent="0.25">
      <c r="L24" t="str">
        <f t="shared" ca="1" si="2"/>
        <v>Bahrain</v>
      </c>
      <c r="M24" s="77" t="s">
        <v>121</v>
      </c>
      <c r="N24" s="77" t="s">
        <v>860</v>
      </c>
      <c r="O24" t="s">
        <v>433</v>
      </c>
      <c r="P24" t="s">
        <v>434</v>
      </c>
    </row>
    <row r="25" spans="3:16" x14ac:dyDescent="0.25">
      <c r="C25" s="83"/>
      <c r="L25" t="str">
        <f t="shared" ca="1" si="2"/>
        <v>Bangladesh</v>
      </c>
      <c r="M25" s="77" t="s">
        <v>122</v>
      </c>
      <c r="N25" s="77" t="s">
        <v>861</v>
      </c>
      <c r="O25" t="s">
        <v>122</v>
      </c>
      <c r="P25" t="s">
        <v>435</v>
      </c>
    </row>
    <row r="26" spans="3:16" x14ac:dyDescent="0.25">
      <c r="L26" t="str">
        <f t="shared" ca="1" si="2"/>
        <v>Barbados</v>
      </c>
      <c r="M26" s="77" t="s">
        <v>123</v>
      </c>
      <c r="N26" s="77" t="s">
        <v>862</v>
      </c>
      <c r="O26" t="s">
        <v>123</v>
      </c>
      <c r="P26" t="s">
        <v>436</v>
      </c>
    </row>
    <row r="27" spans="3:16" x14ac:dyDescent="0.25">
      <c r="L27" t="str">
        <f t="shared" ca="1" si="2"/>
        <v>Belarus</v>
      </c>
      <c r="M27" s="77" t="s">
        <v>124</v>
      </c>
      <c r="N27" s="77" t="s">
        <v>863</v>
      </c>
      <c r="O27" t="s">
        <v>437</v>
      </c>
      <c r="P27" t="s">
        <v>438</v>
      </c>
    </row>
    <row r="28" spans="3:16" x14ac:dyDescent="0.25">
      <c r="L28" t="str">
        <f t="shared" ca="1" si="2"/>
        <v>Belgium</v>
      </c>
      <c r="M28" s="77" t="s">
        <v>125</v>
      </c>
      <c r="N28" s="77" t="s">
        <v>864</v>
      </c>
      <c r="O28" t="s">
        <v>439</v>
      </c>
      <c r="P28" t="s">
        <v>440</v>
      </c>
    </row>
    <row r="29" spans="3:16" x14ac:dyDescent="0.25">
      <c r="L29" t="str">
        <f t="shared" ca="1" si="2"/>
        <v>Belize</v>
      </c>
      <c r="M29" s="77" t="s">
        <v>126</v>
      </c>
      <c r="N29" s="77" t="s">
        <v>865</v>
      </c>
      <c r="O29" t="s">
        <v>441</v>
      </c>
      <c r="P29" t="s">
        <v>442</v>
      </c>
    </row>
    <row r="30" spans="3:16" x14ac:dyDescent="0.25">
      <c r="L30" t="str">
        <f t="shared" ca="1" si="2"/>
        <v>Benin</v>
      </c>
      <c r="M30" s="77" t="s">
        <v>127</v>
      </c>
      <c r="N30" s="77" t="s">
        <v>866</v>
      </c>
      <c r="O30" t="s">
        <v>127</v>
      </c>
      <c r="P30" t="s">
        <v>443</v>
      </c>
    </row>
    <row r="31" spans="3:16" x14ac:dyDescent="0.25">
      <c r="L31" t="str">
        <f t="shared" ca="1" si="2"/>
        <v>Bermuda</v>
      </c>
      <c r="M31" s="77" t="s">
        <v>128</v>
      </c>
      <c r="N31" s="77" t="s">
        <v>867</v>
      </c>
      <c r="O31" t="s">
        <v>444</v>
      </c>
      <c r="P31" t="s">
        <v>445</v>
      </c>
    </row>
    <row r="32" spans="3:16" x14ac:dyDescent="0.25">
      <c r="L32" t="str">
        <f t="shared" ca="1" si="2"/>
        <v>Bhutan</v>
      </c>
      <c r="M32" s="77" t="s">
        <v>129</v>
      </c>
      <c r="N32" s="77" t="s">
        <v>868</v>
      </c>
      <c r="O32" t="s">
        <v>446</v>
      </c>
      <c r="P32" t="s">
        <v>447</v>
      </c>
    </row>
    <row r="33" spans="12:16" x14ac:dyDescent="0.25">
      <c r="L33" t="str">
        <f t="shared" ca="1" si="2"/>
        <v>Bolivia (Plurinational State)</v>
      </c>
      <c r="M33" s="77" t="s">
        <v>130</v>
      </c>
      <c r="N33" s="77" t="s">
        <v>869</v>
      </c>
      <c r="O33" t="s">
        <v>448</v>
      </c>
      <c r="P33" t="s">
        <v>449</v>
      </c>
    </row>
    <row r="34" spans="12:16" x14ac:dyDescent="0.25">
      <c r="L34" t="str">
        <f t="shared" ca="1" si="2"/>
        <v>Bonaire, Sint Eustatius and Saba</v>
      </c>
      <c r="M34" s="77" t="s">
        <v>346</v>
      </c>
      <c r="N34" s="77" t="s">
        <v>870</v>
      </c>
      <c r="O34" t="s">
        <v>450</v>
      </c>
      <c r="P34" t="s">
        <v>451</v>
      </c>
    </row>
    <row r="35" spans="12:16" x14ac:dyDescent="0.25">
      <c r="L35" t="str">
        <f t="shared" ca="1" si="2"/>
        <v>Bosnia and Herzegovina</v>
      </c>
      <c r="M35" s="77" t="s">
        <v>131</v>
      </c>
      <c r="N35" s="77" t="s">
        <v>871</v>
      </c>
      <c r="O35" t="s">
        <v>452</v>
      </c>
      <c r="P35" t="s">
        <v>453</v>
      </c>
    </row>
    <row r="36" spans="12:16" x14ac:dyDescent="0.25">
      <c r="L36" t="str">
        <f t="shared" ca="1" si="2"/>
        <v>Botswana</v>
      </c>
      <c r="M36" s="77" t="s">
        <v>132</v>
      </c>
      <c r="N36" s="77" t="s">
        <v>872</v>
      </c>
      <c r="O36" t="s">
        <v>132</v>
      </c>
      <c r="P36" t="s">
        <v>454</v>
      </c>
    </row>
    <row r="37" spans="12:16" x14ac:dyDescent="0.25">
      <c r="L37" t="str">
        <f t="shared" ca="1" si="2"/>
        <v>Brazil</v>
      </c>
      <c r="M37" s="77" t="s">
        <v>133</v>
      </c>
      <c r="N37" s="77" t="s">
        <v>873</v>
      </c>
      <c r="O37" t="s">
        <v>455</v>
      </c>
      <c r="P37" t="s">
        <v>456</v>
      </c>
    </row>
    <row r="38" spans="12:16" x14ac:dyDescent="0.25">
      <c r="L38" t="str">
        <f t="shared" ca="1" si="2"/>
        <v>British Virgin Islands</v>
      </c>
      <c r="M38" s="77" t="s">
        <v>134</v>
      </c>
      <c r="N38" s="77" t="s">
        <v>874</v>
      </c>
      <c r="O38" t="s">
        <v>457</v>
      </c>
      <c r="P38" t="s">
        <v>458</v>
      </c>
    </row>
    <row r="39" spans="12:16" x14ac:dyDescent="0.25">
      <c r="L39" t="str">
        <f t="shared" ca="1" si="2"/>
        <v>Brunei Darussalam</v>
      </c>
      <c r="M39" s="77" t="s">
        <v>135</v>
      </c>
      <c r="N39" s="77" t="s">
        <v>875</v>
      </c>
      <c r="O39" t="s">
        <v>135</v>
      </c>
      <c r="P39" t="s">
        <v>459</v>
      </c>
    </row>
    <row r="40" spans="12:16" x14ac:dyDescent="0.25">
      <c r="L40" t="str">
        <f t="shared" ca="1" si="2"/>
        <v>Bulgaria</v>
      </c>
      <c r="M40" s="77" t="s">
        <v>136</v>
      </c>
      <c r="N40" s="77" t="s">
        <v>876</v>
      </c>
      <c r="O40" t="s">
        <v>136</v>
      </c>
      <c r="P40" t="s">
        <v>460</v>
      </c>
    </row>
    <row r="41" spans="12:16" x14ac:dyDescent="0.25">
      <c r="L41" t="str">
        <f t="shared" ca="1" si="2"/>
        <v>Burkina Faso</v>
      </c>
      <c r="M41" s="77" t="s">
        <v>137</v>
      </c>
      <c r="N41" s="77" t="s">
        <v>877</v>
      </c>
      <c r="O41" t="s">
        <v>137</v>
      </c>
      <c r="P41" t="s">
        <v>461</v>
      </c>
    </row>
    <row r="42" spans="12:16" x14ac:dyDescent="0.25">
      <c r="L42" t="str">
        <f t="shared" ca="1" si="2"/>
        <v>Burundi</v>
      </c>
      <c r="M42" s="77" t="s">
        <v>138</v>
      </c>
      <c r="N42" s="77" t="s">
        <v>878</v>
      </c>
      <c r="O42" t="s">
        <v>138</v>
      </c>
      <c r="P42" t="s">
        <v>462</v>
      </c>
    </row>
    <row r="43" spans="12:16" x14ac:dyDescent="0.25">
      <c r="L43" t="str">
        <f t="shared" ca="1" si="2"/>
        <v>Cambodia</v>
      </c>
      <c r="M43" s="77" t="s">
        <v>139</v>
      </c>
      <c r="N43" s="77" t="s">
        <v>879</v>
      </c>
      <c r="O43" t="s">
        <v>463</v>
      </c>
      <c r="P43" t="s">
        <v>464</v>
      </c>
    </row>
    <row r="44" spans="12:16" x14ac:dyDescent="0.25">
      <c r="L44" t="str">
        <f t="shared" ca="1" si="2"/>
        <v>Cameroon</v>
      </c>
      <c r="M44" s="77" t="s">
        <v>140</v>
      </c>
      <c r="N44" s="77" t="s">
        <v>880</v>
      </c>
      <c r="O44" t="s">
        <v>465</v>
      </c>
      <c r="P44" t="s">
        <v>466</v>
      </c>
    </row>
    <row r="45" spans="12:16" x14ac:dyDescent="0.25">
      <c r="L45" t="str">
        <f t="shared" ca="1" si="2"/>
        <v>Canada</v>
      </c>
      <c r="M45" s="77" t="s">
        <v>141</v>
      </c>
      <c r="N45" s="77" t="s">
        <v>881</v>
      </c>
      <c r="O45" t="s">
        <v>467</v>
      </c>
      <c r="P45" t="s">
        <v>468</v>
      </c>
    </row>
    <row r="46" spans="12:16" x14ac:dyDescent="0.25">
      <c r="L46" t="str">
        <f t="shared" ca="1" si="2"/>
        <v>Cape Verde</v>
      </c>
      <c r="M46" s="77" t="s">
        <v>142</v>
      </c>
      <c r="N46" s="77" t="s">
        <v>882</v>
      </c>
      <c r="O46" t="s">
        <v>469</v>
      </c>
      <c r="P46" t="s">
        <v>470</v>
      </c>
    </row>
    <row r="47" spans="12:16" x14ac:dyDescent="0.25">
      <c r="L47" t="str">
        <f t="shared" ca="1" si="2"/>
        <v>Caribbean</v>
      </c>
      <c r="M47" s="77" t="s">
        <v>347</v>
      </c>
      <c r="N47" s="77" t="s">
        <v>883</v>
      </c>
      <c r="O47" t="s">
        <v>471</v>
      </c>
      <c r="P47" t="s">
        <v>472</v>
      </c>
    </row>
    <row r="48" spans="12:16" x14ac:dyDescent="0.25">
      <c r="L48" t="str">
        <f t="shared" ca="1" si="2"/>
        <v>Cayman Islands</v>
      </c>
      <c r="M48" s="77" t="s">
        <v>143</v>
      </c>
      <c r="N48" s="77" t="s">
        <v>884</v>
      </c>
      <c r="O48" t="s">
        <v>473</v>
      </c>
      <c r="P48" t="s">
        <v>474</v>
      </c>
    </row>
    <row r="49" spans="12:16" x14ac:dyDescent="0.25">
      <c r="L49" t="str">
        <f t="shared" ca="1" si="2"/>
        <v>Central African Republic</v>
      </c>
      <c r="M49" s="77" t="s">
        <v>144</v>
      </c>
      <c r="N49" s="77" t="s">
        <v>885</v>
      </c>
      <c r="O49" t="s">
        <v>475</v>
      </c>
      <c r="P49" t="s">
        <v>476</v>
      </c>
    </row>
    <row r="50" spans="12:16" x14ac:dyDescent="0.25">
      <c r="L50" t="str">
        <f t="shared" ca="1" si="2"/>
        <v>Central America</v>
      </c>
      <c r="M50" s="77" t="s">
        <v>348</v>
      </c>
      <c r="N50" s="77" t="s">
        <v>886</v>
      </c>
      <c r="O50" t="s">
        <v>477</v>
      </c>
      <c r="P50" t="s">
        <v>478</v>
      </c>
    </row>
    <row r="51" spans="12:16" x14ac:dyDescent="0.25">
      <c r="L51" t="str">
        <f t="shared" ca="1" si="2"/>
        <v>Central Asia</v>
      </c>
      <c r="M51" s="77" t="s">
        <v>349</v>
      </c>
      <c r="N51" s="77" t="s">
        <v>887</v>
      </c>
      <c r="O51" t="s">
        <v>479</v>
      </c>
      <c r="P51" t="s">
        <v>480</v>
      </c>
    </row>
    <row r="52" spans="12:16" x14ac:dyDescent="0.25">
      <c r="L52" t="str">
        <f t="shared" ca="1" si="2"/>
        <v>Chad</v>
      </c>
      <c r="M52" s="77" t="s">
        <v>145</v>
      </c>
      <c r="N52" s="77" t="s">
        <v>888</v>
      </c>
      <c r="O52" t="s">
        <v>145</v>
      </c>
      <c r="P52" t="s">
        <v>481</v>
      </c>
    </row>
    <row r="53" spans="12:16" x14ac:dyDescent="0.25">
      <c r="L53" t="str">
        <f t="shared" ca="1" si="2"/>
        <v>Chile</v>
      </c>
      <c r="M53" s="77" t="s">
        <v>146</v>
      </c>
      <c r="N53" s="77" t="s">
        <v>889</v>
      </c>
      <c r="O53" t="s">
        <v>146</v>
      </c>
      <c r="P53" t="s">
        <v>482</v>
      </c>
    </row>
    <row r="54" spans="12:16" x14ac:dyDescent="0.25">
      <c r="L54" t="str">
        <f t="shared" ca="1" si="2"/>
        <v>China</v>
      </c>
      <c r="M54" s="77" t="s">
        <v>147</v>
      </c>
      <c r="N54" s="77" t="s">
        <v>890</v>
      </c>
      <c r="O54" t="s">
        <v>147</v>
      </c>
      <c r="P54" t="s">
        <v>483</v>
      </c>
    </row>
    <row r="55" spans="12:16" x14ac:dyDescent="0.25">
      <c r="L55" t="str">
        <f t="shared" ca="1" si="2"/>
        <v>Colombia</v>
      </c>
      <c r="M55" s="77" t="s">
        <v>148</v>
      </c>
      <c r="N55" s="77" t="s">
        <v>891</v>
      </c>
      <c r="O55" t="s">
        <v>148</v>
      </c>
      <c r="P55" t="s">
        <v>484</v>
      </c>
    </row>
    <row r="56" spans="12:16" x14ac:dyDescent="0.25">
      <c r="L56" t="str">
        <f t="shared" ca="1" si="2"/>
        <v>Comoros</v>
      </c>
      <c r="M56" s="77" t="s">
        <v>149</v>
      </c>
      <c r="N56" s="77" t="s">
        <v>892</v>
      </c>
      <c r="O56" t="s">
        <v>485</v>
      </c>
      <c r="P56" t="s">
        <v>486</v>
      </c>
    </row>
    <row r="57" spans="12:16" x14ac:dyDescent="0.25">
      <c r="L57" t="str">
        <f t="shared" ca="1" si="2"/>
        <v>Congo</v>
      </c>
      <c r="M57" s="77" t="s">
        <v>150</v>
      </c>
      <c r="N57" s="77" t="s">
        <v>893</v>
      </c>
      <c r="O57" t="s">
        <v>150</v>
      </c>
      <c r="P57" t="s">
        <v>487</v>
      </c>
    </row>
    <row r="58" spans="12:16" x14ac:dyDescent="0.25">
      <c r="L58" t="str">
        <f t="shared" ca="1" si="2"/>
        <v>Congo (Democratic Republic)</v>
      </c>
      <c r="M58" s="77" t="s">
        <v>151</v>
      </c>
      <c r="N58" s="77" t="s">
        <v>894</v>
      </c>
      <c r="O58" t="s">
        <v>488</v>
      </c>
      <c r="P58" t="s">
        <v>489</v>
      </c>
    </row>
    <row r="59" spans="12:16" x14ac:dyDescent="0.25">
      <c r="L59" t="str">
        <f t="shared" ca="1" si="2"/>
        <v>Cook Islands</v>
      </c>
      <c r="M59" s="77" t="s">
        <v>152</v>
      </c>
      <c r="N59" s="77" t="s">
        <v>895</v>
      </c>
      <c r="O59" t="s">
        <v>490</v>
      </c>
      <c r="P59" t="s">
        <v>491</v>
      </c>
    </row>
    <row r="60" spans="12:16" x14ac:dyDescent="0.25">
      <c r="L60" t="str">
        <f t="shared" ca="1" si="2"/>
        <v>Costa Rica</v>
      </c>
      <c r="M60" s="77" t="s">
        <v>153</v>
      </c>
      <c r="N60" s="77" t="s">
        <v>896</v>
      </c>
      <c r="O60" t="s">
        <v>153</v>
      </c>
      <c r="P60" t="s">
        <v>492</v>
      </c>
    </row>
    <row r="61" spans="12:16" x14ac:dyDescent="0.25">
      <c r="L61" t="str">
        <f t="shared" ca="1" si="2"/>
        <v>Côte d'Ivoire</v>
      </c>
      <c r="M61" s="77" t="s">
        <v>154</v>
      </c>
      <c r="N61" s="77" t="s">
        <v>897</v>
      </c>
      <c r="O61" t="s">
        <v>154</v>
      </c>
      <c r="P61" t="s">
        <v>493</v>
      </c>
    </row>
    <row r="62" spans="12:16" x14ac:dyDescent="0.25">
      <c r="L62" t="str">
        <f t="shared" ca="1" si="2"/>
        <v>Croatia</v>
      </c>
      <c r="M62" s="77" t="s">
        <v>155</v>
      </c>
      <c r="N62" s="77" t="s">
        <v>898</v>
      </c>
      <c r="O62" t="s">
        <v>494</v>
      </c>
      <c r="P62" t="s">
        <v>495</v>
      </c>
    </row>
    <row r="63" spans="12:16" x14ac:dyDescent="0.25">
      <c r="L63" t="str">
        <f t="shared" ca="1" si="2"/>
        <v>Cuba</v>
      </c>
      <c r="M63" s="77" t="s">
        <v>156</v>
      </c>
      <c r="N63" s="77" t="s">
        <v>899</v>
      </c>
      <c r="O63" t="s">
        <v>156</v>
      </c>
      <c r="P63" t="s">
        <v>496</v>
      </c>
    </row>
    <row r="64" spans="12:16" x14ac:dyDescent="0.25">
      <c r="L64" t="str">
        <f t="shared" ca="1" si="2"/>
        <v>Curacao</v>
      </c>
      <c r="M64" s="77" t="s">
        <v>350</v>
      </c>
      <c r="N64" s="77" t="s">
        <v>900</v>
      </c>
      <c r="O64" t="s">
        <v>497</v>
      </c>
      <c r="P64" t="s">
        <v>498</v>
      </c>
    </row>
    <row r="65" spans="12:16" x14ac:dyDescent="0.25">
      <c r="L65" t="str">
        <f t="shared" ca="1" si="2"/>
        <v>Cyprus</v>
      </c>
      <c r="M65" s="77" t="s">
        <v>157</v>
      </c>
      <c r="N65" s="77" t="s">
        <v>901</v>
      </c>
      <c r="O65" t="s">
        <v>499</v>
      </c>
      <c r="P65" t="s">
        <v>500</v>
      </c>
    </row>
    <row r="66" spans="12:16" x14ac:dyDescent="0.25">
      <c r="L66" t="str">
        <f t="shared" ca="1" si="2"/>
        <v>Czechia</v>
      </c>
      <c r="M66" s="77" t="s">
        <v>376</v>
      </c>
      <c r="N66" s="77" t="s">
        <v>902</v>
      </c>
      <c r="O66" t="s">
        <v>501</v>
      </c>
      <c r="P66" t="s">
        <v>502</v>
      </c>
    </row>
    <row r="67" spans="12:16" x14ac:dyDescent="0.25">
      <c r="L67" t="str">
        <f t="shared" ref="L67:L130" ca="1" si="3">OFFSET($M67,0,LangOffset,1,1)</f>
        <v>Denmark</v>
      </c>
      <c r="M67" s="77" t="s">
        <v>158</v>
      </c>
      <c r="N67" s="77" t="s">
        <v>903</v>
      </c>
      <c r="O67" t="s">
        <v>503</v>
      </c>
      <c r="P67" t="s">
        <v>504</v>
      </c>
    </row>
    <row r="68" spans="12:16" x14ac:dyDescent="0.25">
      <c r="L68" t="str">
        <f t="shared" ca="1" si="3"/>
        <v>Djibouti</v>
      </c>
      <c r="M68" s="77" t="s">
        <v>159</v>
      </c>
      <c r="N68" s="77" t="s">
        <v>904</v>
      </c>
      <c r="O68" t="s">
        <v>159</v>
      </c>
      <c r="P68" t="s">
        <v>505</v>
      </c>
    </row>
    <row r="69" spans="12:16" x14ac:dyDescent="0.25">
      <c r="L69" t="str">
        <f t="shared" ca="1" si="3"/>
        <v>Dominica</v>
      </c>
      <c r="M69" s="77" t="s">
        <v>160</v>
      </c>
      <c r="N69" s="77" t="s">
        <v>905</v>
      </c>
      <c r="O69" t="s">
        <v>160</v>
      </c>
      <c r="P69" t="s">
        <v>506</v>
      </c>
    </row>
    <row r="70" spans="12:16" x14ac:dyDescent="0.25">
      <c r="L70" t="str">
        <f t="shared" ca="1" si="3"/>
        <v>Dominican Republic</v>
      </c>
      <c r="M70" s="77" t="s">
        <v>161</v>
      </c>
      <c r="N70" s="77" t="s">
        <v>906</v>
      </c>
      <c r="O70" t="s">
        <v>507</v>
      </c>
      <c r="P70" t="s">
        <v>508</v>
      </c>
    </row>
    <row r="71" spans="12:16" x14ac:dyDescent="0.25">
      <c r="L71" t="str">
        <f t="shared" ca="1" si="3"/>
        <v>Eastern Africa</v>
      </c>
      <c r="M71" s="77" t="s">
        <v>351</v>
      </c>
      <c r="N71" s="77" t="s">
        <v>907</v>
      </c>
      <c r="O71" t="s">
        <v>509</v>
      </c>
      <c r="P71" t="s">
        <v>510</v>
      </c>
    </row>
    <row r="72" spans="12:16" x14ac:dyDescent="0.25">
      <c r="L72" t="str">
        <f t="shared" ca="1" si="3"/>
        <v>Eastern Asia</v>
      </c>
      <c r="M72" s="77" t="s">
        <v>352</v>
      </c>
      <c r="N72" s="77" t="s">
        <v>908</v>
      </c>
      <c r="O72" t="s">
        <v>511</v>
      </c>
      <c r="P72" t="s">
        <v>512</v>
      </c>
    </row>
    <row r="73" spans="12:16" x14ac:dyDescent="0.25">
      <c r="L73" t="str">
        <f t="shared" ca="1" si="3"/>
        <v>Eastern Europe</v>
      </c>
      <c r="M73" s="77" t="s">
        <v>353</v>
      </c>
      <c r="N73" s="77" t="s">
        <v>909</v>
      </c>
      <c r="O73" t="s">
        <v>513</v>
      </c>
      <c r="P73" t="s">
        <v>514</v>
      </c>
    </row>
    <row r="74" spans="12:16" x14ac:dyDescent="0.25">
      <c r="L74" t="str">
        <f t="shared" ca="1" si="3"/>
        <v>Ecuador</v>
      </c>
      <c r="M74" s="77" t="s">
        <v>162</v>
      </c>
      <c r="N74" s="77" t="s">
        <v>910</v>
      </c>
      <c r="O74" t="s">
        <v>162</v>
      </c>
      <c r="P74" t="s">
        <v>515</v>
      </c>
    </row>
    <row r="75" spans="12:16" x14ac:dyDescent="0.25">
      <c r="L75" t="str">
        <f t="shared" ca="1" si="3"/>
        <v>Egypt</v>
      </c>
      <c r="M75" s="77" t="s">
        <v>163</v>
      </c>
      <c r="N75" s="77" t="s">
        <v>911</v>
      </c>
      <c r="O75" t="s">
        <v>516</v>
      </c>
      <c r="P75" t="s">
        <v>517</v>
      </c>
    </row>
    <row r="76" spans="12:16" x14ac:dyDescent="0.25">
      <c r="L76" t="str">
        <f t="shared" ca="1" si="3"/>
        <v>El Salvador</v>
      </c>
      <c r="M76" s="77" t="s">
        <v>164</v>
      </c>
      <c r="N76" s="77" t="s">
        <v>912</v>
      </c>
      <c r="O76" t="s">
        <v>164</v>
      </c>
      <c r="P76" t="s">
        <v>518</v>
      </c>
    </row>
    <row r="77" spans="12:16" x14ac:dyDescent="0.25">
      <c r="L77" t="str">
        <f t="shared" ca="1" si="3"/>
        <v>Equatorial Guinea</v>
      </c>
      <c r="M77" s="77" t="s">
        <v>165</v>
      </c>
      <c r="N77" s="77" t="s">
        <v>913</v>
      </c>
      <c r="O77" t="s">
        <v>519</v>
      </c>
      <c r="P77" t="s">
        <v>520</v>
      </c>
    </row>
    <row r="78" spans="12:16" x14ac:dyDescent="0.25">
      <c r="L78" t="str">
        <f t="shared" ca="1" si="3"/>
        <v>Eritrea</v>
      </c>
      <c r="M78" s="77" t="s">
        <v>166</v>
      </c>
      <c r="N78" s="77" t="s">
        <v>914</v>
      </c>
      <c r="O78" t="s">
        <v>166</v>
      </c>
      <c r="P78" t="s">
        <v>521</v>
      </c>
    </row>
    <row r="79" spans="12:16" x14ac:dyDescent="0.25">
      <c r="L79" t="str">
        <f t="shared" ca="1" si="3"/>
        <v>Estonia</v>
      </c>
      <c r="M79" s="77" t="s">
        <v>167</v>
      </c>
      <c r="N79" s="77" t="s">
        <v>915</v>
      </c>
      <c r="O79" t="s">
        <v>167</v>
      </c>
      <c r="P79" t="s">
        <v>522</v>
      </c>
    </row>
    <row r="80" spans="12:16" x14ac:dyDescent="0.25">
      <c r="L80" t="str">
        <f t="shared" ca="1" si="3"/>
        <v>Ethiopia</v>
      </c>
      <c r="M80" s="77" t="s">
        <v>168</v>
      </c>
      <c r="N80" s="77" t="s">
        <v>916</v>
      </c>
      <c r="O80" t="s">
        <v>523</v>
      </c>
      <c r="P80" t="s">
        <v>524</v>
      </c>
    </row>
    <row r="81" spans="12:16" x14ac:dyDescent="0.25">
      <c r="L81" t="str">
        <f t="shared" ca="1" si="3"/>
        <v>Europe</v>
      </c>
      <c r="M81" s="77" t="s">
        <v>354</v>
      </c>
      <c r="N81" s="77" t="s">
        <v>917</v>
      </c>
      <c r="O81" t="s">
        <v>525</v>
      </c>
      <c r="P81" t="s">
        <v>526</v>
      </c>
    </row>
    <row r="82" spans="12:16" x14ac:dyDescent="0.25">
      <c r="L82" t="str">
        <f t="shared" ca="1" si="3"/>
        <v>Faeroe Islands</v>
      </c>
      <c r="M82" s="77" t="s">
        <v>169</v>
      </c>
      <c r="N82" s="77" t="s">
        <v>918</v>
      </c>
      <c r="O82" t="s">
        <v>527</v>
      </c>
      <c r="P82" t="s">
        <v>528</v>
      </c>
    </row>
    <row r="83" spans="12:16" x14ac:dyDescent="0.25">
      <c r="L83" t="str">
        <f t="shared" ca="1" si="3"/>
        <v>Falkland Islands (Malvinas)</v>
      </c>
      <c r="M83" s="77" t="s">
        <v>170</v>
      </c>
      <c r="N83" s="77" t="s">
        <v>919</v>
      </c>
      <c r="O83" t="s">
        <v>529</v>
      </c>
      <c r="P83" t="s">
        <v>530</v>
      </c>
    </row>
    <row r="84" spans="12:16" x14ac:dyDescent="0.25">
      <c r="L84" t="str">
        <f t="shared" ca="1" si="3"/>
        <v>Fiji</v>
      </c>
      <c r="M84" s="77" t="s">
        <v>171</v>
      </c>
      <c r="N84" s="77" t="s">
        <v>920</v>
      </c>
      <c r="O84" t="s">
        <v>171</v>
      </c>
      <c r="P84" t="s">
        <v>531</v>
      </c>
    </row>
    <row r="85" spans="12:16" x14ac:dyDescent="0.25">
      <c r="L85" t="str">
        <f t="shared" ca="1" si="3"/>
        <v>Finland</v>
      </c>
      <c r="M85" s="77" t="s">
        <v>172</v>
      </c>
      <c r="N85" s="77" t="s">
        <v>921</v>
      </c>
      <c r="O85" t="s">
        <v>532</v>
      </c>
      <c r="P85" t="s">
        <v>533</v>
      </c>
    </row>
    <row r="86" spans="12:16" x14ac:dyDescent="0.25">
      <c r="L86" t="str">
        <f t="shared" ca="1" si="3"/>
        <v>France</v>
      </c>
      <c r="M86" s="77" t="s">
        <v>173</v>
      </c>
      <c r="N86" s="77" t="s">
        <v>922</v>
      </c>
      <c r="O86" t="s">
        <v>534</v>
      </c>
      <c r="P86" t="s">
        <v>535</v>
      </c>
    </row>
    <row r="87" spans="12:16" x14ac:dyDescent="0.25">
      <c r="L87" t="str">
        <f t="shared" ca="1" si="3"/>
        <v>French Guiana</v>
      </c>
      <c r="M87" s="77" t="s">
        <v>174</v>
      </c>
      <c r="N87" s="77" t="s">
        <v>923</v>
      </c>
      <c r="O87" t="s">
        <v>536</v>
      </c>
      <c r="P87" t="s">
        <v>537</v>
      </c>
    </row>
    <row r="88" spans="12:16" x14ac:dyDescent="0.25">
      <c r="L88" t="str">
        <f t="shared" ca="1" si="3"/>
        <v>French Polynesia</v>
      </c>
      <c r="M88" s="77" t="s">
        <v>175</v>
      </c>
      <c r="N88" s="77" t="s">
        <v>924</v>
      </c>
      <c r="O88" t="s">
        <v>538</v>
      </c>
      <c r="P88" t="s">
        <v>539</v>
      </c>
    </row>
    <row r="89" spans="12:16" x14ac:dyDescent="0.25">
      <c r="L89" t="str">
        <f t="shared" ca="1" si="3"/>
        <v>Gabon</v>
      </c>
      <c r="M89" s="77" t="s">
        <v>176</v>
      </c>
      <c r="N89" s="77" t="s">
        <v>925</v>
      </c>
      <c r="O89" t="s">
        <v>540</v>
      </c>
      <c r="P89" t="s">
        <v>541</v>
      </c>
    </row>
    <row r="90" spans="12:16" x14ac:dyDescent="0.25">
      <c r="L90" t="str">
        <f t="shared" ca="1" si="3"/>
        <v>Gambia</v>
      </c>
      <c r="M90" s="77" t="s">
        <v>177</v>
      </c>
      <c r="N90" s="77" t="s">
        <v>926</v>
      </c>
      <c r="O90" t="s">
        <v>177</v>
      </c>
      <c r="P90" t="s">
        <v>542</v>
      </c>
    </row>
    <row r="91" spans="12:16" x14ac:dyDescent="0.25">
      <c r="L91" t="str">
        <f t="shared" ca="1" si="3"/>
        <v>Georgia</v>
      </c>
      <c r="M91" s="77" t="s">
        <v>178</v>
      </c>
      <c r="N91" s="77" t="s">
        <v>927</v>
      </c>
      <c r="O91" t="s">
        <v>178</v>
      </c>
      <c r="P91" t="s">
        <v>543</v>
      </c>
    </row>
    <row r="92" spans="12:16" x14ac:dyDescent="0.25">
      <c r="L92" t="str">
        <f t="shared" ca="1" si="3"/>
        <v>Germany</v>
      </c>
      <c r="M92" s="77" t="s">
        <v>179</v>
      </c>
      <c r="N92" s="77" t="s">
        <v>928</v>
      </c>
      <c r="O92" t="s">
        <v>544</v>
      </c>
      <c r="P92" t="s">
        <v>545</v>
      </c>
    </row>
    <row r="93" spans="12:16" x14ac:dyDescent="0.25">
      <c r="L93" t="str">
        <f t="shared" ca="1" si="3"/>
        <v>Ghana</v>
      </c>
      <c r="M93" s="77" t="s">
        <v>180</v>
      </c>
      <c r="N93" s="77" t="s">
        <v>929</v>
      </c>
      <c r="O93" t="s">
        <v>180</v>
      </c>
      <c r="P93" t="s">
        <v>546</v>
      </c>
    </row>
    <row r="94" spans="12:16" x14ac:dyDescent="0.25">
      <c r="L94" t="str">
        <f t="shared" ca="1" si="3"/>
        <v>Gibraltar</v>
      </c>
      <c r="M94" s="77" t="s">
        <v>181</v>
      </c>
      <c r="N94" s="77" t="s">
        <v>930</v>
      </c>
      <c r="O94" t="s">
        <v>181</v>
      </c>
      <c r="P94" t="s">
        <v>547</v>
      </c>
    </row>
    <row r="95" spans="12:16" x14ac:dyDescent="0.25">
      <c r="L95" t="str">
        <f t="shared" ca="1" si="3"/>
        <v>Greece</v>
      </c>
      <c r="M95" s="77" t="s">
        <v>182</v>
      </c>
      <c r="N95" s="77" t="s">
        <v>931</v>
      </c>
      <c r="O95" t="s">
        <v>548</v>
      </c>
      <c r="P95" t="s">
        <v>549</v>
      </c>
    </row>
    <row r="96" spans="12:16" x14ac:dyDescent="0.25">
      <c r="L96" t="str">
        <f t="shared" ca="1" si="3"/>
        <v>Greenland</v>
      </c>
      <c r="M96" s="77" t="s">
        <v>183</v>
      </c>
      <c r="N96" s="77" t="s">
        <v>932</v>
      </c>
      <c r="O96" t="s">
        <v>550</v>
      </c>
      <c r="P96" t="s">
        <v>551</v>
      </c>
    </row>
    <row r="97" spans="12:16" x14ac:dyDescent="0.25">
      <c r="L97" t="str">
        <f t="shared" ca="1" si="3"/>
        <v>Grenada</v>
      </c>
      <c r="M97" s="77" t="s">
        <v>184</v>
      </c>
      <c r="N97" s="77" t="s">
        <v>933</v>
      </c>
      <c r="O97" t="s">
        <v>552</v>
      </c>
      <c r="P97" t="s">
        <v>553</v>
      </c>
    </row>
    <row r="98" spans="12:16" x14ac:dyDescent="0.25">
      <c r="L98" t="str">
        <f t="shared" ca="1" si="3"/>
        <v>Guadeloupe</v>
      </c>
      <c r="M98" s="77" t="s">
        <v>185</v>
      </c>
      <c r="N98" s="77" t="s">
        <v>934</v>
      </c>
      <c r="O98" t="s">
        <v>185</v>
      </c>
      <c r="P98" t="s">
        <v>554</v>
      </c>
    </row>
    <row r="99" spans="12:16" x14ac:dyDescent="0.25">
      <c r="L99" t="str">
        <f t="shared" ca="1" si="3"/>
        <v>Guam</v>
      </c>
      <c r="M99" s="77" t="s">
        <v>186</v>
      </c>
      <c r="N99" s="77" t="s">
        <v>935</v>
      </c>
      <c r="O99" t="s">
        <v>186</v>
      </c>
      <c r="P99" t="s">
        <v>555</v>
      </c>
    </row>
    <row r="100" spans="12:16" x14ac:dyDescent="0.25">
      <c r="L100" t="str">
        <f t="shared" ca="1" si="3"/>
        <v>Guatemala</v>
      </c>
      <c r="M100" s="77" t="s">
        <v>187</v>
      </c>
      <c r="N100" s="77" t="s">
        <v>936</v>
      </c>
      <c r="O100" t="s">
        <v>187</v>
      </c>
      <c r="P100" t="s">
        <v>556</v>
      </c>
    </row>
    <row r="101" spans="12:16" x14ac:dyDescent="0.25">
      <c r="L101" t="str">
        <f t="shared" ca="1" si="3"/>
        <v>Guernsey</v>
      </c>
      <c r="M101" s="77" t="s">
        <v>188</v>
      </c>
      <c r="N101" s="77" t="s">
        <v>937</v>
      </c>
      <c r="O101" t="s">
        <v>188</v>
      </c>
      <c r="P101" t="s">
        <v>557</v>
      </c>
    </row>
    <row r="102" spans="12:16" x14ac:dyDescent="0.25">
      <c r="L102" t="str">
        <f t="shared" ca="1" si="3"/>
        <v>Guinea</v>
      </c>
      <c r="M102" s="77" t="s">
        <v>189</v>
      </c>
      <c r="N102" s="77" t="s">
        <v>938</v>
      </c>
      <c r="O102" t="s">
        <v>189</v>
      </c>
      <c r="P102" t="s">
        <v>558</v>
      </c>
    </row>
    <row r="103" spans="12:16" x14ac:dyDescent="0.25">
      <c r="L103" t="str">
        <f t="shared" ca="1" si="3"/>
        <v>Guinea-Bissau</v>
      </c>
      <c r="M103" s="77" t="s">
        <v>190</v>
      </c>
      <c r="N103" s="77" t="s">
        <v>939</v>
      </c>
      <c r="O103" t="s">
        <v>559</v>
      </c>
      <c r="P103" t="s">
        <v>560</v>
      </c>
    </row>
    <row r="104" spans="12:16" x14ac:dyDescent="0.25">
      <c r="L104" t="str">
        <f t="shared" ca="1" si="3"/>
        <v>Guyana</v>
      </c>
      <c r="M104" s="77" t="s">
        <v>191</v>
      </c>
      <c r="N104" s="77" t="s">
        <v>940</v>
      </c>
      <c r="O104" t="s">
        <v>191</v>
      </c>
      <c r="P104" t="s">
        <v>561</v>
      </c>
    </row>
    <row r="105" spans="12:16" x14ac:dyDescent="0.25">
      <c r="L105" t="str">
        <f t="shared" ca="1" si="3"/>
        <v>Haiti</v>
      </c>
      <c r="M105" s="77" t="s">
        <v>192</v>
      </c>
      <c r="N105" s="77" t="s">
        <v>941</v>
      </c>
      <c r="O105" t="s">
        <v>562</v>
      </c>
      <c r="P105" t="s">
        <v>563</v>
      </c>
    </row>
    <row r="106" spans="12:16" x14ac:dyDescent="0.25">
      <c r="L106" t="str">
        <f t="shared" ca="1" si="3"/>
        <v>Holy See</v>
      </c>
      <c r="M106" s="77" t="s">
        <v>193</v>
      </c>
      <c r="N106" s="77" t="s">
        <v>942</v>
      </c>
      <c r="O106" t="s">
        <v>564</v>
      </c>
      <c r="P106" t="s">
        <v>565</v>
      </c>
    </row>
    <row r="107" spans="12:16" x14ac:dyDescent="0.25">
      <c r="L107" t="str">
        <f t="shared" ca="1" si="3"/>
        <v>Honduras</v>
      </c>
      <c r="M107" s="77" t="s">
        <v>194</v>
      </c>
      <c r="N107" s="77" t="s">
        <v>943</v>
      </c>
      <c r="O107" t="s">
        <v>194</v>
      </c>
      <c r="P107" t="s">
        <v>566</v>
      </c>
    </row>
    <row r="108" spans="12:16" x14ac:dyDescent="0.25">
      <c r="L108" t="str">
        <f t="shared" ca="1" si="3"/>
        <v>Hong Kong</v>
      </c>
      <c r="M108" s="77" t="s">
        <v>195</v>
      </c>
      <c r="N108" s="77" t="s">
        <v>944</v>
      </c>
      <c r="O108" t="s">
        <v>195</v>
      </c>
      <c r="P108" t="s">
        <v>567</v>
      </c>
    </row>
    <row r="109" spans="12:16" x14ac:dyDescent="0.25">
      <c r="L109" t="str">
        <f t="shared" ca="1" si="3"/>
        <v>Hungary</v>
      </c>
      <c r="M109" s="77" t="s">
        <v>196</v>
      </c>
      <c r="N109" s="77" t="s">
        <v>945</v>
      </c>
      <c r="O109" t="s">
        <v>568</v>
      </c>
      <c r="P109" t="s">
        <v>569</v>
      </c>
    </row>
    <row r="110" spans="12:16" x14ac:dyDescent="0.25">
      <c r="L110" t="str">
        <f t="shared" ca="1" si="3"/>
        <v>Iceland</v>
      </c>
      <c r="M110" s="77" t="s">
        <v>197</v>
      </c>
      <c r="N110" s="77" t="s">
        <v>946</v>
      </c>
      <c r="O110" t="s">
        <v>570</v>
      </c>
      <c r="P110" t="s">
        <v>571</v>
      </c>
    </row>
    <row r="111" spans="12:16" x14ac:dyDescent="0.25">
      <c r="L111" t="str">
        <f t="shared" ca="1" si="3"/>
        <v>India</v>
      </c>
      <c r="M111" s="77" t="s">
        <v>198</v>
      </c>
      <c r="N111" s="77" t="s">
        <v>947</v>
      </c>
      <c r="O111" t="s">
        <v>198</v>
      </c>
      <c r="P111" t="s">
        <v>572</v>
      </c>
    </row>
    <row r="112" spans="12:16" x14ac:dyDescent="0.25">
      <c r="L112" t="str">
        <f t="shared" ca="1" si="3"/>
        <v>Indonesia</v>
      </c>
      <c r="M112" s="77" t="s">
        <v>199</v>
      </c>
      <c r="N112" s="77" t="s">
        <v>948</v>
      </c>
      <c r="O112" t="s">
        <v>199</v>
      </c>
      <c r="P112" t="s">
        <v>573</v>
      </c>
    </row>
    <row r="113" spans="12:16" x14ac:dyDescent="0.25">
      <c r="L113" t="str">
        <f t="shared" ca="1" si="3"/>
        <v>Iran (Islamic Republic)</v>
      </c>
      <c r="M113" s="77" t="s">
        <v>200</v>
      </c>
      <c r="N113" s="77" t="s">
        <v>949</v>
      </c>
      <c r="O113" t="s">
        <v>574</v>
      </c>
      <c r="P113" t="s">
        <v>575</v>
      </c>
    </row>
    <row r="114" spans="12:16" x14ac:dyDescent="0.25">
      <c r="L114" t="str">
        <f t="shared" ca="1" si="3"/>
        <v>Iraq</v>
      </c>
      <c r="M114" s="77" t="s">
        <v>201</v>
      </c>
      <c r="N114" s="77" t="s">
        <v>950</v>
      </c>
      <c r="O114" t="s">
        <v>201</v>
      </c>
      <c r="P114" t="s">
        <v>576</v>
      </c>
    </row>
    <row r="115" spans="12:16" x14ac:dyDescent="0.25">
      <c r="L115" t="str">
        <f t="shared" ca="1" si="3"/>
        <v>Ireland</v>
      </c>
      <c r="M115" s="77" t="s">
        <v>202</v>
      </c>
      <c r="N115" s="77" t="s">
        <v>951</v>
      </c>
      <c r="O115" t="s">
        <v>577</v>
      </c>
      <c r="P115" t="s">
        <v>578</v>
      </c>
    </row>
    <row r="116" spans="12:16" x14ac:dyDescent="0.25">
      <c r="L116" t="str">
        <f t="shared" ca="1" si="3"/>
        <v>Isle of Man</v>
      </c>
      <c r="M116" s="77" t="s">
        <v>203</v>
      </c>
      <c r="N116" s="77" t="s">
        <v>952</v>
      </c>
      <c r="O116" t="s">
        <v>579</v>
      </c>
      <c r="P116" t="s">
        <v>580</v>
      </c>
    </row>
    <row r="117" spans="12:16" x14ac:dyDescent="0.25">
      <c r="L117" t="str">
        <f t="shared" ca="1" si="3"/>
        <v>Israel</v>
      </c>
      <c r="M117" s="77" t="s">
        <v>204</v>
      </c>
      <c r="N117" s="77" t="s">
        <v>953</v>
      </c>
      <c r="O117" t="s">
        <v>204</v>
      </c>
      <c r="P117" t="s">
        <v>581</v>
      </c>
    </row>
    <row r="118" spans="12:16" x14ac:dyDescent="0.25">
      <c r="L118" t="str">
        <f t="shared" ca="1" si="3"/>
        <v>Italy</v>
      </c>
      <c r="M118" s="77" t="s">
        <v>205</v>
      </c>
      <c r="N118" s="77" t="s">
        <v>954</v>
      </c>
      <c r="O118" t="s">
        <v>582</v>
      </c>
      <c r="P118" t="s">
        <v>583</v>
      </c>
    </row>
    <row r="119" spans="12:16" x14ac:dyDescent="0.25">
      <c r="L119" t="str">
        <f t="shared" ca="1" si="3"/>
        <v>Jamaica</v>
      </c>
      <c r="M119" s="77" t="s">
        <v>206</v>
      </c>
      <c r="N119" s="77" t="s">
        <v>955</v>
      </c>
      <c r="O119" t="s">
        <v>206</v>
      </c>
      <c r="P119" t="s">
        <v>584</v>
      </c>
    </row>
    <row r="120" spans="12:16" x14ac:dyDescent="0.25">
      <c r="L120" t="str">
        <f t="shared" ca="1" si="3"/>
        <v>Japan</v>
      </c>
      <c r="M120" s="77" t="s">
        <v>207</v>
      </c>
      <c r="N120" s="77" t="s">
        <v>956</v>
      </c>
      <c r="O120" t="s">
        <v>585</v>
      </c>
      <c r="P120" t="s">
        <v>586</v>
      </c>
    </row>
    <row r="121" spans="12:16" x14ac:dyDescent="0.25">
      <c r="L121" t="str">
        <f t="shared" ca="1" si="3"/>
        <v>Jersey</v>
      </c>
      <c r="M121" s="77" t="s">
        <v>208</v>
      </c>
      <c r="N121" s="77" t="s">
        <v>957</v>
      </c>
      <c r="O121" t="s">
        <v>208</v>
      </c>
      <c r="P121" t="s">
        <v>587</v>
      </c>
    </row>
    <row r="122" spans="12:16" x14ac:dyDescent="0.25">
      <c r="L122" t="str">
        <f t="shared" ca="1" si="3"/>
        <v>Jordan</v>
      </c>
      <c r="M122" s="77" t="s">
        <v>209</v>
      </c>
      <c r="N122" s="77" t="s">
        <v>958</v>
      </c>
      <c r="O122" t="s">
        <v>588</v>
      </c>
      <c r="P122" t="s">
        <v>589</v>
      </c>
    </row>
    <row r="123" spans="12:16" x14ac:dyDescent="0.25">
      <c r="L123" t="str">
        <f t="shared" ca="1" si="3"/>
        <v>Kazakhstan</v>
      </c>
      <c r="M123" s="77" t="s">
        <v>210</v>
      </c>
      <c r="N123" s="77" t="s">
        <v>959</v>
      </c>
      <c r="O123" t="s">
        <v>590</v>
      </c>
      <c r="P123" t="s">
        <v>591</v>
      </c>
    </row>
    <row r="124" spans="12:16" x14ac:dyDescent="0.25">
      <c r="L124" t="str">
        <f t="shared" ca="1" si="3"/>
        <v>Kenya</v>
      </c>
      <c r="M124" s="77" t="s">
        <v>211</v>
      </c>
      <c r="N124" s="77" t="s">
        <v>960</v>
      </c>
      <c r="O124" t="s">
        <v>211</v>
      </c>
      <c r="P124" t="s">
        <v>592</v>
      </c>
    </row>
    <row r="125" spans="12:16" x14ac:dyDescent="0.25">
      <c r="L125" t="str">
        <f t="shared" ca="1" si="3"/>
        <v>Kiribati</v>
      </c>
      <c r="M125" s="77" t="s">
        <v>212</v>
      </c>
      <c r="N125" s="77" t="s">
        <v>961</v>
      </c>
      <c r="O125" t="s">
        <v>212</v>
      </c>
      <c r="P125" t="s">
        <v>593</v>
      </c>
    </row>
    <row r="126" spans="12:16" x14ac:dyDescent="0.25">
      <c r="L126" t="str">
        <f t="shared" ca="1" si="3"/>
        <v>Korea (Democratic Peoples Republic)</v>
      </c>
      <c r="M126" s="77" t="s">
        <v>213</v>
      </c>
      <c r="N126" s="77" t="s">
        <v>962</v>
      </c>
      <c r="O126" t="s">
        <v>594</v>
      </c>
      <c r="P126" t="s">
        <v>595</v>
      </c>
    </row>
    <row r="127" spans="12:16" x14ac:dyDescent="0.25">
      <c r="L127" t="str">
        <f t="shared" ca="1" si="3"/>
        <v>Korea (Republic)</v>
      </c>
      <c r="M127" s="77" t="s">
        <v>355</v>
      </c>
      <c r="N127" s="77" t="s">
        <v>963</v>
      </c>
      <c r="O127" t="s">
        <v>596</v>
      </c>
      <c r="P127" t="s">
        <v>597</v>
      </c>
    </row>
    <row r="128" spans="12:16" x14ac:dyDescent="0.25">
      <c r="L128" t="str">
        <f t="shared" ca="1" si="3"/>
        <v>Kosovo</v>
      </c>
      <c r="M128" s="77" t="s">
        <v>214</v>
      </c>
      <c r="N128" s="77" t="s">
        <v>964</v>
      </c>
      <c r="O128" t="s">
        <v>214</v>
      </c>
      <c r="P128" t="s">
        <v>598</v>
      </c>
    </row>
    <row r="129" spans="12:16" x14ac:dyDescent="0.25">
      <c r="L129" t="str">
        <f t="shared" ca="1" si="3"/>
        <v>Kuwait</v>
      </c>
      <c r="M129" s="77" t="s">
        <v>215</v>
      </c>
      <c r="N129" s="77" t="s">
        <v>965</v>
      </c>
      <c r="O129" t="s">
        <v>215</v>
      </c>
      <c r="P129" t="s">
        <v>599</v>
      </c>
    </row>
    <row r="130" spans="12:16" x14ac:dyDescent="0.25">
      <c r="L130" t="str">
        <f t="shared" ca="1" si="3"/>
        <v>Kyrgyzstan</v>
      </c>
      <c r="M130" s="77" t="s">
        <v>216</v>
      </c>
      <c r="N130" s="77" t="s">
        <v>966</v>
      </c>
      <c r="O130" t="s">
        <v>600</v>
      </c>
      <c r="P130" t="s">
        <v>601</v>
      </c>
    </row>
    <row r="131" spans="12:16" x14ac:dyDescent="0.25">
      <c r="L131" t="str">
        <f t="shared" ref="L131:L194" ca="1" si="4">OFFSET($M131,0,LangOffset,1,1)</f>
        <v>Lao (Peoples Democratic Republic)</v>
      </c>
      <c r="M131" s="77" t="s">
        <v>217</v>
      </c>
      <c r="N131" s="77" t="s">
        <v>967</v>
      </c>
      <c r="O131" t="s">
        <v>602</v>
      </c>
      <c r="P131" t="s">
        <v>603</v>
      </c>
    </row>
    <row r="132" spans="12:16" x14ac:dyDescent="0.25">
      <c r="L132" t="str">
        <f t="shared" ca="1" si="4"/>
        <v>Latvia</v>
      </c>
      <c r="M132" s="77" t="s">
        <v>218</v>
      </c>
      <c r="N132" s="77" t="s">
        <v>968</v>
      </c>
      <c r="O132" t="s">
        <v>604</v>
      </c>
      <c r="P132" t="s">
        <v>605</v>
      </c>
    </row>
    <row r="133" spans="12:16" x14ac:dyDescent="0.25">
      <c r="L133" t="str">
        <f t="shared" ca="1" si="4"/>
        <v>Lebanon</v>
      </c>
      <c r="M133" s="77" t="s">
        <v>219</v>
      </c>
      <c r="N133" s="77" t="s">
        <v>969</v>
      </c>
      <c r="O133" t="s">
        <v>606</v>
      </c>
      <c r="P133" t="s">
        <v>607</v>
      </c>
    </row>
    <row r="134" spans="12:16" x14ac:dyDescent="0.25">
      <c r="L134" t="str">
        <f t="shared" ca="1" si="4"/>
        <v>Lesotho</v>
      </c>
      <c r="M134" s="77" t="s">
        <v>220</v>
      </c>
      <c r="N134" s="77" t="s">
        <v>970</v>
      </c>
      <c r="O134" t="s">
        <v>220</v>
      </c>
      <c r="P134" t="s">
        <v>608</v>
      </c>
    </row>
    <row r="135" spans="12:16" x14ac:dyDescent="0.25">
      <c r="L135" t="str">
        <f t="shared" ca="1" si="4"/>
        <v>Liberia</v>
      </c>
      <c r="M135" s="77" t="s">
        <v>221</v>
      </c>
      <c r="N135" s="77" t="s">
        <v>971</v>
      </c>
      <c r="O135" t="s">
        <v>221</v>
      </c>
      <c r="P135" t="s">
        <v>609</v>
      </c>
    </row>
    <row r="136" spans="12:16" x14ac:dyDescent="0.25">
      <c r="L136" t="str">
        <f t="shared" ca="1" si="4"/>
        <v>Libya</v>
      </c>
      <c r="M136" s="77" t="s">
        <v>356</v>
      </c>
      <c r="N136" s="77" t="s">
        <v>972</v>
      </c>
      <c r="O136" t="s">
        <v>610</v>
      </c>
      <c r="P136" t="s">
        <v>611</v>
      </c>
    </row>
    <row r="137" spans="12:16" x14ac:dyDescent="0.25">
      <c r="L137" t="str">
        <f t="shared" ca="1" si="4"/>
        <v>Liechtenstein</v>
      </c>
      <c r="M137" s="77" t="s">
        <v>222</v>
      </c>
      <c r="N137" s="77" t="s">
        <v>973</v>
      </c>
      <c r="O137" t="s">
        <v>222</v>
      </c>
      <c r="P137" t="s">
        <v>612</v>
      </c>
    </row>
    <row r="138" spans="12:16" x14ac:dyDescent="0.25">
      <c r="L138" t="str">
        <f t="shared" ca="1" si="4"/>
        <v>Lithuania</v>
      </c>
      <c r="M138" s="77" t="s">
        <v>223</v>
      </c>
      <c r="N138" s="77" t="s">
        <v>974</v>
      </c>
      <c r="O138" t="s">
        <v>613</v>
      </c>
      <c r="P138" t="s">
        <v>614</v>
      </c>
    </row>
    <row r="139" spans="12:16" x14ac:dyDescent="0.25">
      <c r="L139" t="str">
        <f t="shared" ca="1" si="4"/>
        <v>Luxembourg</v>
      </c>
      <c r="M139" s="77" t="s">
        <v>224</v>
      </c>
      <c r="N139" s="77" t="s">
        <v>975</v>
      </c>
      <c r="O139" t="s">
        <v>615</v>
      </c>
      <c r="P139" t="s">
        <v>616</v>
      </c>
    </row>
    <row r="140" spans="12:16" x14ac:dyDescent="0.25">
      <c r="L140" t="str">
        <f t="shared" ca="1" si="4"/>
        <v>Macao</v>
      </c>
      <c r="M140" s="77" t="s">
        <v>225</v>
      </c>
      <c r="N140" s="77" t="s">
        <v>976</v>
      </c>
      <c r="O140" t="s">
        <v>225</v>
      </c>
      <c r="P140" t="s">
        <v>617</v>
      </c>
    </row>
    <row r="141" spans="12:16" x14ac:dyDescent="0.25">
      <c r="L141" t="str">
        <f t="shared" ca="1" si="4"/>
        <v>Macedonia (Former Yugoslav Republic)</v>
      </c>
      <c r="M141" s="77" t="s">
        <v>226</v>
      </c>
      <c r="N141" s="77" t="s">
        <v>977</v>
      </c>
      <c r="O141" t="s">
        <v>618</v>
      </c>
      <c r="P141" t="s">
        <v>619</v>
      </c>
    </row>
    <row r="142" spans="12:16" x14ac:dyDescent="0.25">
      <c r="L142" t="str">
        <f t="shared" ca="1" si="4"/>
        <v>Madagascar</v>
      </c>
      <c r="M142" s="77" t="s">
        <v>227</v>
      </c>
      <c r="N142" s="77" t="s">
        <v>978</v>
      </c>
      <c r="O142" t="s">
        <v>227</v>
      </c>
      <c r="P142" t="s">
        <v>620</v>
      </c>
    </row>
    <row r="143" spans="12:16" x14ac:dyDescent="0.25">
      <c r="L143" t="str">
        <f t="shared" ca="1" si="4"/>
        <v>Malawi</v>
      </c>
      <c r="M143" s="77" t="s">
        <v>228</v>
      </c>
      <c r="N143" s="77" t="s">
        <v>979</v>
      </c>
      <c r="O143" t="s">
        <v>228</v>
      </c>
      <c r="P143" t="s">
        <v>621</v>
      </c>
    </row>
    <row r="144" spans="12:16" x14ac:dyDescent="0.25">
      <c r="L144" t="str">
        <f t="shared" ca="1" si="4"/>
        <v>Malaysia</v>
      </c>
      <c r="M144" s="77" t="s">
        <v>229</v>
      </c>
      <c r="N144" s="77" t="s">
        <v>980</v>
      </c>
      <c r="O144" t="s">
        <v>622</v>
      </c>
      <c r="P144" t="s">
        <v>623</v>
      </c>
    </row>
    <row r="145" spans="12:16" x14ac:dyDescent="0.25">
      <c r="L145" t="str">
        <f t="shared" ca="1" si="4"/>
        <v>Maldives</v>
      </c>
      <c r="M145" s="77" t="s">
        <v>230</v>
      </c>
      <c r="N145" s="77" t="s">
        <v>981</v>
      </c>
      <c r="O145" t="s">
        <v>624</v>
      </c>
      <c r="P145" t="s">
        <v>625</v>
      </c>
    </row>
    <row r="146" spans="12:16" x14ac:dyDescent="0.25">
      <c r="L146" t="str">
        <f t="shared" ca="1" si="4"/>
        <v>Mali</v>
      </c>
      <c r="M146" s="77" t="s">
        <v>231</v>
      </c>
      <c r="N146" s="77" t="s">
        <v>982</v>
      </c>
      <c r="O146" t="s">
        <v>626</v>
      </c>
      <c r="P146" t="s">
        <v>627</v>
      </c>
    </row>
    <row r="147" spans="12:16" x14ac:dyDescent="0.25">
      <c r="L147" t="str">
        <f t="shared" ca="1" si="4"/>
        <v>Malta</v>
      </c>
      <c r="M147" s="77" t="s">
        <v>232</v>
      </c>
      <c r="N147" s="77" t="s">
        <v>983</v>
      </c>
      <c r="O147" t="s">
        <v>232</v>
      </c>
      <c r="P147" t="s">
        <v>628</v>
      </c>
    </row>
    <row r="148" spans="12:16" x14ac:dyDescent="0.25">
      <c r="L148" t="str">
        <f t="shared" ca="1" si="4"/>
        <v>Marshall Islands</v>
      </c>
      <c r="M148" s="77" t="s">
        <v>233</v>
      </c>
      <c r="N148" s="77" t="s">
        <v>984</v>
      </c>
      <c r="O148" t="s">
        <v>629</v>
      </c>
      <c r="P148" t="s">
        <v>630</v>
      </c>
    </row>
    <row r="149" spans="12:16" x14ac:dyDescent="0.25">
      <c r="L149" t="str">
        <f t="shared" ca="1" si="4"/>
        <v>Martinique</v>
      </c>
      <c r="M149" s="77" t="s">
        <v>234</v>
      </c>
      <c r="N149" s="77" t="s">
        <v>985</v>
      </c>
      <c r="O149" t="s">
        <v>234</v>
      </c>
      <c r="P149" t="s">
        <v>631</v>
      </c>
    </row>
    <row r="150" spans="12:16" x14ac:dyDescent="0.25">
      <c r="L150" t="str">
        <f t="shared" ca="1" si="4"/>
        <v>Mauritania</v>
      </c>
      <c r="M150" s="77" t="s">
        <v>235</v>
      </c>
      <c r="N150" s="77" t="s">
        <v>986</v>
      </c>
      <c r="O150" t="s">
        <v>235</v>
      </c>
      <c r="P150" t="s">
        <v>632</v>
      </c>
    </row>
    <row r="151" spans="12:16" x14ac:dyDescent="0.25">
      <c r="L151" t="str">
        <f t="shared" ca="1" si="4"/>
        <v>Mauritius</v>
      </c>
      <c r="M151" s="77" t="s">
        <v>236</v>
      </c>
      <c r="N151" s="77" t="s">
        <v>987</v>
      </c>
      <c r="O151" t="s">
        <v>633</v>
      </c>
      <c r="P151" t="s">
        <v>634</v>
      </c>
    </row>
    <row r="152" spans="12:16" x14ac:dyDescent="0.25">
      <c r="L152" t="str">
        <f t="shared" ca="1" si="4"/>
        <v>Mayotte</v>
      </c>
      <c r="M152" s="77" t="s">
        <v>237</v>
      </c>
      <c r="N152" s="77" t="s">
        <v>988</v>
      </c>
      <c r="O152" t="s">
        <v>237</v>
      </c>
      <c r="P152" t="s">
        <v>635</v>
      </c>
    </row>
    <row r="153" spans="12:16" x14ac:dyDescent="0.25">
      <c r="L153" t="str">
        <f t="shared" ca="1" si="4"/>
        <v>Melanesia</v>
      </c>
      <c r="M153" s="77" t="s">
        <v>357</v>
      </c>
      <c r="N153" s="77" t="s">
        <v>989</v>
      </c>
      <c r="O153" t="s">
        <v>357</v>
      </c>
      <c r="P153" t="s">
        <v>636</v>
      </c>
    </row>
    <row r="154" spans="12:16" x14ac:dyDescent="0.25">
      <c r="L154" t="str">
        <f t="shared" ca="1" si="4"/>
        <v>Mexico</v>
      </c>
      <c r="M154" s="77" t="s">
        <v>238</v>
      </c>
      <c r="N154" s="77" t="s">
        <v>990</v>
      </c>
      <c r="O154" t="s">
        <v>637</v>
      </c>
      <c r="P154" t="s">
        <v>638</v>
      </c>
    </row>
    <row r="155" spans="12:16" x14ac:dyDescent="0.25">
      <c r="L155" t="str">
        <f t="shared" ca="1" si="4"/>
        <v>Micronesia</v>
      </c>
      <c r="M155" s="77" t="s">
        <v>358</v>
      </c>
      <c r="N155" s="77" t="s">
        <v>991</v>
      </c>
      <c r="O155" t="s">
        <v>358</v>
      </c>
      <c r="P155" t="s">
        <v>639</v>
      </c>
    </row>
    <row r="156" spans="12:16" x14ac:dyDescent="0.25">
      <c r="L156" t="str">
        <f t="shared" ca="1" si="4"/>
        <v>Micronesia (Federated States)</v>
      </c>
      <c r="M156" s="77" t="s">
        <v>239</v>
      </c>
      <c r="N156" s="77" t="s">
        <v>991</v>
      </c>
      <c r="O156" t="s">
        <v>640</v>
      </c>
      <c r="P156" t="s">
        <v>639</v>
      </c>
    </row>
    <row r="157" spans="12:16" x14ac:dyDescent="0.25">
      <c r="L157" t="str">
        <f t="shared" ca="1" si="4"/>
        <v>Middle Africa</v>
      </c>
      <c r="M157" s="77" t="s">
        <v>359</v>
      </c>
      <c r="N157" s="77" t="s">
        <v>992</v>
      </c>
      <c r="O157" t="s">
        <v>641</v>
      </c>
      <c r="P157" t="s">
        <v>642</v>
      </c>
    </row>
    <row r="158" spans="12:16" x14ac:dyDescent="0.25">
      <c r="L158" t="str">
        <f t="shared" ca="1" si="4"/>
        <v>Moldova</v>
      </c>
      <c r="M158" s="77" t="s">
        <v>240</v>
      </c>
      <c r="N158" s="77" t="s">
        <v>993</v>
      </c>
      <c r="O158" t="s">
        <v>643</v>
      </c>
      <c r="P158" t="s">
        <v>644</v>
      </c>
    </row>
    <row r="159" spans="12:16" x14ac:dyDescent="0.25">
      <c r="L159" t="str">
        <f t="shared" ca="1" si="4"/>
        <v>Monaco</v>
      </c>
      <c r="M159" s="77" t="s">
        <v>241</v>
      </c>
      <c r="N159" s="77" t="s">
        <v>994</v>
      </c>
      <c r="O159" t="s">
        <v>645</v>
      </c>
      <c r="P159" t="s">
        <v>646</v>
      </c>
    </row>
    <row r="160" spans="12:16" x14ac:dyDescent="0.25">
      <c r="L160" t="str">
        <f t="shared" ca="1" si="4"/>
        <v>Mongolia</v>
      </c>
      <c r="M160" s="77" t="s">
        <v>242</v>
      </c>
      <c r="N160" s="77" t="s">
        <v>995</v>
      </c>
      <c r="O160" t="s">
        <v>242</v>
      </c>
      <c r="P160" t="s">
        <v>647</v>
      </c>
    </row>
    <row r="161" spans="12:16" x14ac:dyDescent="0.25">
      <c r="L161" t="str">
        <f t="shared" ca="1" si="4"/>
        <v>Montenegro</v>
      </c>
      <c r="M161" s="77" t="s">
        <v>243</v>
      </c>
      <c r="N161" s="77" t="s">
        <v>996</v>
      </c>
      <c r="O161" t="s">
        <v>243</v>
      </c>
      <c r="P161" t="s">
        <v>648</v>
      </c>
    </row>
    <row r="162" spans="12:16" x14ac:dyDescent="0.25">
      <c r="L162" t="str">
        <f t="shared" ca="1" si="4"/>
        <v>Montserrat</v>
      </c>
      <c r="M162" s="77" t="s">
        <v>244</v>
      </c>
      <c r="N162" s="77" t="s">
        <v>997</v>
      </c>
      <c r="O162" t="s">
        <v>244</v>
      </c>
      <c r="P162" t="s">
        <v>649</v>
      </c>
    </row>
    <row r="163" spans="12:16" x14ac:dyDescent="0.25">
      <c r="L163" t="str">
        <f t="shared" ca="1" si="4"/>
        <v>Morocco</v>
      </c>
      <c r="M163" s="77" t="s">
        <v>245</v>
      </c>
      <c r="N163" s="77" t="s">
        <v>998</v>
      </c>
      <c r="O163" t="s">
        <v>650</v>
      </c>
      <c r="P163" t="s">
        <v>651</v>
      </c>
    </row>
    <row r="164" spans="12:16" x14ac:dyDescent="0.25">
      <c r="L164" t="str">
        <f t="shared" ca="1" si="4"/>
        <v>Mozambique</v>
      </c>
      <c r="M164" s="77" t="s">
        <v>246</v>
      </c>
      <c r="N164" s="77" t="s">
        <v>999</v>
      </c>
      <c r="O164" t="s">
        <v>246</v>
      </c>
      <c r="P164" t="s">
        <v>652</v>
      </c>
    </row>
    <row r="165" spans="12:16" x14ac:dyDescent="0.25">
      <c r="L165" t="str">
        <f t="shared" ca="1" si="4"/>
        <v>Myanmar</v>
      </c>
      <c r="M165" s="77" t="s">
        <v>247</v>
      </c>
      <c r="N165" s="77" t="s">
        <v>1000</v>
      </c>
      <c r="O165" t="s">
        <v>247</v>
      </c>
      <c r="P165" t="s">
        <v>653</v>
      </c>
    </row>
    <row r="166" spans="12:16" x14ac:dyDescent="0.25">
      <c r="L166" t="str">
        <f t="shared" ca="1" si="4"/>
        <v>Namibia</v>
      </c>
      <c r="M166" s="77" t="s">
        <v>248</v>
      </c>
      <c r="N166" s="77" t="s">
        <v>1001</v>
      </c>
      <c r="O166" t="s">
        <v>248</v>
      </c>
      <c r="P166" t="s">
        <v>654</v>
      </c>
    </row>
    <row r="167" spans="12:16" x14ac:dyDescent="0.25">
      <c r="L167" t="str">
        <f t="shared" ca="1" si="4"/>
        <v>Nauru</v>
      </c>
      <c r="M167" s="77" t="s">
        <v>249</v>
      </c>
      <c r="N167" s="77" t="s">
        <v>1002</v>
      </c>
      <c r="O167" t="s">
        <v>249</v>
      </c>
      <c r="P167" t="s">
        <v>655</v>
      </c>
    </row>
    <row r="168" spans="12:16" x14ac:dyDescent="0.25">
      <c r="L168" t="str">
        <f t="shared" ca="1" si="4"/>
        <v>Nepal</v>
      </c>
      <c r="M168" s="77" t="s">
        <v>250</v>
      </c>
      <c r="N168" s="77" t="s">
        <v>1003</v>
      </c>
      <c r="O168" t="s">
        <v>250</v>
      </c>
      <c r="P168" t="s">
        <v>656</v>
      </c>
    </row>
    <row r="169" spans="12:16" x14ac:dyDescent="0.25">
      <c r="L169" t="str">
        <f t="shared" ca="1" si="4"/>
        <v>Netherlands</v>
      </c>
      <c r="M169" s="77" t="s">
        <v>251</v>
      </c>
      <c r="N169" s="77" t="s">
        <v>1004</v>
      </c>
      <c r="O169" t="s">
        <v>657</v>
      </c>
      <c r="P169" t="s">
        <v>658</v>
      </c>
    </row>
    <row r="170" spans="12:16" x14ac:dyDescent="0.25">
      <c r="L170" t="str">
        <f t="shared" ca="1" si="4"/>
        <v>New Caledonia</v>
      </c>
      <c r="M170" s="77" t="s">
        <v>252</v>
      </c>
      <c r="N170" s="77" t="s">
        <v>1005</v>
      </c>
      <c r="O170" t="s">
        <v>659</v>
      </c>
      <c r="P170" t="s">
        <v>660</v>
      </c>
    </row>
    <row r="171" spans="12:16" x14ac:dyDescent="0.25">
      <c r="L171" t="str">
        <f t="shared" ca="1" si="4"/>
        <v>New Zealand</v>
      </c>
      <c r="M171" s="77" t="s">
        <v>253</v>
      </c>
      <c r="N171" s="77" t="s">
        <v>1006</v>
      </c>
      <c r="O171" t="s">
        <v>661</v>
      </c>
      <c r="P171" t="s">
        <v>662</v>
      </c>
    </row>
    <row r="172" spans="12:16" x14ac:dyDescent="0.25">
      <c r="L172" t="str">
        <f t="shared" ca="1" si="4"/>
        <v>Nicaragua</v>
      </c>
      <c r="M172" s="77" t="s">
        <v>254</v>
      </c>
      <c r="N172" s="77" t="s">
        <v>1007</v>
      </c>
      <c r="O172" t="s">
        <v>254</v>
      </c>
      <c r="P172" t="s">
        <v>663</v>
      </c>
    </row>
    <row r="173" spans="12:16" x14ac:dyDescent="0.25">
      <c r="L173" t="str">
        <f t="shared" ca="1" si="4"/>
        <v>Niger</v>
      </c>
      <c r="M173" s="77" t="s">
        <v>255</v>
      </c>
      <c r="N173" s="77" t="s">
        <v>1008</v>
      </c>
      <c r="O173" t="s">
        <v>664</v>
      </c>
      <c r="P173" t="s">
        <v>665</v>
      </c>
    </row>
    <row r="174" spans="12:16" x14ac:dyDescent="0.25">
      <c r="L174" t="str">
        <f t="shared" ca="1" si="4"/>
        <v>Nigeria</v>
      </c>
      <c r="M174" s="77" t="s">
        <v>256</v>
      </c>
      <c r="N174" s="77" t="s">
        <v>1009</v>
      </c>
      <c r="O174" t="s">
        <v>256</v>
      </c>
      <c r="P174" t="s">
        <v>666</v>
      </c>
    </row>
    <row r="175" spans="12:16" x14ac:dyDescent="0.25">
      <c r="L175" t="str">
        <f t="shared" ca="1" si="4"/>
        <v>Niue</v>
      </c>
      <c r="M175" s="77" t="s">
        <v>257</v>
      </c>
      <c r="N175" s="77" t="s">
        <v>1010</v>
      </c>
      <c r="O175" t="s">
        <v>257</v>
      </c>
      <c r="P175" t="s">
        <v>667</v>
      </c>
    </row>
    <row r="176" spans="12:16" x14ac:dyDescent="0.25">
      <c r="L176" t="str">
        <f t="shared" ca="1" si="4"/>
        <v>Norfolk Island</v>
      </c>
      <c r="M176" s="77" t="s">
        <v>258</v>
      </c>
      <c r="N176" s="77" t="s">
        <v>1011</v>
      </c>
      <c r="O176" t="s">
        <v>668</v>
      </c>
      <c r="P176" t="s">
        <v>669</v>
      </c>
    </row>
    <row r="177" spans="12:16" x14ac:dyDescent="0.25">
      <c r="L177" t="str">
        <f t="shared" ca="1" si="4"/>
        <v>Northern Africa</v>
      </c>
      <c r="M177" s="77" t="s">
        <v>360</v>
      </c>
      <c r="N177" s="77" t="s">
        <v>1012</v>
      </c>
      <c r="O177" t="s">
        <v>670</v>
      </c>
      <c r="P177" t="s">
        <v>671</v>
      </c>
    </row>
    <row r="178" spans="12:16" x14ac:dyDescent="0.25">
      <c r="L178" t="str">
        <f t="shared" ca="1" si="4"/>
        <v>Northern America</v>
      </c>
      <c r="M178" s="77" t="s">
        <v>361</v>
      </c>
      <c r="N178" s="77" t="s">
        <v>1013</v>
      </c>
      <c r="O178" t="s">
        <v>672</v>
      </c>
      <c r="P178" t="s">
        <v>673</v>
      </c>
    </row>
    <row r="179" spans="12:16" x14ac:dyDescent="0.25">
      <c r="L179" t="str">
        <f t="shared" ca="1" si="4"/>
        <v>Northern Europe</v>
      </c>
      <c r="M179" s="77" t="s">
        <v>362</v>
      </c>
      <c r="N179" s="77" t="s">
        <v>1014</v>
      </c>
      <c r="O179" t="s">
        <v>674</v>
      </c>
      <c r="P179" t="s">
        <v>675</v>
      </c>
    </row>
    <row r="180" spans="12:16" x14ac:dyDescent="0.25">
      <c r="L180" t="str">
        <f t="shared" ca="1" si="4"/>
        <v>Northern Mariana Islands</v>
      </c>
      <c r="M180" s="77" t="s">
        <v>259</v>
      </c>
      <c r="N180" s="77" t="s">
        <v>1015</v>
      </c>
      <c r="O180" t="s">
        <v>676</v>
      </c>
      <c r="P180" t="s">
        <v>677</v>
      </c>
    </row>
    <row r="181" spans="12:16" x14ac:dyDescent="0.25">
      <c r="L181" t="str">
        <f t="shared" ca="1" si="4"/>
        <v>Norway</v>
      </c>
      <c r="M181" s="77" t="s">
        <v>260</v>
      </c>
      <c r="N181" s="77" t="s">
        <v>1016</v>
      </c>
      <c r="O181" t="s">
        <v>678</v>
      </c>
      <c r="P181" t="s">
        <v>679</v>
      </c>
    </row>
    <row r="182" spans="12:16" x14ac:dyDescent="0.25">
      <c r="L182" t="str">
        <f t="shared" ca="1" si="4"/>
        <v>Oceania</v>
      </c>
      <c r="M182" s="77" t="s">
        <v>363</v>
      </c>
      <c r="N182" s="77" t="s">
        <v>1017</v>
      </c>
      <c r="O182" t="s">
        <v>680</v>
      </c>
      <c r="P182" t="s">
        <v>681</v>
      </c>
    </row>
    <row r="183" spans="12:16" x14ac:dyDescent="0.25">
      <c r="L183" t="str">
        <f t="shared" ca="1" si="4"/>
        <v>Oman</v>
      </c>
      <c r="M183" s="77" t="s">
        <v>261</v>
      </c>
      <c r="N183" s="77" t="s">
        <v>1018</v>
      </c>
      <c r="O183" t="s">
        <v>682</v>
      </c>
      <c r="P183" t="s">
        <v>683</v>
      </c>
    </row>
    <row r="184" spans="12:16" x14ac:dyDescent="0.25">
      <c r="L184" t="str">
        <f t="shared" ca="1" si="4"/>
        <v>Pakistan</v>
      </c>
      <c r="M184" s="77" t="s">
        <v>262</v>
      </c>
      <c r="N184" s="77" t="s">
        <v>1019</v>
      </c>
      <c r="O184" t="s">
        <v>684</v>
      </c>
      <c r="P184" t="s">
        <v>685</v>
      </c>
    </row>
    <row r="185" spans="12:16" x14ac:dyDescent="0.25">
      <c r="L185" t="str">
        <f t="shared" ca="1" si="4"/>
        <v>Palau</v>
      </c>
      <c r="M185" s="77" t="s">
        <v>263</v>
      </c>
      <c r="N185" s="77" t="s">
        <v>1020</v>
      </c>
      <c r="O185" t="s">
        <v>263</v>
      </c>
      <c r="P185" t="s">
        <v>686</v>
      </c>
    </row>
    <row r="186" spans="12:16" x14ac:dyDescent="0.25">
      <c r="L186" t="str">
        <f t="shared" ca="1" si="4"/>
        <v>Palestine</v>
      </c>
      <c r="M186" s="77" t="s">
        <v>364</v>
      </c>
      <c r="N186" s="77" t="s">
        <v>1021</v>
      </c>
      <c r="O186" t="s">
        <v>687</v>
      </c>
      <c r="P186" t="s">
        <v>688</v>
      </c>
    </row>
    <row r="187" spans="12:16" x14ac:dyDescent="0.25">
      <c r="L187" t="str">
        <f t="shared" ca="1" si="4"/>
        <v>Panama</v>
      </c>
      <c r="M187" s="77" t="s">
        <v>264</v>
      </c>
      <c r="N187" s="77" t="s">
        <v>1022</v>
      </c>
      <c r="O187" t="s">
        <v>689</v>
      </c>
      <c r="P187" t="s">
        <v>690</v>
      </c>
    </row>
    <row r="188" spans="12:16" x14ac:dyDescent="0.25">
      <c r="L188" t="str">
        <f t="shared" ca="1" si="4"/>
        <v>Papua New Guinea</v>
      </c>
      <c r="M188" s="77" t="s">
        <v>265</v>
      </c>
      <c r="N188" s="77" t="s">
        <v>1023</v>
      </c>
      <c r="O188" t="s">
        <v>691</v>
      </c>
      <c r="P188" t="s">
        <v>692</v>
      </c>
    </row>
    <row r="189" spans="12:16" x14ac:dyDescent="0.25">
      <c r="L189" t="str">
        <f t="shared" ca="1" si="4"/>
        <v>Paraguay</v>
      </c>
      <c r="M189" s="77" t="s">
        <v>266</v>
      </c>
      <c r="N189" s="77" t="s">
        <v>1024</v>
      </c>
      <c r="O189" t="s">
        <v>266</v>
      </c>
      <c r="P189" t="s">
        <v>693</v>
      </c>
    </row>
    <row r="190" spans="12:16" x14ac:dyDescent="0.25">
      <c r="L190" t="str">
        <f t="shared" ca="1" si="4"/>
        <v>Peru</v>
      </c>
      <c r="M190" s="77" t="s">
        <v>267</v>
      </c>
      <c r="N190" s="77" t="s">
        <v>1025</v>
      </c>
      <c r="O190" t="s">
        <v>694</v>
      </c>
      <c r="P190" t="s">
        <v>695</v>
      </c>
    </row>
    <row r="191" spans="12:16" x14ac:dyDescent="0.25">
      <c r="L191" t="str">
        <f t="shared" ca="1" si="4"/>
        <v>Philippines</v>
      </c>
      <c r="M191" s="77" t="s">
        <v>268</v>
      </c>
      <c r="N191" s="77" t="s">
        <v>1026</v>
      </c>
      <c r="O191" t="s">
        <v>696</v>
      </c>
      <c r="P191" t="s">
        <v>697</v>
      </c>
    </row>
    <row r="192" spans="12:16" x14ac:dyDescent="0.25">
      <c r="L192" t="str">
        <f t="shared" ca="1" si="4"/>
        <v>Pitcairn</v>
      </c>
      <c r="M192" s="77" t="s">
        <v>269</v>
      </c>
      <c r="N192" s="77" t="s">
        <v>1027</v>
      </c>
      <c r="O192" t="s">
        <v>269</v>
      </c>
      <c r="P192" t="s">
        <v>698</v>
      </c>
    </row>
    <row r="193" spans="12:16" x14ac:dyDescent="0.25">
      <c r="L193" t="str">
        <f t="shared" ca="1" si="4"/>
        <v>Poland</v>
      </c>
      <c r="M193" s="77" t="s">
        <v>270</v>
      </c>
      <c r="N193" s="77" t="s">
        <v>1028</v>
      </c>
      <c r="O193" t="s">
        <v>699</v>
      </c>
      <c r="P193" t="s">
        <v>700</v>
      </c>
    </row>
    <row r="194" spans="12:16" x14ac:dyDescent="0.25">
      <c r="L194" t="str">
        <f t="shared" ca="1" si="4"/>
        <v>Polynesia</v>
      </c>
      <c r="M194" s="77" t="s">
        <v>365</v>
      </c>
      <c r="N194" s="77" t="s">
        <v>1029</v>
      </c>
      <c r="O194" t="s">
        <v>701</v>
      </c>
      <c r="P194" t="s">
        <v>702</v>
      </c>
    </row>
    <row r="195" spans="12:16" x14ac:dyDescent="0.25">
      <c r="L195" t="str">
        <f t="shared" ref="L195:L258" ca="1" si="5">OFFSET($M195,0,LangOffset,1,1)</f>
        <v>Portugal</v>
      </c>
      <c r="M195" s="77" t="s">
        <v>271</v>
      </c>
      <c r="N195" s="77" t="s">
        <v>1030</v>
      </c>
      <c r="O195" t="s">
        <v>271</v>
      </c>
      <c r="P195" t="s">
        <v>703</v>
      </c>
    </row>
    <row r="196" spans="12:16" x14ac:dyDescent="0.25">
      <c r="L196" t="str">
        <f t="shared" ca="1" si="5"/>
        <v>Puerto Rico</v>
      </c>
      <c r="M196" s="77" t="s">
        <v>272</v>
      </c>
      <c r="N196" s="77" t="s">
        <v>1031</v>
      </c>
      <c r="O196" t="s">
        <v>272</v>
      </c>
      <c r="P196" t="s">
        <v>704</v>
      </c>
    </row>
    <row r="197" spans="12:16" x14ac:dyDescent="0.25">
      <c r="L197" t="str">
        <f t="shared" ca="1" si="5"/>
        <v>Qatar</v>
      </c>
      <c r="M197" s="77" t="s">
        <v>273</v>
      </c>
      <c r="N197" s="77" t="s">
        <v>1032</v>
      </c>
      <c r="O197" t="s">
        <v>273</v>
      </c>
      <c r="P197" t="s">
        <v>705</v>
      </c>
    </row>
    <row r="198" spans="12:16" x14ac:dyDescent="0.25">
      <c r="L198" t="str">
        <f t="shared" ca="1" si="5"/>
        <v>Réunion</v>
      </c>
      <c r="M198" s="77" t="s">
        <v>274</v>
      </c>
      <c r="N198" s="77" t="s">
        <v>1033</v>
      </c>
      <c r="O198" t="s">
        <v>706</v>
      </c>
      <c r="P198" t="s">
        <v>707</v>
      </c>
    </row>
    <row r="199" spans="12:16" x14ac:dyDescent="0.25">
      <c r="L199" t="str">
        <f t="shared" ca="1" si="5"/>
        <v>Romania</v>
      </c>
      <c r="M199" s="77" t="s">
        <v>275</v>
      </c>
      <c r="N199" s="77" t="s">
        <v>1034</v>
      </c>
      <c r="O199" t="s">
        <v>708</v>
      </c>
      <c r="P199" t="s">
        <v>709</v>
      </c>
    </row>
    <row r="200" spans="12:16" x14ac:dyDescent="0.25">
      <c r="L200" t="str">
        <f t="shared" ca="1" si="5"/>
        <v>Russian Federation</v>
      </c>
      <c r="M200" s="77" t="s">
        <v>276</v>
      </c>
      <c r="N200" s="77" t="s">
        <v>1035</v>
      </c>
      <c r="O200" t="s">
        <v>710</v>
      </c>
      <c r="P200" t="s">
        <v>711</v>
      </c>
    </row>
    <row r="201" spans="12:16" x14ac:dyDescent="0.25">
      <c r="L201" t="str">
        <f t="shared" ca="1" si="5"/>
        <v>Rwanda</v>
      </c>
      <c r="M201" s="77" t="s">
        <v>277</v>
      </c>
      <c r="N201" s="77" t="s">
        <v>1036</v>
      </c>
      <c r="O201" t="s">
        <v>277</v>
      </c>
      <c r="P201" t="s">
        <v>712</v>
      </c>
    </row>
    <row r="202" spans="12:16" x14ac:dyDescent="0.25">
      <c r="L202" t="str">
        <f t="shared" ca="1" si="5"/>
        <v>Saint Helena</v>
      </c>
      <c r="M202" s="77" t="s">
        <v>278</v>
      </c>
      <c r="N202" s="77" t="s">
        <v>1037</v>
      </c>
      <c r="O202" t="s">
        <v>713</v>
      </c>
      <c r="P202" t="s">
        <v>714</v>
      </c>
    </row>
    <row r="203" spans="12:16" x14ac:dyDescent="0.25">
      <c r="L203" t="str">
        <f t="shared" ca="1" si="5"/>
        <v>Saint Kitts and Nevis</v>
      </c>
      <c r="M203" s="77" t="s">
        <v>279</v>
      </c>
      <c r="N203" s="77" t="s">
        <v>1038</v>
      </c>
      <c r="O203" t="s">
        <v>715</v>
      </c>
      <c r="P203" t="s">
        <v>716</v>
      </c>
    </row>
    <row r="204" spans="12:16" x14ac:dyDescent="0.25">
      <c r="L204" t="str">
        <f t="shared" ca="1" si="5"/>
        <v>Saint Lucia</v>
      </c>
      <c r="M204" s="77" t="s">
        <v>280</v>
      </c>
      <c r="N204" s="77" t="s">
        <v>1039</v>
      </c>
      <c r="O204" t="s">
        <v>717</v>
      </c>
      <c r="P204" t="s">
        <v>718</v>
      </c>
    </row>
    <row r="205" spans="12:16" x14ac:dyDescent="0.25">
      <c r="L205" t="str">
        <f t="shared" ca="1" si="5"/>
        <v>Saint Pierre and Miquelon</v>
      </c>
      <c r="M205" s="77" t="s">
        <v>281</v>
      </c>
      <c r="N205" s="77" t="s">
        <v>1040</v>
      </c>
      <c r="O205" t="s">
        <v>719</v>
      </c>
      <c r="P205" t="s">
        <v>720</v>
      </c>
    </row>
    <row r="206" spans="12:16" x14ac:dyDescent="0.25">
      <c r="L206" t="str">
        <f t="shared" ca="1" si="5"/>
        <v>Saint Vincent and Grenadines</v>
      </c>
      <c r="M206" s="77" t="s">
        <v>282</v>
      </c>
      <c r="N206" s="77" t="s">
        <v>1041</v>
      </c>
      <c r="O206" t="s">
        <v>721</v>
      </c>
      <c r="P206" t="s">
        <v>722</v>
      </c>
    </row>
    <row r="207" spans="12:16" x14ac:dyDescent="0.25">
      <c r="L207" t="str">
        <f t="shared" ca="1" si="5"/>
        <v>Samoa</v>
      </c>
      <c r="M207" s="77" t="s">
        <v>283</v>
      </c>
      <c r="N207" s="77" t="s">
        <v>1042</v>
      </c>
      <c r="O207" t="s">
        <v>283</v>
      </c>
      <c r="P207" t="s">
        <v>723</v>
      </c>
    </row>
    <row r="208" spans="12:16" x14ac:dyDescent="0.25">
      <c r="L208" t="str">
        <f t="shared" ca="1" si="5"/>
        <v>San Marino</v>
      </c>
      <c r="M208" s="77" t="s">
        <v>284</v>
      </c>
      <c r="N208" s="77" t="s">
        <v>1043</v>
      </c>
      <c r="O208" t="s">
        <v>284</v>
      </c>
      <c r="P208" t="s">
        <v>724</v>
      </c>
    </row>
    <row r="209" spans="12:16" x14ac:dyDescent="0.25">
      <c r="L209" t="str">
        <f t="shared" ca="1" si="5"/>
        <v>Sao Tome and Principe</v>
      </c>
      <c r="M209" s="77" t="s">
        <v>285</v>
      </c>
      <c r="N209" s="77" t="s">
        <v>1044</v>
      </c>
      <c r="O209" t="s">
        <v>725</v>
      </c>
      <c r="P209" t="s">
        <v>726</v>
      </c>
    </row>
    <row r="210" spans="12:16" x14ac:dyDescent="0.25">
      <c r="L210" t="str">
        <f t="shared" ca="1" si="5"/>
        <v>Saudi Arabia</v>
      </c>
      <c r="M210" s="77" t="s">
        <v>286</v>
      </c>
      <c r="N210" s="77" t="s">
        <v>1045</v>
      </c>
      <c r="O210" t="s">
        <v>727</v>
      </c>
      <c r="P210" t="s">
        <v>728</v>
      </c>
    </row>
    <row r="211" spans="12:16" x14ac:dyDescent="0.25">
      <c r="L211" t="str">
        <f t="shared" ca="1" si="5"/>
        <v>Senegal</v>
      </c>
      <c r="M211" s="77" t="s">
        <v>287</v>
      </c>
      <c r="N211" s="77" t="s">
        <v>1046</v>
      </c>
      <c r="O211" t="s">
        <v>287</v>
      </c>
      <c r="P211" t="s">
        <v>729</v>
      </c>
    </row>
    <row r="212" spans="12:16" x14ac:dyDescent="0.25">
      <c r="L212" t="str">
        <f t="shared" ca="1" si="5"/>
        <v>Serbia</v>
      </c>
      <c r="M212" s="77" t="s">
        <v>288</v>
      </c>
      <c r="N212" s="77" t="s">
        <v>1047</v>
      </c>
      <c r="O212" t="s">
        <v>288</v>
      </c>
      <c r="P212" t="s">
        <v>730</v>
      </c>
    </row>
    <row r="213" spans="12:16" x14ac:dyDescent="0.25">
      <c r="L213" t="str">
        <f t="shared" ca="1" si="5"/>
        <v>Seychelles</v>
      </c>
      <c r="M213" s="77" t="s">
        <v>289</v>
      </c>
      <c r="N213" s="77" t="s">
        <v>1048</v>
      </c>
      <c r="O213" t="s">
        <v>289</v>
      </c>
      <c r="P213" t="s">
        <v>731</v>
      </c>
    </row>
    <row r="214" spans="12:16" x14ac:dyDescent="0.25">
      <c r="L214" t="str">
        <f t="shared" ca="1" si="5"/>
        <v>Sierra Leone</v>
      </c>
      <c r="M214" s="77" t="s">
        <v>290</v>
      </c>
      <c r="N214" s="77" t="s">
        <v>1049</v>
      </c>
      <c r="O214" t="s">
        <v>732</v>
      </c>
      <c r="P214" t="s">
        <v>733</v>
      </c>
    </row>
    <row r="215" spans="12:16" x14ac:dyDescent="0.25">
      <c r="L215" t="str">
        <f t="shared" ca="1" si="5"/>
        <v>Singapore</v>
      </c>
      <c r="M215" s="77" t="s">
        <v>291</v>
      </c>
      <c r="N215" s="77" t="s">
        <v>1050</v>
      </c>
      <c r="O215" t="s">
        <v>734</v>
      </c>
      <c r="P215" t="s">
        <v>735</v>
      </c>
    </row>
    <row r="216" spans="12:16" x14ac:dyDescent="0.25">
      <c r="L216" t="str">
        <f t="shared" ca="1" si="5"/>
        <v>Sint Maarten (Dutch part)</v>
      </c>
      <c r="M216" s="77" t="s">
        <v>366</v>
      </c>
      <c r="N216" s="77" t="s">
        <v>1051</v>
      </c>
      <c r="O216" t="s">
        <v>736</v>
      </c>
      <c r="P216" t="s">
        <v>737</v>
      </c>
    </row>
    <row r="217" spans="12:16" x14ac:dyDescent="0.25">
      <c r="L217" t="str">
        <f t="shared" ca="1" si="5"/>
        <v>Slovakia</v>
      </c>
      <c r="M217" s="77" t="s">
        <v>292</v>
      </c>
      <c r="N217" s="77" t="s">
        <v>1052</v>
      </c>
      <c r="O217" t="s">
        <v>738</v>
      </c>
      <c r="P217" t="s">
        <v>739</v>
      </c>
    </row>
    <row r="218" spans="12:16" x14ac:dyDescent="0.25">
      <c r="L218" t="str">
        <f t="shared" ca="1" si="5"/>
        <v>Slovenia</v>
      </c>
      <c r="M218" s="77" t="s">
        <v>293</v>
      </c>
      <c r="N218" s="77" t="s">
        <v>1053</v>
      </c>
      <c r="O218" t="s">
        <v>740</v>
      </c>
      <c r="P218" t="s">
        <v>741</v>
      </c>
    </row>
    <row r="219" spans="12:16" x14ac:dyDescent="0.25">
      <c r="L219" t="str">
        <f t="shared" ca="1" si="5"/>
        <v>Solomon Islands</v>
      </c>
      <c r="M219" s="77" t="s">
        <v>294</v>
      </c>
      <c r="N219" s="77" t="s">
        <v>1054</v>
      </c>
      <c r="O219" t="s">
        <v>742</v>
      </c>
      <c r="P219" t="s">
        <v>743</v>
      </c>
    </row>
    <row r="220" spans="12:16" x14ac:dyDescent="0.25">
      <c r="L220" t="str">
        <f t="shared" ca="1" si="5"/>
        <v>Somalia</v>
      </c>
      <c r="M220" s="77" t="s">
        <v>295</v>
      </c>
      <c r="N220" s="77" t="s">
        <v>1055</v>
      </c>
      <c r="O220" t="s">
        <v>295</v>
      </c>
      <c r="P220" t="s">
        <v>744</v>
      </c>
    </row>
    <row r="221" spans="12:16" x14ac:dyDescent="0.25">
      <c r="L221" t="str">
        <f t="shared" ca="1" si="5"/>
        <v>South Africa</v>
      </c>
      <c r="M221" s="77" t="s">
        <v>296</v>
      </c>
      <c r="N221" s="77" t="s">
        <v>1056</v>
      </c>
      <c r="O221" t="s">
        <v>745</v>
      </c>
      <c r="P221" t="s">
        <v>746</v>
      </c>
    </row>
    <row r="222" spans="12:16" x14ac:dyDescent="0.25">
      <c r="L222" t="str">
        <f t="shared" ca="1" si="5"/>
        <v>South America</v>
      </c>
      <c r="M222" s="77" t="s">
        <v>367</v>
      </c>
      <c r="N222" s="77" t="s">
        <v>1057</v>
      </c>
      <c r="O222" t="s">
        <v>747</v>
      </c>
      <c r="P222" t="s">
        <v>748</v>
      </c>
    </row>
    <row r="223" spans="12:16" x14ac:dyDescent="0.25">
      <c r="L223" t="str">
        <f t="shared" ca="1" si="5"/>
        <v>South Sudan</v>
      </c>
      <c r="M223" s="77" t="s">
        <v>297</v>
      </c>
      <c r="N223" s="77" t="s">
        <v>1058</v>
      </c>
      <c r="O223" t="s">
        <v>749</v>
      </c>
      <c r="P223" t="s">
        <v>750</v>
      </c>
    </row>
    <row r="224" spans="12:16" x14ac:dyDescent="0.25">
      <c r="L224" t="str">
        <f t="shared" ca="1" si="5"/>
        <v>South-Eastern Asia</v>
      </c>
      <c r="M224" s="77" t="s">
        <v>368</v>
      </c>
      <c r="N224" s="77" t="s">
        <v>1059</v>
      </c>
      <c r="O224" t="s">
        <v>751</v>
      </c>
      <c r="P224" t="s">
        <v>752</v>
      </c>
    </row>
    <row r="225" spans="12:16" x14ac:dyDescent="0.25">
      <c r="L225" t="str">
        <f t="shared" ca="1" si="5"/>
        <v>Southern Africa</v>
      </c>
      <c r="M225" s="77" t="s">
        <v>369</v>
      </c>
      <c r="N225" s="77" t="s">
        <v>1060</v>
      </c>
      <c r="O225" t="s">
        <v>753</v>
      </c>
      <c r="P225" t="s">
        <v>754</v>
      </c>
    </row>
    <row r="226" spans="12:16" x14ac:dyDescent="0.25">
      <c r="L226" t="str">
        <f t="shared" ca="1" si="5"/>
        <v>Southern Asia</v>
      </c>
      <c r="M226" s="77" t="s">
        <v>370</v>
      </c>
      <c r="N226" s="77" t="s">
        <v>1061</v>
      </c>
      <c r="O226" t="s">
        <v>755</v>
      </c>
      <c r="P226" t="s">
        <v>756</v>
      </c>
    </row>
    <row r="227" spans="12:16" x14ac:dyDescent="0.25">
      <c r="L227" t="str">
        <f t="shared" ca="1" si="5"/>
        <v>Southern Europe</v>
      </c>
      <c r="M227" s="77" t="s">
        <v>371</v>
      </c>
      <c r="N227" s="77" t="s">
        <v>1062</v>
      </c>
      <c r="O227" t="s">
        <v>757</v>
      </c>
      <c r="P227" t="s">
        <v>758</v>
      </c>
    </row>
    <row r="228" spans="12:16" x14ac:dyDescent="0.25">
      <c r="L228" t="str">
        <f t="shared" ca="1" si="5"/>
        <v>Spain</v>
      </c>
      <c r="M228" s="77" t="s">
        <v>298</v>
      </c>
      <c r="N228" s="77" t="s">
        <v>1063</v>
      </c>
      <c r="O228" t="s">
        <v>759</v>
      </c>
      <c r="P228" t="s">
        <v>760</v>
      </c>
    </row>
    <row r="229" spans="12:16" x14ac:dyDescent="0.25">
      <c r="L229" t="str">
        <f t="shared" ca="1" si="5"/>
        <v>Sri Lanka</v>
      </c>
      <c r="M229" s="77" t="s">
        <v>299</v>
      </c>
      <c r="N229" s="77" t="s">
        <v>1064</v>
      </c>
      <c r="O229" t="s">
        <v>299</v>
      </c>
      <c r="P229" t="s">
        <v>761</v>
      </c>
    </row>
    <row r="230" spans="12:16" x14ac:dyDescent="0.25">
      <c r="L230" t="str">
        <f t="shared" ca="1" si="5"/>
        <v>Sudan</v>
      </c>
      <c r="M230" s="77" t="s">
        <v>300</v>
      </c>
      <c r="N230" s="77" t="s">
        <v>1065</v>
      </c>
      <c r="O230" t="s">
        <v>762</v>
      </c>
      <c r="P230" t="s">
        <v>763</v>
      </c>
    </row>
    <row r="231" spans="12:16" x14ac:dyDescent="0.25">
      <c r="L231" t="str">
        <f t="shared" ca="1" si="5"/>
        <v>Suriname</v>
      </c>
      <c r="M231" s="77" t="s">
        <v>301</v>
      </c>
      <c r="N231" s="77" t="s">
        <v>1066</v>
      </c>
      <c r="O231" t="s">
        <v>301</v>
      </c>
      <c r="P231" t="s">
        <v>764</v>
      </c>
    </row>
    <row r="232" spans="12:16" x14ac:dyDescent="0.25">
      <c r="L232" t="str">
        <f t="shared" ca="1" si="5"/>
        <v>Svalbard and Jan Mayen Islands</v>
      </c>
      <c r="M232" s="77" t="s">
        <v>302</v>
      </c>
      <c r="N232" s="77" t="s">
        <v>1067</v>
      </c>
      <c r="O232" t="s">
        <v>765</v>
      </c>
      <c r="P232" t="s">
        <v>766</v>
      </c>
    </row>
    <row r="233" spans="12:16" x14ac:dyDescent="0.25">
      <c r="L233" t="str">
        <f t="shared" ca="1" si="5"/>
        <v>Swaziland</v>
      </c>
      <c r="M233" s="77" t="s">
        <v>303</v>
      </c>
      <c r="N233" s="77" t="s">
        <v>1068</v>
      </c>
      <c r="O233" t="s">
        <v>767</v>
      </c>
      <c r="P233" t="s">
        <v>768</v>
      </c>
    </row>
    <row r="234" spans="12:16" x14ac:dyDescent="0.25">
      <c r="L234" t="str">
        <f t="shared" ca="1" si="5"/>
        <v>Sweden</v>
      </c>
      <c r="M234" s="77" t="s">
        <v>304</v>
      </c>
      <c r="N234" s="77" t="s">
        <v>1069</v>
      </c>
      <c r="O234" t="s">
        <v>769</v>
      </c>
      <c r="P234" t="s">
        <v>770</v>
      </c>
    </row>
    <row r="235" spans="12:16" x14ac:dyDescent="0.25">
      <c r="L235" t="str">
        <f t="shared" ca="1" si="5"/>
        <v>Switzerland</v>
      </c>
      <c r="M235" s="77" t="s">
        <v>305</v>
      </c>
      <c r="N235" s="77" t="s">
        <v>1070</v>
      </c>
      <c r="O235" t="s">
        <v>771</v>
      </c>
      <c r="P235" t="s">
        <v>772</v>
      </c>
    </row>
    <row r="236" spans="12:16" x14ac:dyDescent="0.25">
      <c r="L236" t="str">
        <f t="shared" ca="1" si="5"/>
        <v>Syrian Arab Republic</v>
      </c>
      <c r="M236" s="77" t="s">
        <v>306</v>
      </c>
      <c r="N236" s="77" t="s">
        <v>1071</v>
      </c>
      <c r="O236" t="s">
        <v>773</v>
      </c>
      <c r="P236" t="s">
        <v>774</v>
      </c>
    </row>
    <row r="237" spans="12:16" x14ac:dyDescent="0.25">
      <c r="L237" t="str">
        <f t="shared" ca="1" si="5"/>
        <v>Taiwan</v>
      </c>
      <c r="M237" s="77" t="s">
        <v>307</v>
      </c>
      <c r="N237" s="77" t="s">
        <v>1072</v>
      </c>
      <c r="O237" t="s">
        <v>775</v>
      </c>
      <c r="P237" t="s">
        <v>776</v>
      </c>
    </row>
    <row r="238" spans="12:16" x14ac:dyDescent="0.25">
      <c r="L238" t="str">
        <f t="shared" ca="1" si="5"/>
        <v>Tajikistan</v>
      </c>
      <c r="M238" s="77" t="s">
        <v>308</v>
      </c>
      <c r="N238" s="77" t="s">
        <v>1073</v>
      </c>
      <c r="O238" t="s">
        <v>777</v>
      </c>
      <c r="P238" t="s">
        <v>778</v>
      </c>
    </row>
    <row r="239" spans="12:16" x14ac:dyDescent="0.25">
      <c r="L239" t="str">
        <f t="shared" ca="1" si="5"/>
        <v>Tanzania (United Republic)</v>
      </c>
      <c r="M239" s="77" t="s">
        <v>309</v>
      </c>
      <c r="N239" s="77" t="s">
        <v>1074</v>
      </c>
      <c r="O239" t="s">
        <v>779</v>
      </c>
      <c r="P239" t="s">
        <v>780</v>
      </c>
    </row>
    <row r="240" spans="12:16" x14ac:dyDescent="0.25">
      <c r="L240" t="str">
        <f t="shared" ca="1" si="5"/>
        <v>Thailand</v>
      </c>
      <c r="M240" s="77" t="s">
        <v>310</v>
      </c>
      <c r="N240" s="77" t="s">
        <v>1075</v>
      </c>
      <c r="O240" t="s">
        <v>781</v>
      </c>
      <c r="P240" t="s">
        <v>782</v>
      </c>
    </row>
    <row r="241" spans="12:16" x14ac:dyDescent="0.25">
      <c r="L241" t="str">
        <f t="shared" ca="1" si="5"/>
        <v>Timor-Leste</v>
      </c>
      <c r="M241" s="77" t="s">
        <v>311</v>
      </c>
      <c r="N241" s="77" t="s">
        <v>1076</v>
      </c>
      <c r="O241" t="s">
        <v>311</v>
      </c>
      <c r="P241" t="s">
        <v>783</v>
      </c>
    </row>
    <row r="242" spans="12:16" x14ac:dyDescent="0.25">
      <c r="L242" t="str">
        <f t="shared" ca="1" si="5"/>
        <v>Togo</v>
      </c>
      <c r="M242" s="77" t="s">
        <v>312</v>
      </c>
      <c r="N242" s="77" t="s">
        <v>1077</v>
      </c>
      <c r="O242" t="s">
        <v>312</v>
      </c>
      <c r="P242" t="s">
        <v>784</v>
      </c>
    </row>
    <row r="243" spans="12:16" x14ac:dyDescent="0.25">
      <c r="L243" t="str">
        <f t="shared" ca="1" si="5"/>
        <v>Tokelau</v>
      </c>
      <c r="M243" s="77" t="s">
        <v>313</v>
      </c>
      <c r="N243" s="77" t="s">
        <v>1078</v>
      </c>
      <c r="O243" t="s">
        <v>313</v>
      </c>
      <c r="P243" t="s">
        <v>785</v>
      </c>
    </row>
    <row r="244" spans="12:16" x14ac:dyDescent="0.25">
      <c r="L244" t="str">
        <f t="shared" ca="1" si="5"/>
        <v>Tonga</v>
      </c>
      <c r="M244" s="77" t="s">
        <v>314</v>
      </c>
      <c r="N244" s="77" t="s">
        <v>1079</v>
      </c>
      <c r="O244" t="s">
        <v>314</v>
      </c>
      <c r="P244" t="s">
        <v>786</v>
      </c>
    </row>
    <row r="245" spans="12:16" x14ac:dyDescent="0.25">
      <c r="L245" t="str">
        <f t="shared" ca="1" si="5"/>
        <v>Trinidad and Tobago</v>
      </c>
      <c r="M245" s="77" t="s">
        <v>315</v>
      </c>
      <c r="N245" s="77" t="s">
        <v>1080</v>
      </c>
      <c r="O245" t="s">
        <v>787</v>
      </c>
      <c r="P245" t="s">
        <v>788</v>
      </c>
    </row>
    <row r="246" spans="12:16" x14ac:dyDescent="0.25">
      <c r="L246" t="str">
        <f t="shared" ca="1" si="5"/>
        <v>Tunisia</v>
      </c>
      <c r="M246" s="77" t="s">
        <v>316</v>
      </c>
      <c r="N246" s="77" t="s">
        <v>1081</v>
      </c>
      <c r="O246" t="s">
        <v>789</v>
      </c>
      <c r="P246" t="s">
        <v>790</v>
      </c>
    </row>
    <row r="247" spans="12:16" x14ac:dyDescent="0.25">
      <c r="L247" t="str">
        <f t="shared" ca="1" si="5"/>
        <v>Turkey</v>
      </c>
      <c r="M247" s="77" t="s">
        <v>317</v>
      </c>
      <c r="N247" s="77" t="s">
        <v>1082</v>
      </c>
      <c r="O247" t="s">
        <v>791</v>
      </c>
      <c r="P247" t="s">
        <v>792</v>
      </c>
    </row>
    <row r="248" spans="12:16" x14ac:dyDescent="0.25">
      <c r="L248" t="str">
        <f t="shared" ca="1" si="5"/>
        <v>Turkmenistan</v>
      </c>
      <c r="M248" s="77" t="s">
        <v>318</v>
      </c>
      <c r="N248" s="77" t="s">
        <v>1083</v>
      </c>
      <c r="O248" t="s">
        <v>793</v>
      </c>
      <c r="P248" t="s">
        <v>794</v>
      </c>
    </row>
    <row r="249" spans="12:16" x14ac:dyDescent="0.25">
      <c r="L249" t="str">
        <f t="shared" ca="1" si="5"/>
        <v>Turks and Caicos Islands</v>
      </c>
      <c r="M249" s="77" t="s">
        <v>319</v>
      </c>
      <c r="N249" s="77" t="s">
        <v>1084</v>
      </c>
      <c r="O249" t="s">
        <v>795</v>
      </c>
      <c r="P249" t="s">
        <v>796</v>
      </c>
    </row>
    <row r="250" spans="12:16" x14ac:dyDescent="0.25">
      <c r="L250" t="str">
        <f t="shared" ca="1" si="5"/>
        <v>Tuvalu</v>
      </c>
      <c r="M250" s="77" t="s">
        <v>320</v>
      </c>
      <c r="N250" s="77" t="s">
        <v>1085</v>
      </c>
      <c r="O250" t="s">
        <v>320</v>
      </c>
      <c r="P250" t="s">
        <v>797</v>
      </c>
    </row>
    <row r="251" spans="12:16" x14ac:dyDescent="0.25">
      <c r="L251" t="str">
        <f t="shared" ca="1" si="5"/>
        <v>Uganda</v>
      </c>
      <c r="M251" s="77" t="s">
        <v>321</v>
      </c>
      <c r="N251" s="77" t="s">
        <v>1086</v>
      </c>
      <c r="O251" t="s">
        <v>321</v>
      </c>
      <c r="P251" t="s">
        <v>798</v>
      </c>
    </row>
    <row r="252" spans="12:16" x14ac:dyDescent="0.25">
      <c r="L252" t="str">
        <f t="shared" ca="1" si="5"/>
        <v>Ukraine</v>
      </c>
      <c r="M252" s="77" t="s">
        <v>322</v>
      </c>
      <c r="N252" s="77" t="s">
        <v>1087</v>
      </c>
      <c r="O252" t="s">
        <v>799</v>
      </c>
      <c r="P252" t="s">
        <v>800</v>
      </c>
    </row>
    <row r="253" spans="12:16" x14ac:dyDescent="0.25">
      <c r="L253" t="str">
        <f t="shared" ca="1" si="5"/>
        <v>United Arab Emirates</v>
      </c>
      <c r="M253" s="77" t="s">
        <v>323</v>
      </c>
      <c r="N253" s="77" t="s">
        <v>1088</v>
      </c>
      <c r="O253" t="s">
        <v>801</v>
      </c>
      <c r="P253" t="s">
        <v>802</v>
      </c>
    </row>
    <row r="254" spans="12:16" x14ac:dyDescent="0.25">
      <c r="L254" t="str">
        <f t="shared" ca="1" si="5"/>
        <v>United Kingdom</v>
      </c>
      <c r="M254" s="77" t="s">
        <v>324</v>
      </c>
      <c r="N254" s="77" t="s">
        <v>1089</v>
      </c>
      <c r="O254" t="s">
        <v>803</v>
      </c>
      <c r="P254" t="s">
        <v>804</v>
      </c>
    </row>
    <row r="255" spans="12:16" x14ac:dyDescent="0.25">
      <c r="L255" t="str">
        <f t="shared" ca="1" si="5"/>
        <v>United States</v>
      </c>
      <c r="M255" s="77" t="s">
        <v>325</v>
      </c>
      <c r="N255" s="77" t="s">
        <v>1090</v>
      </c>
      <c r="O255" t="s">
        <v>805</v>
      </c>
      <c r="P255" t="s">
        <v>806</v>
      </c>
    </row>
    <row r="256" spans="12:16" x14ac:dyDescent="0.25">
      <c r="L256" t="str">
        <f t="shared" ca="1" si="5"/>
        <v>United States Virgin Islands</v>
      </c>
      <c r="M256" s="77" t="s">
        <v>326</v>
      </c>
      <c r="N256" s="77" t="s">
        <v>1091</v>
      </c>
      <c r="O256" t="s">
        <v>807</v>
      </c>
      <c r="P256" t="s">
        <v>808</v>
      </c>
    </row>
    <row r="257" spans="12:16" x14ac:dyDescent="0.25">
      <c r="L257" t="str">
        <f t="shared" ca="1" si="5"/>
        <v>Uruguay</v>
      </c>
      <c r="M257" s="77" t="s">
        <v>327</v>
      </c>
      <c r="N257" s="77" t="s">
        <v>1092</v>
      </c>
      <c r="O257" t="s">
        <v>327</v>
      </c>
      <c r="P257" t="s">
        <v>809</v>
      </c>
    </row>
    <row r="258" spans="12:16" x14ac:dyDescent="0.25">
      <c r="L258" t="str">
        <f t="shared" ca="1" si="5"/>
        <v>Uzbekistan</v>
      </c>
      <c r="M258" s="77" t="s">
        <v>328</v>
      </c>
      <c r="N258" s="77" t="s">
        <v>1093</v>
      </c>
      <c r="O258" t="s">
        <v>810</v>
      </c>
      <c r="P258" t="s">
        <v>811</v>
      </c>
    </row>
    <row r="259" spans="12:16" x14ac:dyDescent="0.25">
      <c r="L259" t="str">
        <f t="shared" ref="L259:L271" ca="1" si="6">OFFSET($M259,0,LangOffset,1,1)</f>
        <v>Vanuatu</v>
      </c>
      <c r="M259" s="77" t="s">
        <v>329</v>
      </c>
      <c r="N259" s="77" t="s">
        <v>1094</v>
      </c>
      <c r="O259" t="s">
        <v>329</v>
      </c>
      <c r="P259" t="s">
        <v>812</v>
      </c>
    </row>
    <row r="260" spans="12:16" x14ac:dyDescent="0.25">
      <c r="L260" t="str">
        <f t="shared" ca="1" si="6"/>
        <v>Venezuela</v>
      </c>
      <c r="M260" s="77" t="s">
        <v>330</v>
      </c>
      <c r="N260" s="77" t="s">
        <v>1095</v>
      </c>
      <c r="O260" t="s">
        <v>330</v>
      </c>
      <c r="P260" t="s">
        <v>813</v>
      </c>
    </row>
    <row r="261" spans="12:16" x14ac:dyDescent="0.25">
      <c r="L261" t="str">
        <f t="shared" ca="1" si="6"/>
        <v>Viet Nam</v>
      </c>
      <c r="M261" s="77" t="s">
        <v>331</v>
      </c>
      <c r="N261" s="77" t="s">
        <v>1096</v>
      </c>
      <c r="O261" t="s">
        <v>331</v>
      </c>
      <c r="P261" t="s">
        <v>814</v>
      </c>
    </row>
    <row r="262" spans="12:16" x14ac:dyDescent="0.25">
      <c r="L262" t="str">
        <f t="shared" ca="1" si="6"/>
        <v>Wallis and Futuna Islands</v>
      </c>
      <c r="M262" s="77" t="s">
        <v>332</v>
      </c>
      <c r="N262" s="77" t="s">
        <v>1097</v>
      </c>
      <c r="O262" t="s">
        <v>815</v>
      </c>
      <c r="P262" t="s">
        <v>816</v>
      </c>
    </row>
    <row r="263" spans="12:16" x14ac:dyDescent="0.25">
      <c r="L263" t="str">
        <f t="shared" ca="1" si="6"/>
        <v>Western Africa</v>
      </c>
      <c r="M263" s="77" t="s">
        <v>372</v>
      </c>
      <c r="N263" s="77" t="s">
        <v>1098</v>
      </c>
      <c r="O263" t="s">
        <v>817</v>
      </c>
      <c r="P263" t="s">
        <v>818</v>
      </c>
    </row>
    <row r="264" spans="12:16" x14ac:dyDescent="0.25">
      <c r="L264" t="str">
        <f t="shared" ca="1" si="6"/>
        <v>Western Asia</v>
      </c>
      <c r="M264" s="77" t="s">
        <v>373</v>
      </c>
      <c r="N264" s="77" t="s">
        <v>1099</v>
      </c>
      <c r="O264" t="s">
        <v>819</v>
      </c>
      <c r="P264" t="s">
        <v>820</v>
      </c>
    </row>
    <row r="265" spans="12:16" x14ac:dyDescent="0.25">
      <c r="L265" t="str">
        <f t="shared" ca="1" si="6"/>
        <v>Western Europe</v>
      </c>
      <c r="M265" s="77" t="s">
        <v>374</v>
      </c>
      <c r="N265" s="77" t="s">
        <v>1100</v>
      </c>
      <c r="O265" t="s">
        <v>821</v>
      </c>
      <c r="P265" t="s">
        <v>822</v>
      </c>
    </row>
    <row r="266" spans="12:16" x14ac:dyDescent="0.25">
      <c r="L266" t="str">
        <f t="shared" ca="1" si="6"/>
        <v>Western Sahara</v>
      </c>
      <c r="M266" s="77" t="s">
        <v>333</v>
      </c>
      <c r="N266" s="77" t="s">
        <v>1101</v>
      </c>
      <c r="O266" t="s">
        <v>823</v>
      </c>
      <c r="P266" t="s">
        <v>824</v>
      </c>
    </row>
    <row r="267" spans="12:16" x14ac:dyDescent="0.25">
      <c r="L267" t="str">
        <f t="shared" ca="1" si="6"/>
        <v>World</v>
      </c>
      <c r="M267" s="77" t="s">
        <v>375</v>
      </c>
      <c r="N267" s="77" t="s">
        <v>1102</v>
      </c>
      <c r="O267" t="s">
        <v>825</v>
      </c>
      <c r="P267" t="s">
        <v>826</v>
      </c>
    </row>
    <row r="268" spans="12:16" x14ac:dyDescent="0.25">
      <c r="L268" t="str">
        <f t="shared" ca="1" si="6"/>
        <v>Yemen</v>
      </c>
      <c r="M268" s="77" t="s">
        <v>334</v>
      </c>
      <c r="N268" s="77" t="s">
        <v>1103</v>
      </c>
      <c r="O268" t="s">
        <v>334</v>
      </c>
      <c r="P268" t="s">
        <v>827</v>
      </c>
    </row>
    <row r="269" spans="12:16" x14ac:dyDescent="0.25">
      <c r="L269" t="str">
        <f t="shared" ca="1" si="6"/>
        <v>Zambia</v>
      </c>
      <c r="M269" s="77" t="s">
        <v>335</v>
      </c>
      <c r="N269" s="77" t="s">
        <v>1104</v>
      </c>
      <c r="O269" t="s">
        <v>335</v>
      </c>
      <c r="P269" t="s">
        <v>828</v>
      </c>
    </row>
    <row r="270" spans="12:16" x14ac:dyDescent="0.25">
      <c r="L270" t="str">
        <f t="shared" ca="1" si="6"/>
        <v>Zanzibar</v>
      </c>
      <c r="M270" s="77" t="s">
        <v>336</v>
      </c>
      <c r="N270" s="77" t="s">
        <v>1105</v>
      </c>
      <c r="O270" t="s">
        <v>336</v>
      </c>
      <c r="P270" t="s">
        <v>829</v>
      </c>
    </row>
    <row r="271" spans="12:16" x14ac:dyDescent="0.25">
      <c r="L271" t="str">
        <f t="shared" ca="1" si="6"/>
        <v>Zimbabwe</v>
      </c>
      <c r="M271" s="77" t="s">
        <v>337</v>
      </c>
      <c r="N271" s="77" t="s">
        <v>1106</v>
      </c>
      <c r="O271" t="s">
        <v>337</v>
      </c>
      <c r="P271" t="s">
        <v>830</v>
      </c>
    </row>
  </sheetData>
  <sheetProtection algorithmName="SHA-512" hashValue="yeboFZIkulRxcAhmP2+Ww/6fEMwMhdo+H7uk9/SgOozd9Rbx2/7dMglCqq7zRZbya/WlkUC59M817CRC5vyzoQ==" saltValue="Si1I3w8gTxPgpd8BzycRtQ==" spinCount="100000" sheet="1" objects="1" scenarios="1"/>
  <sortState ref="C4:D9">
    <sortCondition ref="C4:C9"/>
  </sortState>
  <customSheetViews>
    <customSheetView guid="{8A762DD9-6125-4177-AA9B-79E8D68448DE}">
      <selection activeCell="B30" sqref="B30"/>
      <pageMargins left="0.7" right="0.7" top="0.75" bottom="0.75" header="0.3" footer="0.3"/>
    </customSheetView>
    <customSheetView guid="{5D020AB2-0A97-4230-BF83-062EE6184162}">
      <selection activeCell="B15" sqref="B15"/>
      <pageMargins left="0.7" right="0.7" top="0.75" bottom="0.75" header="0.3" footer="0.3"/>
    </customSheetView>
    <customSheetView guid="{DCBE10EC-8F38-2F45-867C-33FA420E36B5}">
      <selection activeCell="A23" sqref="A23"/>
      <pageMargins left="0.7" right="0.7" top="0.75" bottom="0.75" header="0.3" footer="0.3"/>
    </customSheetView>
    <customSheetView guid="{CD09CE3E-58EC-4EDC-BE6A-B9CFB40E5B97}">
      <selection activeCell="A16" sqref="A16"/>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Z500"/>
  <sheetViews>
    <sheetView zoomScale="70" zoomScaleNormal="70" zoomScalePageLayoutView="70" workbookViewId="0">
      <selection activeCell="A3" sqref="A3"/>
    </sheetView>
  </sheetViews>
  <sheetFormatPr defaultColWidth="9" defaultRowHeight="14.25" x14ac:dyDescent="0.2"/>
  <cols>
    <col min="1" max="1" width="19.875" style="4" customWidth="1"/>
    <col min="2" max="2" width="25.375" style="4" customWidth="1"/>
    <col min="3" max="3" width="19.875" style="4" customWidth="1"/>
    <col min="4" max="4" width="26.375" style="12" customWidth="1"/>
    <col min="5" max="5" width="19.875" style="4" customWidth="1"/>
    <col min="6" max="6" width="16.125" style="10" customWidth="1"/>
    <col min="7" max="7" width="33.75" style="4" customWidth="1"/>
    <col min="8" max="8" width="19.875" style="4" customWidth="1"/>
    <col min="9" max="9" width="73.375" style="12" customWidth="1"/>
    <col min="10" max="10" width="71.625" style="12" customWidth="1"/>
    <col min="11" max="11" width="36.875" style="4" customWidth="1"/>
    <col min="12" max="16384" width="9" style="4"/>
  </cols>
  <sheetData>
    <row r="1" spans="1:11" x14ac:dyDescent="0.2">
      <c r="A1" s="5" t="s">
        <v>15</v>
      </c>
      <c r="C1" s="6">
        <f>IF(Language="English",0,IF(Language="French",1,IF(Language="Spanish",2,IF(Language="Russian",3))))</f>
        <v>0</v>
      </c>
      <c r="D1" s="4"/>
      <c r="E1" s="6"/>
      <c r="F1" s="9"/>
      <c r="G1" s="7" t="s">
        <v>19</v>
      </c>
      <c r="H1" s="8"/>
      <c r="I1" s="13"/>
      <c r="J1" s="13"/>
      <c r="K1" s="8" t="s">
        <v>1204</v>
      </c>
    </row>
    <row r="2" spans="1:11" x14ac:dyDescent="0.2">
      <c r="A2" s="71" t="s">
        <v>20</v>
      </c>
      <c r="B2" s="71" t="s">
        <v>16</v>
      </c>
      <c r="C2" s="52" t="s">
        <v>21</v>
      </c>
      <c r="D2" s="52" t="s">
        <v>18</v>
      </c>
      <c r="E2" s="81" t="s">
        <v>22</v>
      </c>
      <c r="F2" s="9"/>
      <c r="G2" s="70" t="s">
        <v>20</v>
      </c>
      <c r="H2" s="71" t="s">
        <v>16</v>
      </c>
      <c r="I2" s="52" t="s">
        <v>21</v>
      </c>
      <c r="J2" s="52" t="s">
        <v>18</v>
      </c>
      <c r="K2" s="52" t="s">
        <v>22</v>
      </c>
    </row>
    <row r="3" spans="1:11" ht="15" x14ac:dyDescent="0.2">
      <c r="A3" s="4" t="str">
        <f t="shared" ref="A3:A34" ca="1" si="0">OFFSET($B3,0,LangOffset,1,1)</f>
        <v>Tuberculosis</v>
      </c>
      <c r="B3" s="12" t="s">
        <v>61</v>
      </c>
      <c r="C3" s="92" t="s">
        <v>1107</v>
      </c>
      <c r="D3" s="104" t="s">
        <v>61</v>
      </c>
      <c r="E3" s="92" t="s">
        <v>60</v>
      </c>
      <c r="G3" s="4" t="str">
        <f t="shared" ref="G3:G65" ca="1" si="1">OFFSET($H3,0,LangOffset,1,1)</f>
        <v>INSTRUCTIONS - TB priority modules</v>
      </c>
      <c r="H3" s="12" t="s">
        <v>104</v>
      </c>
      <c r="I3" s="92" t="s">
        <v>1140</v>
      </c>
      <c r="J3" s="104" t="s">
        <v>1173</v>
      </c>
      <c r="K3" s="92" t="s">
        <v>1205</v>
      </c>
    </row>
    <row r="4" spans="1:11" ht="42.75" x14ac:dyDescent="0.2">
      <c r="A4" s="4" t="str">
        <f t="shared" ca="1" si="0"/>
        <v>TB Programmatic Gap Table 1 (Per Priority Intervention)</v>
      </c>
      <c r="B4" s="12" t="s">
        <v>62</v>
      </c>
      <c r="C4" s="92" t="s">
        <v>1108</v>
      </c>
      <c r="D4" s="112" t="s">
        <v>1335</v>
      </c>
      <c r="E4" s="92" t="s">
        <v>1185</v>
      </c>
      <c r="G4" s="4" t="str">
        <f t="shared" ca="1" si="1"/>
        <v xml:space="preserve">Instructions for filling tuberculosis programmatic gap table: </v>
      </c>
      <c r="H4" s="12" t="s">
        <v>68</v>
      </c>
      <c r="I4" s="92" t="s">
        <v>1141</v>
      </c>
      <c r="J4" s="112" t="s">
        <v>1346</v>
      </c>
      <c r="K4" s="92" t="s">
        <v>1206</v>
      </c>
    </row>
    <row r="5" spans="1:11" ht="409.5" x14ac:dyDescent="0.2">
      <c r="A5" s="4" t="str">
        <f t="shared" ca="1" si="0"/>
        <v>TB Programmatic Gap Table 2 (Per Priority Intervention)</v>
      </c>
      <c r="B5" s="12" t="s">
        <v>63</v>
      </c>
      <c r="C5" s="92" t="s">
        <v>1109</v>
      </c>
      <c r="D5" s="112" t="s">
        <v>1336</v>
      </c>
      <c r="E5" s="92" t="s">
        <v>1186</v>
      </c>
      <c r="G5" s="4"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H5" s="12" t="s">
        <v>377</v>
      </c>
      <c r="I5" s="105" t="s">
        <v>1280</v>
      </c>
      <c r="J5" s="112" t="s">
        <v>1347</v>
      </c>
      <c r="K5" s="82" t="s">
        <v>1304</v>
      </c>
    </row>
    <row r="6" spans="1:11" ht="285" x14ac:dyDescent="0.2">
      <c r="A6" s="4" t="str">
        <f t="shared" ca="1" si="0"/>
        <v>TB Programmatic Gap Table 3 (Per Priority Intervention)</v>
      </c>
      <c r="B6" s="12" t="s">
        <v>64</v>
      </c>
      <c r="C6" s="12" t="s">
        <v>1110</v>
      </c>
      <c r="D6" s="112" t="s">
        <v>1337</v>
      </c>
      <c r="E6" s="11" t="s">
        <v>1187</v>
      </c>
      <c r="G6" s="4"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2" t="s">
        <v>378</v>
      </c>
      <c r="I6" s="106" t="s">
        <v>1281</v>
      </c>
      <c r="J6" s="112" t="s">
        <v>1348</v>
      </c>
      <c r="K6" s="92" t="s">
        <v>1207</v>
      </c>
    </row>
    <row r="7" spans="1:11" ht="42.75" x14ac:dyDescent="0.2">
      <c r="A7" s="4" t="str">
        <f t="shared" ca="1" si="0"/>
        <v>TB Programmatic Gap Table 4 (Per Priority Intervention)</v>
      </c>
      <c r="B7" s="12" t="s">
        <v>65</v>
      </c>
      <c r="C7" s="12" t="s">
        <v>1111</v>
      </c>
      <c r="D7" s="112" t="s">
        <v>1338</v>
      </c>
      <c r="E7" s="11" t="s">
        <v>1188</v>
      </c>
      <c r="G7" s="4" t="str">
        <f t="shared" ca="1" si="1"/>
        <v>Reference: WHO- Stop TB Planning and Budgeting tool: http://www.who.int/tb/dots/planning_budgeting_tool/en/</v>
      </c>
      <c r="H7" s="12" t="s">
        <v>74</v>
      </c>
      <c r="I7" s="93" t="s">
        <v>1150</v>
      </c>
      <c r="J7" s="104" t="s">
        <v>76</v>
      </c>
      <c r="K7" s="92" t="s">
        <v>1208</v>
      </c>
    </row>
    <row r="8" spans="1:11" ht="57" x14ac:dyDescent="0.2">
      <c r="A8" s="4" t="str">
        <f t="shared" ca="1" si="0"/>
        <v>TB Programmatic Gap Table 5 (Per Priority Intervention)</v>
      </c>
      <c r="B8" s="12" t="s">
        <v>66</v>
      </c>
      <c r="C8" s="12" t="s">
        <v>1112</v>
      </c>
      <c r="D8" s="112" t="s">
        <v>1339</v>
      </c>
      <c r="E8" s="11" t="s">
        <v>1189</v>
      </c>
      <c r="G8" s="4"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2" t="s">
        <v>100</v>
      </c>
      <c r="I8" s="107" t="s">
        <v>1282</v>
      </c>
      <c r="J8" s="112" t="s">
        <v>1310</v>
      </c>
      <c r="K8" s="92" t="s">
        <v>1209</v>
      </c>
    </row>
    <row r="9" spans="1:11" ht="42.75" x14ac:dyDescent="0.2">
      <c r="A9" s="4" t="str">
        <f t="shared" ca="1" si="0"/>
        <v>TB Programmatic Gap Table 6 (Per Priority Intervention)</v>
      </c>
      <c r="B9" s="12" t="s">
        <v>67</v>
      </c>
      <c r="C9" s="12" t="s">
        <v>1113</v>
      </c>
      <c r="D9" s="112" t="s">
        <v>1340</v>
      </c>
      <c r="E9" s="11" t="s">
        <v>1190</v>
      </c>
      <c r="G9" s="4" t="str">
        <f t="shared" ca="1" si="1"/>
        <v>"Tables" Tab</v>
      </c>
      <c r="H9" s="12" t="s">
        <v>96</v>
      </c>
      <c r="I9" s="108" t="s">
        <v>1142</v>
      </c>
      <c r="J9" s="104" t="s">
        <v>1174</v>
      </c>
      <c r="K9" s="92" t="s">
        <v>1210</v>
      </c>
    </row>
    <row r="10" spans="1:11" ht="15" x14ac:dyDescent="0.2">
      <c r="A10" s="4" t="str">
        <f t="shared" ca="1" si="0"/>
        <v>Priority Module</v>
      </c>
      <c r="B10" s="12" t="s">
        <v>23</v>
      </c>
      <c r="C10" s="92" t="s">
        <v>1114</v>
      </c>
      <c r="D10" s="104" t="s">
        <v>1167</v>
      </c>
      <c r="E10" s="92" t="s">
        <v>43</v>
      </c>
      <c r="G10" s="4" t="str">
        <f t="shared" ca="1" si="1"/>
        <v>TB care and prevention- Case detection and diagnosis</v>
      </c>
      <c r="H10" s="12" t="s">
        <v>97</v>
      </c>
      <c r="I10" s="78" t="s">
        <v>1153</v>
      </c>
      <c r="J10" s="104" t="s">
        <v>1175</v>
      </c>
      <c r="K10" s="86" t="s">
        <v>1305</v>
      </c>
    </row>
    <row r="11" spans="1:11" ht="28.5" x14ac:dyDescent="0.2">
      <c r="A11" s="4" t="str">
        <f t="shared" ca="1" si="0"/>
        <v>Selected coverage indicator</v>
      </c>
      <c r="B11" s="12" t="s">
        <v>0</v>
      </c>
      <c r="C11" s="92" t="s">
        <v>1115</v>
      </c>
      <c r="D11" s="104" t="s">
        <v>30</v>
      </c>
      <c r="E11" s="92" t="s">
        <v>44</v>
      </c>
      <c r="G11" s="4" t="str">
        <f t="shared" ca="1" si="1"/>
        <v>Coverage indicator: Number of notified cases of all forms of TB- bacteriologically confirmed plus clinically diagnosed (new and relapse)</v>
      </c>
      <c r="H11" s="12" t="s">
        <v>379</v>
      </c>
      <c r="I11" s="78" t="s">
        <v>1154</v>
      </c>
      <c r="J11" s="86" t="s">
        <v>1264</v>
      </c>
      <c r="K11" s="95" t="s">
        <v>1212</v>
      </c>
    </row>
    <row r="12" spans="1:11" ht="30" x14ac:dyDescent="0.2">
      <c r="A12" s="4" t="str">
        <f t="shared" ca="1" si="0"/>
        <v>Current national coverage</v>
      </c>
      <c r="B12" s="12" t="s">
        <v>12</v>
      </c>
      <c r="C12" s="92" t="s">
        <v>1116</v>
      </c>
      <c r="D12" s="104" t="s">
        <v>31</v>
      </c>
      <c r="E12" s="92" t="s">
        <v>45</v>
      </c>
      <c r="G12" s="4" t="str">
        <f t="shared" ca="1" si="1"/>
        <v>Estimated population in need/at risk:
Refers to the estimated incidence of all forms of TB cases</v>
      </c>
      <c r="H12" s="12" t="s">
        <v>380</v>
      </c>
      <c r="I12" s="106" t="s">
        <v>1283</v>
      </c>
      <c r="J12" s="104" t="s">
        <v>75</v>
      </c>
      <c r="K12" s="111" t="s">
        <v>1213</v>
      </c>
    </row>
    <row r="13" spans="1:11" ht="313.5" x14ac:dyDescent="0.2">
      <c r="A13" s="4" t="str">
        <f t="shared" ca="1" si="0"/>
        <v>Insert latest results</v>
      </c>
      <c r="B13" s="12" t="s">
        <v>13</v>
      </c>
      <c r="C13" s="92" t="s">
        <v>1117</v>
      </c>
      <c r="D13" s="104" t="s">
        <v>32</v>
      </c>
      <c r="E13" s="92" t="s">
        <v>46</v>
      </c>
      <c r="G13" s="4"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2" t="s">
        <v>381</v>
      </c>
      <c r="I13" s="109" t="s">
        <v>1151</v>
      </c>
      <c r="J13" s="104" t="s">
        <v>1176</v>
      </c>
      <c r="K13" s="104" t="s">
        <v>1306</v>
      </c>
    </row>
    <row r="14" spans="1:11" ht="52.5" customHeight="1" x14ac:dyDescent="0.2">
      <c r="A14" s="4" t="str">
        <f t="shared" ca="1" si="0"/>
        <v>Year</v>
      </c>
      <c r="B14" s="12" t="s">
        <v>9</v>
      </c>
      <c r="C14" s="92" t="s">
        <v>1118</v>
      </c>
      <c r="D14" s="104" t="s">
        <v>33</v>
      </c>
      <c r="E14" s="92" t="s">
        <v>47</v>
      </c>
      <c r="G14" s="72"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2" t="s">
        <v>382</v>
      </c>
      <c r="I14" s="106" t="s">
        <v>1284</v>
      </c>
      <c r="J14" s="112" t="s">
        <v>1311</v>
      </c>
      <c r="K14" s="92" t="s">
        <v>1214</v>
      </c>
    </row>
    <row r="15" spans="1:11" ht="28.5" x14ac:dyDescent="0.2">
      <c r="A15" s="4" t="str">
        <f t="shared" ca="1" si="0"/>
        <v>Data source</v>
      </c>
      <c r="B15" s="12" t="s">
        <v>10</v>
      </c>
      <c r="C15" s="92" t="s">
        <v>1119</v>
      </c>
      <c r="D15" s="104" t="s">
        <v>37</v>
      </c>
      <c r="E15" s="92" t="s">
        <v>51</v>
      </c>
      <c r="G15" s="72" t="str">
        <f t="shared" ca="1" si="1"/>
        <v>Programmatic Gap:
The programmatic gap is calculated based on total need (line A)</v>
      </c>
      <c r="H15" s="12" t="s">
        <v>383</v>
      </c>
      <c r="I15" s="110" t="s">
        <v>1285</v>
      </c>
      <c r="J15" s="112" t="s">
        <v>1349</v>
      </c>
      <c r="K15" s="92" t="s">
        <v>1215</v>
      </c>
    </row>
    <row r="16" spans="1:11" ht="75" x14ac:dyDescent="0.2">
      <c r="A16" s="4" t="str">
        <f t="shared" ca="1" si="0"/>
        <v>Comments</v>
      </c>
      <c r="B16" s="12" t="s">
        <v>11</v>
      </c>
      <c r="C16" s="92" t="s">
        <v>1120</v>
      </c>
      <c r="D16" s="104" t="s">
        <v>38</v>
      </c>
      <c r="E16" s="92" t="s">
        <v>52</v>
      </c>
      <c r="G16" s="4" t="str">
        <f t="shared" ca="1" si="1"/>
        <v>Comments/Assumptions:
1) Specify the target area
2) Specify who are the other sources of funding
3) Specify the number and proportion of childhood TB cases to be notified among the total notified</v>
      </c>
      <c r="H16" s="12" t="s">
        <v>384</v>
      </c>
      <c r="I16" s="109" t="s">
        <v>1286</v>
      </c>
      <c r="J16" s="112" t="s">
        <v>1312</v>
      </c>
      <c r="K16" s="92" t="s">
        <v>1216</v>
      </c>
    </row>
    <row r="17" spans="1:11" ht="15" x14ac:dyDescent="0.2">
      <c r="A17" s="4" t="str">
        <f t="shared" ca="1" si="0"/>
        <v>Year 1</v>
      </c>
      <c r="B17" s="12" t="s">
        <v>1</v>
      </c>
      <c r="C17" s="92" t="s">
        <v>1121</v>
      </c>
      <c r="D17" s="104" t="s">
        <v>34</v>
      </c>
      <c r="E17" s="92" t="s">
        <v>48</v>
      </c>
      <c r="G17" s="4" t="str">
        <f t="shared" ca="1" si="1"/>
        <v>MDR-TB- Case Detection and Diagnosis</v>
      </c>
      <c r="H17" s="12" t="s">
        <v>69</v>
      </c>
      <c r="I17" s="78" t="s">
        <v>1152</v>
      </c>
      <c r="J17" s="113" t="s">
        <v>1313</v>
      </c>
      <c r="K17" s="95" t="s">
        <v>1217</v>
      </c>
    </row>
    <row r="18" spans="1:11" ht="15" x14ac:dyDescent="0.2">
      <c r="A18" s="4" t="str">
        <f t="shared" ca="1" si="0"/>
        <v>Year 2</v>
      </c>
      <c r="B18" s="12" t="s">
        <v>2</v>
      </c>
      <c r="C18" s="92" t="s">
        <v>1122</v>
      </c>
      <c r="D18" s="104" t="s">
        <v>35</v>
      </c>
      <c r="E18" s="92" t="s">
        <v>49</v>
      </c>
      <c r="G18" s="4" t="str">
        <f t="shared" ca="1" si="1"/>
        <v>Coverage indicator: 
Number of TB cases with RR-TB and/or MDR-TB notified</v>
      </c>
      <c r="H18" s="12" t="s">
        <v>385</v>
      </c>
      <c r="I18" s="78" t="s">
        <v>1156</v>
      </c>
      <c r="J18" s="86" t="s">
        <v>1267</v>
      </c>
      <c r="K18" s="95" t="s">
        <v>1218</v>
      </c>
    </row>
    <row r="19" spans="1:11" ht="45" x14ac:dyDescent="0.2">
      <c r="A19" s="4" t="str">
        <f t="shared" ca="1" si="0"/>
        <v>Year 3</v>
      </c>
      <c r="B19" s="12" t="s">
        <v>3</v>
      </c>
      <c r="C19" s="92" t="s">
        <v>1123</v>
      </c>
      <c r="D19" s="104" t="s">
        <v>36</v>
      </c>
      <c r="E19" s="92" t="s">
        <v>50</v>
      </c>
      <c r="G19" s="4" t="str">
        <f t="shared" ca="1" si="1"/>
        <v>Estimated population in need/at risk:
Refers to the number of the estimated MDR TB cases among all new and retreatment cases.</v>
      </c>
      <c r="H19" s="12" t="s">
        <v>386</v>
      </c>
      <c r="I19" s="106" t="s">
        <v>1287</v>
      </c>
      <c r="J19" s="112" t="s">
        <v>1314</v>
      </c>
      <c r="K19" s="92" t="s">
        <v>1219</v>
      </c>
    </row>
    <row r="20" spans="1:11" ht="150" x14ac:dyDescent="0.2">
      <c r="A20" s="4" t="str">
        <f t="shared" ca="1" si="0"/>
        <v>Insert year</v>
      </c>
      <c r="B20" s="12" t="s">
        <v>4</v>
      </c>
      <c r="C20" s="92" t="s">
        <v>1124</v>
      </c>
      <c r="D20" s="104" t="s">
        <v>1168</v>
      </c>
      <c r="E20" s="92" t="s">
        <v>53</v>
      </c>
      <c r="G20" s="4"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2" t="s">
        <v>387</v>
      </c>
      <c r="I20" s="109" t="s">
        <v>1288</v>
      </c>
      <c r="J20" s="112" t="s">
        <v>1315</v>
      </c>
      <c r="K20" s="92" t="s">
        <v>1220</v>
      </c>
    </row>
    <row r="21" spans="1:11" ht="90" x14ac:dyDescent="0.2">
      <c r="A21" s="4" t="str">
        <f t="shared" ca="1" si="0"/>
        <v>Comments / Assumptions</v>
      </c>
      <c r="B21" s="12" t="s">
        <v>24</v>
      </c>
      <c r="C21" s="92" t="s">
        <v>1125</v>
      </c>
      <c r="D21" s="104" t="s">
        <v>1169</v>
      </c>
      <c r="E21" s="92" t="s">
        <v>54</v>
      </c>
      <c r="G21" s="4" t="str">
        <f t="shared" ca="1" si="1"/>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H21" s="12" t="s">
        <v>388</v>
      </c>
      <c r="I21" s="109" t="s">
        <v>1289</v>
      </c>
      <c r="J21" s="104" t="s">
        <v>1178</v>
      </c>
      <c r="K21" s="92" t="s">
        <v>77</v>
      </c>
    </row>
    <row r="22" spans="1:11" ht="28.5" x14ac:dyDescent="0.2">
      <c r="A22" s="4" t="str">
        <f t="shared" ca="1" si="0"/>
        <v>Current Estimated Country Need</v>
      </c>
      <c r="B22" s="12" t="s">
        <v>5</v>
      </c>
      <c r="C22" s="92" t="s">
        <v>1126</v>
      </c>
      <c r="D22" s="104" t="s">
        <v>39</v>
      </c>
      <c r="E22" s="92" t="s">
        <v>55</v>
      </c>
      <c r="G22" s="4" t="str">
        <f t="shared" ca="1" si="1"/>
        <v>MDR-TB- Treatment</v>
      </c>
      <c r="H22" s="12" t="s">
        <v>70</v>
      </c>
      <c r="I22" s="92" t="s">
        <v>833</v>
      </c>
      <c r="J22" s="113" t="s">
        <v>1316</v>
      </c>
      <c r="K22" s="92" t="s">
        <v>78</v>
      </c>
    </row>
    <row r="23" spans="1:11" ht="14.25" customHeight="1" x14ac:dyDescent="0.2">
      <c r="A23" s="4" t="str">
        <f t="shared" ca="1" si="0"/>
        <v>A. Total estimated population in need/at risk</v>
      </c>
      <c r="B23" s="12" t="s">
        <v>25</v>
      </c>
      <c r="C23" s="107" t="s">
        <v>1302</v>
      </c>
      <c r="D23" s="104" t="s">
        <v>40</v>
      </c>
      <c r="E23" s="92" t="s">
        <v>56</v>
      </c>
      <c r="G23" s="4" t="str">
        <f t="shared" ca="1" si="1"/>
        <v xml:space="preserve">Coverage indicator: 
Number of cases with RR-TB and/or MDR-TB that began second-line treatment </v>
      </c>
      <c r="H23" s="12" t="s">
        <v>389</v>
      </c>
      <c r="I23" s="78" t="s">
        <v>1290</v>
      </c>
      <c r="J23" s="113" t="s">
        <v>1317</v>
      </c>
      <c r="K23" s="95" t="s">
        <v>1221</v>
      </c>
    </row>
    <row r="24" spans="1:11" ht="45" x14ac:dyDescent="0.2">
      <c r="A24" s="4" t="str">
        <f t="shared" ca="1" si="0"/>
        <v>B. Country targets 
(from National Strategic Plan)</v>
      </c>
      <c r="B24" s="12" t="s">
        <v>26</v>
      </c>
      <c r="C24" s="92" t="s">
        <v>1127</v>
      </c>
      <c r="D24" s="112" t="s">
        <v>1324</v>
      </c>
      <c r="E24" s="92" t="s">
        <v>1191</v>
      </c>
      <c r="G24" s="4" t="str">
        <f t="shared" ca="1" si="1"/>
        <v xml:space="preserve">Estimated population in need/at risk:
It refers to the number of the estimated MDR TB cases among all new and retreatment cases </v>
      </c>
      <c r="H24" s="12" t="s">
        <v>71</v>
      </c>
      <c r="I24" s="106" t="s">
        <v>1291</v>
      </c>
      <c r="J24" s="112" t="s">
        <v>1314</v>
      </c>
      <c r="K24" s="92" t="s">
        <v>1222</v>
      </c>
    </row>
    <row r="25" spans="1:11" ht="135" x14ac:dyDescent="0.2">
      <c r="A25" s="4" t="str">
        <f t="shared" ca="1" si="0"/>
        <v>Country need already covered</v>
      </c>
      <c r="B25" s="12" t="s">
        <v>7</v>
      </c>
      <c r="C25" s="92" t="s">
        <v>1128</v>
      </c>
      <c r="D25" s="104" t="s">
        <v>41</v>
      </c>
      <c r="E25" s="92" t="s">
        <v>1192</v>
      </c>
      <c r="G25" s="4"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2" t="s">
        <v>72</v>
      </c>
      <c r="I25" s="109" t="s">
        <v>1292</v>
      </c>
      <c r="J25" s="113" t="s">
        <v>1318</v>
      </c>
      <c r="K25" s="92" t="s">
        <v>1223</v>
      </c>
    </row>
    <row r="26" spans="1:11" ht="16.5" customHeight="1" x14ac:dyDescent="0.2">
      <c r="A26" s="4" t="str">
        <f t="shared" ca="1" si="0"/>
        <v>C1. Country need planned to be covered by domestic resources</v>
      </c>
      <c r="B26" s="12" t="s">
        <v>81</v>
      </c>
      <c r="C26" s="92" t="s">
        <v>1129</v>
      </c>
      <c r="D26" s="104" t="s">
        <v>1170</v>
      </c>
      <c r="E26" s="92" t="s">
        <v>1193</v>
      </c>
      <c r="G26" s="4"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2" t="s">
        <v>390</v>
      </c>
      <c r="I26" s="109" t="s">
        <v>1293</v>
      </c>
      <c r="J26" s="113" t="s">
        <v>1319</v>
      </c>
      <c r="K26" s="92" t="s">
        <v>79</v>
      </c>
    </row>
    <row r="27" spans="1:11" ht="16.5" customHeight="1" x14ac:dyDescent="0.2">
      <c r="A27" s="4" t="str">
        <f t="shared" ca="1" si="0"/>
        <v>C2. Country need planned to be covered by external resources</v>
      </c>
      <c r="B27" s="12" t="s">
        <v>86</v>
      </c>
      <c r="C27" s="92" t="s">
        <v>1130</v>
      </c>
      <c r="D27" s="104" t="s">
        <v>1171</v>
      </c>
      <c r="E27" s="92" t="s">
        <v>1194</v>
      </c>
      <c r="G27" s="4" t="str">
        <f t="shared" ca="1" si="1"/>
        <v>TB/HIV- TB/HIV collaborative interventions- TB screening among HIV patients</v>
      </c>
      <c r="H27" s="12" t="s">
        <v>27</v>
      </c>
      <c r="I27" s="92" t="s">
        <v>834</v>
      </c>
      <c r="J27" s="86" t="s">
        <v>1262</v>
      </c>
      <c r="K27" s="82" t="s">
        <v>1307</v>
      </c>
    </row>
    <row r="28" spans="1:11" ht="15" customHeight="1" x14ac:dyDescent="0.2">
      <c r="A28" s="4" t="str">
        <f t="shared" ca="1" si="0"/>
        <v>C. Total country need already covered</v>
      </c>
      <c r="B28" s="12" t="s">
        <v>82</v>
      </c>
      <c r="C28" s="92" t="s">
        <v>1131</v>
      </c>
      <c r="D28" s="112" t="s">
        <v>1325</v>
      </c>
      <c r="E28" s="92" t="s">
        <v>1195</v>
      </c>
      <c r="G28" s="4" t="str">
        <f t="shared" ca="1" si="1"/>
        <v>Coverage indicator:
Percentage of people living with HIV in care (including PMTCT) who are screened for TB in HIV care or treatment settings</v>
      </c>
      <c r="H28" s="91" t="s">
        <v>1275</v>
      </c>
      <c r="I28" s="78" t="s">
        <v>1159</v>
      </c>
      <c r="J28" s="86" t="s">
        <v>1268</v>
      </c>
      <c r="K28" s="95" t="s">
        <v>1224</v>
      </c>
    </row>
    <row r="29" spans="1:11" ht="45" x14ac:dyDescent="0.2">
      <c r="A29" s="4" t="str">
        <f t="shared" ca="1" si="0"/>
        <v>Programmatic Gap</v>
      </c>
      <c r="B29" s="12" t="s">
        <v>8</v>
      </c>
      <c r="C29" s="92" t="s">
        <v>1132</v>
      </c>
      <c r="D29" s="112" t="s">
        <v>1341</v>
      </c>
      <c r="E29" s="92" t="s">
        <v>1196</v>
      </c>
      <c r="G29" s="4" t="str">
        <f t="shared" ca="1" si="1"/>
        <v>Estimated population in need/at risk:
Refers to all adults and children in HIV care or treatment settings</v>
      </c>
      <c r="H29" s="12" t="s">
        <v>391</v>
      </c>
      <c r="I29" s="106" t="s">
        <v>1294</v>
      </c>
      <c r="J29" s="104" t="s">
        <v>1179</v>
      </c>
      <c r="K29" s="92" t="s">
        <v>1225</v>
      </c>
    </row>
    <row r="30" spans="1:11" ht="120" x14ac:dyDescent="0.2">
      <c r="A30" s="4" t="str">
        <f ca="1">OFFSET($B30,0,LangOffset,1,1)</f>
        <v>D. Expected annual gap in meeting the need: A - C</v>
      </c>
      <c r="B30" s="12" t="s">
        <v>29</v>
      </c>
      <c r="C30" s="92" t="s">
        <v>1133</v>
      </c>
      <c r="D30" s="112" t="s">
        <v>1342</v>
      </c>
      <c r="E30" s="92" t="s">
        <v>57</v>
      </c>
      <c r="G30" s="4"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H30" s="12" t="s">
        <v>392</v>
      </c>
      <c r="I30" s="106" t="s">
        <v>1295</v>
      </c>
      <c r="J30" s="112" t="s">
        <v>1320</v>
      </c>
      <c r="K30" s="92" t="s">
        <v>1226</v>
      </c>
    </row>
    <row r="31" spans="1:11" ht="14.25" customHeight="1" x14ac:dyDescent="0.2">
      <c r="A31" s="4" t="str">
        <f t="shared" ca="1" si="0"/>
        <v>Country Need Covered with the Allocation Amount</v>
      </c>
      <c r="B31" s="12" t="s">
        <v>87</v>
      </c>
      <c r="C31" s="92" t="s">
        <v>1134</v>
      </c>
      <c r="D31" s="112" t="s">
        <v>1326</v>
      </c>
      <c r="E31" s="92" t="s">
        <v>1197</v>
      </c>
      <c r="G31" s="4" t="str">
        <f t="shared" ca="1" si="1"/>
        <v>Comments/Assumptions:
1) Specify the target area
2) Specify who are the other sources of funding</v>
      </c>
      <c r="H31" s="12" t="s">
        <v>393</v>
      </c>
      <c r="I31" s="92" t="s">
        <v>1143</v>
      </c>
      <c r="J31" s="104" t="s">
        <v>42</v>
      </c>
      <c r="K31" s="92" t="s">
        <v>58</v>
      </c>
    </row>
    <row r="32" spans="1:11" ht="57" x14ac:dyDescent="0.2">
      <c r="A32" s="4" t="str">
        <f t="shared" ca="1" si="0"/>
        <v>E. Targets to be financed by funding request allocation amount</v>
      </c>
      <c r="B32" s="12" t="s">
        <v>83</v>
      </c>
      <c r="C32" s="92" t="s">
        <v>1135</v>
      </c>
      <c r="D32" s="104" t="s">
        <v>1172</v>
      </c>
      <c r="E32" s="92" t="s">
        <v>1198</v>
      </c>
      <c r="G32" s="4" t="str">
        <f t="shared" ca="1" si="1"/>
        <v>TB/HIV- TB/HIV collaborative interventions- TB patients with known HIV status</v>
      </c>
      <c r="H32" s="12" t="s">
        <v>28</v>
      </c>
      <c r="I32" s="92" t="s">
        <v>835</v>
      </c>
      <c r="J32" s="82" t="s">
        <v>1261</v>
      </c>
      <c r="K32" s="82" t="s">
        <v>1308</v>
      </c>
    </row>
    <row r="33" spans="1:31" ht="14.25" customHeight="1" x14ac:dyDescent="0.2">
      <c r="A33" s="4" t="str">
        <f t="shared" ca="1" si="0"/>
        <v>F. Total Coverage from allocation amount and other resources: E + C</v>
      </c>
      <c r="B33" s="12" t="s">
        <v>84</v>
      </c>
      <c r="C33" s="107" t="s">
        <v>1303</v>
      </c>
      <c r="D33" s="112" t="s">
        <v>1327</v>
      </c>
      <c r="E33" s="92" t="s">
        <v>1199</v>
      </c>
      <c r="G33" s="4" t="str">
        <f t="shared" ca="1" si="1"/>
        <v>Coverage Indicator:
Percentage of registered new and relapse TB patients with documented HIV status</v>
      </c>
      <c r="H33" s="91" t="s">
        <v>1271</v>
      </c>
      <c r="I33" s="78" t="s">
        <v>1161</v>
      </c>
      <c r="J33" s="86" t="s">
        <v>1270</v>
      </c>
      <c r="K33" s="95" t="s">
        <v>1227</v>
      </c>
    </row>
    <row r="34" spans="1:31" ht="45" x14ac:dyDescent="0.2">
      <c r="A34" s="4" t="str">
        <f t="shared" ca="1" si="0"/>
        <v xml:space="preserve">G. Remaining gap: A - F </v>
      </c>
      <c r="B34" s="12" t="s">
        <v>85</v>
      </c>
      <c r="C34" s="92" t="s">
        <v>1136</v>
      </c>
      <c r="D34" s="112" t="s">
        <v>1343</v>
      </c>
      <c r="E34" s="92" t="s">
        <v>1200</v>
      </c>
      <c r="G34" s="4" t="str">
        <f t="shared" ca="1" si="1"/>
        <v>Estimated population in need/at risk:
refers to the total number of new and relapse TB patients registered</v>
      </c>
      <c r="H34" s="12" t="s">
        <v>394</v>
      </c>
      <c r="I34" s="106" t="s">
        <v>1296</v>
      </c>
      <c r="J34" s="104" t="s">
        <v>1180</v>
      </c>
      <c r="K34" s="92" t="s">
        <v>1228</v>
      </c>
    </row>
    <row r="35" spans="1:31" ht="13.5" customHeight="1" x14ac:dyDescent="0.2">
      <c r="D35" s="91"/>
      <c r="G35" s="4"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2" t="s">
        <v>395</v>
      </c>
      <c r="I35" s="109" t="s">
        <v>1297</v>
      </c>
      <c r="J35" s="114" t="s">
        <v>1321</v>
      </c>
      <c r="K35" s="92" t="s">
        <v>1229</v>
      </c>
    </row>
    <row r="36" spans="1:31" ht="14.25" customHeight="1" x14ac:dyDescent="0.2">
      <c r="A36" s="4">
        <f t="shared" ref="A36:A45" ca="1" si="2">OFFSET($B36,0,LangOffset,1,1)</f>
        <v>0</v>
      </c>
      <c r="B36" s="10"/>
      <c r="C36" s="10"/>
      <c r="D36" s="115"/>
      <c r="E36" s="10"/>
      <c r="G36" s="4" t="str">
        <f t="shared" ca="1" si="1"/>
        <v>Comments/Assumptions:
1) Specify the target area
2)  Specify who are the other sources of funding</v>
      </c>
      <c r="H36" s="12" t="s">
        <v>396</v>
      </c>
      <c r="I36" s="109" t="s">
        <v>1298</v>
      </c>
      <c r="J36" s="104" t="s">
        <v>42</v>
      </c>
      <c r="K36" s="92" t="s">
        <v>58</v>
      </c>
      <c r="AD36" s="11"/>
      <c r="AE36" s="11"/>
    </row>
    <row r="37" spans="1:31" s="11" customFormat="1" ht="15" x14ac:dyDescent="0.2">
      <c r="A37" s="4">
        <f t="shared" ca="1" si="2"/>
        <v>0</v>
      </c>
      <c r="B37" s="4"/>
      <c r="C37" s="4"/>
      <c r="D37" s="91"/>
      <c r="E37" s="4"/>
      <c r="F37" s="10"/>
      <c r="G37" s="4" t="str">
        <f t="shared" ca="1" si="1"/>
        <v>TB/HIV- TB/HIV collaborative interventions- HIV positive TB patients on ART</v>
      </c>
      <c r="H37" s="12" t="s">
        <v>397</v>
      </c>
      <c r="I37" s="93" t="s">
        <v>1299</v>
      </c>
      <c r="J37" s="86" t="s">
        <v>1263</v>
      </c>
      <c r="K37" s="86" t="s">
        <v>1309</v>
      </c>
      <c r="Q37" s="4"/>
      <c r="R37" s="4"/>
      <c r="AD37" s="4"/>
      <c r="AE37" s="4"/>
    </row>
    <row r="38" spans="1:31" ht="14.25" customHeight="1" x14ac:dyDescent="0.2">
      <c r="A38" s="4" t="str">
        <f t="shared" ca="1" si="2"/>
        <v xml:space="preserve">Carefully read the instructions in the "Instructions" tab before completing the programmatic gap analysis table. 
The instructions have been tailored to each specific module/intervention. </v>
      </c>
      <c r="B38" s="12" t="s">
        <v>80</v>
      </c>
      <c r="C38" s="92" t="s">
        <v>1137</v>
      </c>
      <c r="D38" s="112" t="s">
        <v>1344</v>
      </c>
      <c r="E38" s="92" t="s">
        <v>1201</v>
      </c>
      <c r="G38" s="4" t="str">
        <f t="shared" ca="1" si="1"/>
        <v>Coverage Indicator:
Proportion of HIV positive TB patients (new and relapse) on ART during TB treatment</v>
      </c>
      <c r="H38" s="12" t="s">
        <v>398</v>
      </c>
      <c r="I38" s="78" t="s">
        <v>1163</v>
      </c>
      <c r="J38" s="86" t="s">
        <v>1276</v>
      </c>
      <c r="K38" s="95" t="s">
        <v>1231</v>
      </c>
      <c r="Q38" s="11"/>
      <c r="R38" s="11"/>
    </row>
    <row r="39" spans="1:31" ht="15.75" customHeight="1" x14ac:dyDescent="0.2">
      <c r="A39" s="4">
        <f t="shared" ca="1" si="2"/>
        <v>0</v>
      </c>
      <c r="B39" s="10"/>
      <c r="C39" s="10"/>
      <c r="D39" s="115"/>
      <c r="E39" s="10"/>
      <c r="G39" s="4" t="str">
        <f t="shared" ca="1" si="1"/>
        <v>Estimated population in need/at risk:
refers to the total number of expected HIV positive new and relapse TB patients registered in the period</v>
      </c>
      <c r="H39" s="12" t="s">
        <v>399</v>
      </c>
      <c r="I39" s="106" t="s">
        <v>1300</v>
      </c>
      <c r="J39" s="104" t="s">
        <v>1181</v>
      </c>
      <c r="K39" s="92" t="s">
        <v>1232</v>
      </c>
    </row>
    <row r="40" spans="1:31" ht="14.25" customHeight="1" x14ac:dyDescent="0.2">
      <c r="A40" s="4" t="str">
        <f t="shared" ca="1" si="2"/>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40" s="12" t="s">
        <v>99</v>
      </c>
      <c r="C40" s="92" t="s">
        <v>1138</v>
      </c>
      <c r="D40" s="112" t="s">
        <v>1328</v>
      </c>
      <c r="E40" s="92" t="s">
        <v>1202</v>
      </c>
      <c r="G40" s="4"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2" t="s">
        <v>400</v>
      </c>
      <c r="I40" s="109" t="s">
        <v>1149</v>
      </c>
      <c r="J40" s="112" t="s">
        <v>1322</v>
      </c>
      <c r="K40" s="92" t="s">
        <v>1233</v>
      </c>
    </row>
    <row r="41" spans="1:31" ht="57" x14ac:dyDescent="0.2">
      <c r="A41" s="4" t="str">
        <f t="shared" ca="1" si="2"/>
        <v>TB Programmatic Gap Blank Table (if needed, per priority intervention)</v>
      </c>
      <c r="B41" s="12" t="s">
        <v>831</v>
      </c>
      <c r="C41" s="92" t="s">
        <v>1139</v>
      </c>
      <c r="D41" s="112" t="s">
        <v>1345</v>
      </c>
      <c r="E41" s="92" t="s">
        <v>1203</v>
      </c>
      <c r="G41" s="4" t="str">
        <f t="shared" ca="1" si="1"/>
        <v>Comments/Assumptions:
1) Specify the target area.
2) Specify who are the other sources of funding</v>
      </c>
      <c r="H41" s="12" t="s">
        <v>401</v>
      </c>
      <c r="I41" s="109" t="s">
        <v>1301</v>
      </c>
      <c r="J41" s="104" t="s">
        <v>42</v>
      </c>
      <c r="K41" s="92" t="s">
        <v>58</v>
      </c>
    </row>
    <row r="42" spans="1:31" x14ac:dyDescent="0.2">
      <c r="A42" s="4">
        <f t="shared" ca="1" si="2"/>
        <v>0</v>
      </c>
      <c r="G42" s="10"/>
      <c r="H42" s="10"/>
      <c r="I42" s="10"/>
      <c r="J42" s="115"/>
      <c r="K42" s="10"/>
      <c r="L42" s="10"/>
      <c r="M42" s="10"/>
      <c r="N42" s="10"/>
      <c r="O42" s="10"/>
      <c r="P42" s="10"/>
    </row>
    <row r="43" spans="1:31" ht="28.5" x14ac:dyDescent="0.2">
      <c r="A43" s="4">
        <f t="shared" ca="1" si="2"/>
        <v>0</v>
      </c>
      <c r="G43" s="4" t="str">
        <f t="shared" ca="1" si="1"/>
        <v>Please read the Instructions sheet carefully before completing the programmatic gap tables.</v>
      </c>
      <c r="H43" s="12" t="s">
        <v>94</v>
      </c>
      <c r="I43" s="92" t="s">
        <v>1144</v>
      </c>
      <c r="J43" s="112" t="s">
        <v>1350</v>
      </c>
      <c r="K43" s="92" t="s">
        <v>1234</v>
      </c>
    </row>
    <row r="44" spans="1:31" ht="28.5" x14ac:dyDescent="0.2">
      <c r="A44" s="4">
        <f t="shared" ca="1" si="2"/>
        <v>0</v>
      </c>
      <c r="D44" s="4"/>
      <c r="G44" s="4" t="str">
        <f t="shared" ca="1" si="1"/>
        <v>To complete this cover sheet, select from the drop-down lists the Geography and Applicant Type.</v>
      </c>
      <c r="H44" s="12" t="s">
        <v>95</v>
      </c>
      <c r="I44" s="92" t="s">
        <v>1145</v>
      </c>
      <c r="J44" s="112" t="s">
        <v>1323</v>
      </c>
      <c r="K44" s="94" t="s">
        <v>1235</v>
      </c>
    </row>
    <row r="45" spans="1:31" ht="15" x14ac:dyDescent="0.2">
      <c r="A45" s="4">
        <f t="shared" ca="1" si="2"/>
        <v>0</v>
      </c>
      <c r="G45" s="4" t="str">
        <f t="shared" ca="1" si="1"/>
        <v>Applicant</v>
      </c>
      <c r="H45" s="12" t="s">
        <v>98</v>
      </c>
      <c r="I45" s="92" t="s">
        <v>1146</v>
      </c>
      <c r="J45" s="104" t="s">
        <v>1182</v>
      </c>
      <c r="K45" s="92" t="s">
        <v>1236</v>
      </c>
    </row>
    <row r="46" spans="1:31" ht="15" x14ac:dyDescent="0.2">
      <c r="A46" s="4">
        <f t="shared" ref="A46:A101" ca="1" si="3">OFFSET($B46,0,LangOffset,1,1)</f>
        <v>0</v>
      </c>
      <c r="G46" s="4" t="str">
        <f t="shared" ca="1" si="1"/>
        <v>Component</v>
      </c>
      <c r="H46" s="12" t="s">
        <v>88</v>
      </c>
      <c r="I46" s="92" t="s">
        <v>1147</v>
      </c>
      <c r="J46" s="104" t="s">
        <v>1183</v>
      </c>
      <c r="K46" s="92" t="s">
        <v>1237</v>
      </c>
    </row>
    <row r="47" spans="1:31" ht="15" x14ac:dyDescent="0.2">
      <c r="A47" s="4">
        <f t="shared" ca="1" si="3"/>
        <v>0</v>
      </c>
      <c r="G47" s="4" t="str">
        <f t="shared" ca="1" si="1"/>
        <v>Applicant Type</v>
      </c>
      <c r="H47" s="12" t="s">
        <v>89</v>
      </c>
      <c r="I47" s="92" t="s">
        <v>1148</v>
      </c>
      <c r="J47" s="104" t="s">
        <v>1184</v>
      </c>
      <c r="K47" s="92" t="s">
        <v>1238</v>
      </c>
    </row>
    <row r="48" spans="1:31" x14ac:dyDescent="0.2">
      <c r="A48" s="4">
        <f t="shared" ca="1" si="3"/>
        <v>0</v>
      </c>
      <c r="G48" s="10"/>
      <c r="H48" s="10"/>
      <c r="I48" s="10"/>
      <c r="J48" s="115"/>
      <c r="K48" s="10"/>
      <c r="L48" s="10"/>
      <c r="M48" s="10"/>
      <c r="N48" s="10"/>
      <c r="O48" s="10"/>
      <c r="P48" s="10"/>
    </row>
    <row r="49" spans="1:52" x14ac:dyDescent="0.2">
      <c r="A49" s="4">
        <f t="shared" ca="1" si="3"/>
        <v>0</v>
      </c>
      <c r="G49" s="4" t="str">
        <f t="shared" ca="1" si="1"/>
        <v>Latest version updated December 2016</v>
      </c>
      <c r="H49" s="4" t="s">
        <v>1329</v>
      </c>
      <c r="I49" s="12" t="s">
        <v>1333</v>
      </c>
      <c r="J49" s="12" t="s">
        <v>1332</v>
      </c>
      <c r="K49" s="4" t="s">
        <v>1334</v>
      </c>
    </row>
    <row r="50" spans="1:52" x14ac:dyDescent="0.2">
      <c r="A50" s="4">
        <f t="shared" ca="1" si="3"/>
        <v>0</v>
      </c>
      <c r="G50" s="4">
        <f t="shared" ca="1" si="1"/>
        <v>0</v>
      </c>
    </row>
    <row r="51" spans="1:52" x14ac:dyDescent="0.2">
      <c r="A51" s="4">
        <f t="shared" ca="1" si="3"/>
        <v>0</v>
      </c>
      <c r="G51" s="4">
        <f t="shared" ca="1" si="1"/>
        <v>0</v>
      </c>
    </row>
    <row r="52" spans="1:52" x14ac:dyDescent="0.2">
      <c r="A52" s="4">
        <f t="shared" ca="1" si="3"/>
        <v>0</v>
      </c>
      <c r="G52" s="4">
        <f t="shared" ca="1" si="1"/>
        <v>0</v>
      </c>
    </row>
    <row r="53" spans="1:52" x14ac:dyDescent="0.2">
      <c r="A53" s="4">
        <f t="shared" ca="1" si="3"/>
        <v>0</v>
      </c>
      <c r="G53" s="4">
        <f t="shared" ca="1" si="1"/>
        <v>0</v>
      </c>
    </row>
    <row r="54" spans="1:52" x14ac:dyDescent="0.2">
      <c r="A54" s="4">
        <f t="shared" ca="1" si="3"/>
        <v>0</v>
      </c>
      <c r="G54" s="4">
        <f t="shared" ca="1" si="1"/>
        <v>0</v>
      </c>
    </row>
    <row r="55" spans="1:52" x14ac:dyDescent="0.2">
      <c r="A55" s="4">
        <f t="shared" ca="1" si="3"/>
        <v>0</v>
      </c>
      <c r="G55" s="4">
        <f t="shared" ca="1" si="1"/>
        <v>0</v>
      </c>
    </row>
    <row r="56" spans="1:52" x14ac:dyDescent="0.2">
      <c r="A56" s="4">
        <f t="shared" ca="1" si="3"/>
        <v>0</v>
      </c>
      <c r="G56" s="4">
        <f t="shared" ca="1" si="1"/>
        <v>0</v>
      </c>
    </row>
    <row r="57" spans="1:52" x14ac:dyDescent="0.2">
      <c r="A57" s="4">
        <f t="shared" ca="1" si="3"/>
        <v>0</v>
      </c>
      <c r="G57" s="4">
        <f t="shared" ca="1" si="1"/>
        <v>0</v>
      </c>
    </row>
    <row r="58" spans="1:52" x14ac:dyDescent="0.2">
      <c r="A58" s="4">
        <f t="shared" ca="1" si="3"/>
        <v>0</v>
      </c>
      <c r="G58" s="4">
        <f t="shared" ca="1" si="1"/>
        <v>0</v>
      </c>
    </row>
    <row r="59" spans="1:52" x14ac:dyDescent="0.2">
      <c r="A59" s="4">
        <f t="shared" ca="1" si="3"/>
        <v>0</v>
      </c>
      <c r="G59" s="4">
        <f t="shared" ca="1" si="1"/>
        <v>0</v>
      </c>
    </row>
    <row r="60" spans="1:52" x14ac:dyDescent="0.2">
      <c r="A60" s="4">
        <f t="shared" ca="1" si="3"/>
        <v>0</v>
      </c>
      <c r="G60" s="4">
        <f t="shared" ca="1" si="1"/>
        <v>0</v>
      </c>
    </row>
    <row r="61" spans="1:52" x14ac:dyDescent="0.2">
      <c r="A61" s="4">
        <f t="shared" ca="1" si="3"/>
        <v>0</v>
      </c>
      <c r="G61" s="4">
        <f t="shared" ca="1" si="1"/>
        <v>0</v>
      </c>
    </row>
    <row r="62" spans="1:52" x14ac:dyDescent="0.2">
      <c r="A62" s="4">
        <f t="shared" ca="1" si="3"/>
        <v>0</v>
      </c>
      <c r="G62" s="4">
        <f t="shared" ca="1" si="1"/>
        <v>0</v>
      </c>
    </row>
    <row r="63" spans="1:52" x14ac:dyDescent="0.2">
      <c r="A63" s="4">
        <f t="shared" ca="1" si="3"/>
        <v>0</v>
      </c>
      <c r="G63" s="4">
        <f t="shared" ca="1" si="1"/>
        <v>0</v>
      </c>
      <c r="K63" s="12"/>
      <c r="L63" s="12"/>
      <c r="M63" s="12"/>
      <c r="N63" s="12"/>
      <c r="O63" s="12"/>
      <c r="P63" s="12"/>
      <c r="S63" s="12"/>
      <c r="T63" s="12"/>
      <c r="U63" s="12"/>
      <c r="V63" s="12"/>
      <c r="W63" s="12"/>
      <c r="X63" s="12"/>
      <c r="Y63" s="12"/>
      <c r="Z63" s="12"/>
      <c r="AA63" s="12"/>
      <c r="AD63" s="12"/>
      <c r="AE63" s="12"/>
    </row>
    <row r="64" spans="1:52" x14ac:dyDescent="0.2">
      <c r="A64" s="4">
        <f t="shared" ca="1" si="3"/>
        <v>0</v>
      </c>
      <c r="G64" s="4">
        <f t="shared" ca="1" si="1"/>
        <v>0</v>
      </c>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row>
    <row r="65" spans="1:52" x14ac:dyDescent="0.2">
      <c r="A65" s="4">
        <f t="shared" ca="1" si="3"/>
        <v>0</v>
      </c>
      <c r="G65" s="4">
        <f t="shared" ca="1" si="1"/>
        <v>0</v>
      </c>
      <c r="H65" s="10"/>
      <c r="I65" s="10"/>
      <c r="J65" s="10"/>
      <c r="K65" s="10"/>
      <c r="L65" s="10"/>
      <c r="M65" s="10"/>
      <c r="N65" s="10"/>
      <c r="O65" s="10"/>
      <c r="P65" s="10"/>
      <c r="Q65" s="12"/>
      <c r="R65" s="12"/>
      <c r="S65" s="10"/>
      <c r="T65" s="10"/>
      <c r="U65" s="10"/>
      <c r="V65" s="10"/>
      <c r="W65" s="10"/>
      <c r="X65" s="10"/>
      <c r="Y65" s="10"/>
      <c r="Z65" s="10"/>
      <c r="AA65" s="10"/>
      <c r="AB65" s="12"/>
      <c r="AC65" s="12"/>
      <c r="AD65" s="10"/>
      <c r="AE65" s="10"/>
      <c r="AF65" s="12"/>
      <c r="AG65" s="12"/>
      <c r="AH65" s="12"/>
      <c r="AI65" s="12"/>
      <c r="AJ65" s="12"/>
      <c r="AK65" s="12"/>
      <c r="AL65" s="12"/>
      <c r="AM65" s="12"/>
      <c r="AN65" s="12"/>
      <c r="AO65" s="12"/>
      <c r="AP65" s="12"/>
      <c r="AQ65" s="12"/>
      <c r="AR65" s="12"/>
      <c r="AS65" s="12"/>
      <c r="AT65" s="12"/>
      <c r="AU65" s="12"/>
      <c r="AV65" s="12"/>
      <c r="AW65" s="12"/>
      <c r="AX65" s="12"/>
      <c r="AY65" s="12"/>
      <c r="AZ65" s="12"/>
    </row>
    <row r="66" spans="1:52" x14ac:dyDescent="0.2">
      <c r="A66" s="4">
        <f t="shared" ca="1" si="3"/>
        <v>0</v>
      </c>
      <c r="G66" s="4">
        <f t="shared" ref="G66:G71" ca="1" si="4">OFFSET($H66,0,LangOffset,1,1)</f>
        <v>0</v>
      </c>
      <c r="K66" s="12"/>
      <c r="L66" s="12"/>
      <c r="M66" s="12"/>
      <c r="N66" s="12"/>
      <c r="O66" s="12"/>
      <c r="P66" s="12"/>
      <c r="Q66" s="10"/>
      <c r="R66" s="10"/>
      <c r="S66" s="12"/>
      <c r="T66" s="12"/>
      <c r="U66" s="12"/>
      <c r="V66" s="12"/>
      <c r="W66" s="12"/>
      <c r="X66" s="12"/>
      <c r="Y66" s="12"/>
      <c r="Z66" s="12"/>
      <c r="AA66" s="12"/>
      <c r="AB66" s="10"/>
      <c r="AC66" s="10"/>
      <c r="AD66" s="12"/>
      <c r="AE66" s="12"/>
      <c r="AF66" s="10"/>
      <c r="AG66" s="10"/>
      <c r="AH66" s="10"/>
      <c r="AI66" s="10"/>
      <c r="AJ66" s="10"/>
      <c r="AK66" s="10"/>
      <c r="AL66" s="10"/>
      <c r="AM66" s="10"/>
      <c r="AN66" s="10"/>
      <c r="AO66" s="10"/>
      <c r="AP66" s="10"/>
      <c r="AQ66" s="10"/>
      <c r="AR66" s="10"/>
      <c r="AS66" s="10"/>
      <c r="AT66" s="10"/>
      <c r="AU66" s="10"/>
      <c r="AV66" s="10"/>
      <c r="AW66" s="10"/>
      <c r="AX66" s="10"/>
      <c r="AY66" s="10"/>
      <c r="AZ66" s="10"/>
    </row>
    <row r="67" spans="1:52" s="10" customFormat="1" x14ac:dyDescent="0.2">
      <c r="A67" s="4">
        <f t="shared" ca="1" si="3"/>
        <v>0</v>
      </c>
      <c r="B67" s="4"/>
      <c r="C67" s="4"/>
      <c r="D67" s="12"/>
      <c r="E67" s="4"/>
      <c r="G67" s="4">
        <f t="shared" ca="1" si="4"/>
        <v>0</v>
      </c>
      <c r="Q67" s="12"/>
      <c r="R67" s="12"/>
      <c r="AB67" s="12"/>
      <c r="AC67" s="12"/>
      <c r="AF67" s="12"/>
      <c r="AG67" s="12"/>
      <c r="AH67" s="12"/>
      <c r="AI67" s="12"/>
      <c r="AJ67" s="12"/>
      <c r="AK67" s="12"/>
      <c r="AL67" s="12"/>
      <c r="AM67" s="12"/>
      <c r="AN67" s="12"/>
      <c r="AO67" s="12"/>
      <c r="AP67" s="12"/>
      <c r="AQ67" s="12"/>
      <c r="AR67" s="12"/>
      <c r="AS67" s="12"/>
      <c r="AT67" s="12"/>
      <c r="AU67" s="12"/>
      <c r="AV67" s="12"/>
      <c r="AW67" s="12"/>
      <c r="AX67" s="12"/>
      <c r="AY67" s="12"/>
      <c r="AZ67" s="12"/>
    </row>
    <row r="68" spans="1:52" x14ac:dyDescent="0.2">
      <c r="A68" s="4">
        <f t="shared" ca="1" si="3"/>
        <v>0</v>
      </c>
      <c r="G68" s="4">
        <f t="shared" ca="1" si="4"/>
        <v>0</v>
      </c>
      <c r="K68" s="12"/>
      <c r="L68" s="12"/>
      <c r="M68" s="12"/>
      <c r="N68" s="12"/>
      <c r="O68" s="12"/>
      <c r="P68" s="12"/>
      <c r="Q68" s="10"/>
      <c r="R68" s="10"/>
      <c r="S68" s="12"/>
      <c r="T68" s="12"/>
      <c r="U68" s="12"/>
      <c r="V68" s="12"/>
      <c r="W68" s="12"/>
      <c r="X68" s="12"/>
      <c r="Y68" s="12"/>
      <c r="Z68" s="12"/>
      <c r="AA68" s="12"/>
      <c r="AB68" s="10"/>
      <c r="AC68" s="10"/>
      <c r="AD68" s="12"/>
      <c r="AE68" s="12"/>
      <c r="AF68" s="10"/>
      <c r="AG68" s="10"/>
      <c r="AH68" s="10"/>
      <c r="AI68" s="10"/>
      <c r="AJ68" s="10"/>
      <c r="AK68" s="10"/>
      <c r="AL68" s="10"/>
      <c r="AM68" s="10"/>
      <c r="AN68" s="10"/>
      <c r="AO68" s="10"/>
      <c r="AP68" s="10"/>
      <c r="AQ68" s="10"/>
      <c r="AR68" s="10"/>
      <c r="AS68" s="10"/>
      <c r="AT68" s="10"/>
      <c r="AU68" s="10"/>
      <c r="AV68" s="10"/>
      <c r="AW68" s="10"/>
      <c r="AX68" s="10"/>
      <c r="AY68" s="10"/>
      <c r="AZ68" s="10"/>
    </row>
    <row r="69" spans="1:52" s="10" customFormat="1" x14ac:dyDescent="0.2">
      <c r="A69" s="4">
        <f t="shared" ca="1" si="3"/>
        <v>0</v>
      </c>
      <c r="B69" s="4"/>
      <c r="C69" s="4"/>
      <c r="D69" s="12"/>
      <c r="E69" s="4"/>
      <c r="G69" s="4">
        <f t="shared" ca="1" si="4"/>
        <v>0</v>
      </c>
      <c r="H69" s="4"/>
      <c r="I69" s="12"/>
      <c r="J69" s="12"/>
      <c r="K69" s="4"/>
      <c r="L69" s="4"/>
      <c r="M69" s="4"/>
      <c r="N69" s="4"/>
      <c r="O69" s="4"/>
      <c r="P69" s="4"/>
      <c r="Q69" s="12"/>
      <c r="R69" s="12"/>
      <c r="S69" s="4"/>
      <c r="T69" s="4"/>
      <c r="U69" s="4"/>
      <c r="V69" s="4"/>
      <c r="W69" s="4"/>
      <c r="X69" s="4"/>
      <c r="Y69" s="4"/>
      <c r="Z69" s="4"/>
      <c r="AA69" s="4"/>
      <c r="AB69" s="12"/>
      <c r="AC69" s="12"/>
      <c r="AD69" s="4"/>
      <c r="AE69" s="4"/>
      <c r="AF69" s="12"/>
      <c r="AG69" s="12"/>
      <c r="AH69" s="12"/>
      <c r="AI69" s="12"/>
      <c r="AJ69" s="12"/>
      <c r="AK69" s="12"/>
      <c r="AL69" s="12"/>
      <c r="AM69" s="12"/>
      <c r="AN69" s="12"/>
      <c r="AO69" s="12"/>
      <c r="AP69" s="12"/>
      <c r="AQ69" s="12"/>
      <c r="AR69" s="12"/>
      <c r="AS69" s="12"/>
      <c r="AT69" s="12"/>
      <c r="AU69" s="12"/>
      <c r="AV69" s="12"/>
      <c r="AW69" s="12"/>
      <c r="AX69" s="12"/>
      <c r="AY69" s="12"/>
      <c r="AZ69" s="12"/>
    </row>
    <row r="70" spans="1:52" x14ac:dyDescent="0.2">
      <c r="A70" s="4">
        <f t="shared" ca="1" si="3"/>
        <v>0</v>
      </c>
      <c r="G70" s="4">
        <f t="shared" ca="1" si="4"/>
        <v>0</v>
      </c>
    </row>
    <row r="71" spans="1:52" x14ac:dyDescent="0.2">
      <c r="A71" s="4">
        <f t="shared" ca="1" si="3"/>
        <v>0</v>
      </c>
      <c r="G71" s="4">
        <f t="shared" ca="1" si="4"/>
        <v>0</v>
      </c>
    </row>
    <row r="72" spans="1:52" x14ac:dyDescent="0.2">
      <c r="A72" s="4">
        <f t="shared" ca="1" si="3"/>
        <v>0</v>
      </c>
      <c r="G72" s="4">
        <f ca="1">OFFSET($H72,0,LangOffset,1,1)</f>
        <v>0</v>
      </c>
    </row>
    <row r="73" spans="1:52" x14ac:dyDescent="0.2">
      <c r="A73" s="4">
        <f t="shared" ca="1" si="3"/>
        <v>0</v>
      </c>
      <c r="G73" s="4">
        <f ca="1">OFFSET($H73,0,LangOffset,1,1)</f>
        <v>0</v>
      </c>
    </row>
    <row r="74" spans="1:52" x14ac:dyDescent="0.2">
      <c r="A74" s="4">
        <f t="shared" ca="1" si="3"/>
        <v>0</v>
      </c>
      <c r="G74" s="4">
        <f ca="1">OFFSET($H74,0,LangOffset,1,1)</f>
        <v>0</v>
      </c>
    </row>
    <row r="75" spans="1:52" x14ac:dyDescent="0.2">
      <c r="A75" s="4">
        <f t="shared" ca="1" si="3"/>
        <v>0</v>
      </c>
      <c r="G75" s="4">
        <f ca="1">OFFSET($H75,0,LangOffset,1,1)</f>
        <v>0</v>
      </c>
    </row>
    <row r="76" spans="1:52" x14ac:dyDescent="0.2">
      <c r="A76" s="4">
        <f t="shared" ca="1" si="3"/>
        <v>0</v>
      </c>
      <c r="G76" s="4">
        <f ca="1">OFFSET($H76,0,LangOffset,1,1)</f>
        <v>0</v>
      </c>
    </row>
    <row r="77" spans="1:52" x14ac:dyDescent="0.2">
      <c r="A77" s="4">
        <f t="shared" ca="1" si="3"/>
        <v>0</v>
      </c>
      <c r="G77" s="4">
        <f t="shared" ref="G77" ca="1" si="5">OFFSET($H77,0,LangOffset,1,1)</f>
        <v>0</v>
      </c>
    </row>
    <row r="78" spans="1:52" x14ac:dyDescent="0.2">
      <c r="A78" s="4">
        <f t="shared" ca="1" si="3"/>
        <v>0</v>
      </c>
      <c r="G78" s="4">
        <v>0</v>
      </c>
    </row>
    <row r="79" spans="1:52" x14ac:dyDescent="0.2">
      <c r="A79" s="4">
        <f t="shared" ca="1" si="3"/>
        <v>0</v>
      </c>
      <c r="G79" s="4">
        <f t="shared" ref="G79:G130" ca="1" si="6">OFFSET($H79,0,LangOffset,1,1)</f>
        <v>0</v>
      </c>
    </row>
    <row r="80" spans="1:52" x14ac:dyDescent="0.2">
      <c r="A80" s="4">
        <f t="shared" ca="1" si="3"/>
        <v>0</v>
      </c>
      <c r="G80" s="4">
        <f t="shared" ca="1" si="6"/>
        <v>0</v>
      </c>
    </row>
    <row r="81" spans="1:7" x14ac:dyDescent="0.2">
      <c r="A81" s="4">
        <f t="shared" ca="1" si="3"/>
        <v>0</v>
      </c>
      <c r="G81" s="4">
        <f t="shared" ca="1" si="6"/>
        <v>0</v>
      </c>
    </row>
    <row r="82" spans="1:7" x14ac:dyDescent="0.2">
      <c r="A82" s="4">
        <f t="shared" ca="1" si="3"/>
        <v>0</v>
      </c>
      <c r="G82" s="4">
        <f t="shared" ca="1" si="6"/>
        <v>0</v>
      </c>
    </row>
    <row r="83" spans="1:7" x14ac:dyDescent="0.2">
      <c r="A83" s="4">
        <f t="shared" ca="1" si="3"/>
        <v>0</v>
      </c>
      <c r="G83" s="4">
        <f t="shared" ca="1" si="6"/>
        <v>0</v>
      </c>
    </row>
    <row r="84" spans="1:7" x14ac:dyDescent="0.2">
      <c r="A84" s="4">
        <f t="shared" ca="1" si="3"/>
        <v>0</v>
      </c>
      <c r="G84" s="4">
        <f t="shared" ca="1" si="6"/>
        <v>0</v>
      </c>
    </row>
    <row r="85" spans="1:7" x14ac:dyDescent="0.2">
      <c r="A85" s="4">
        <f t="shared" ca="1" si="3"/>
        <v>0</v>
      </c>
      <c r="G85" s="4">
        <f t="shared" ca="1" si="6"/>
        <v>0</v>
      </c>
    </row>
    <row r="86" spans="1:7" x14ac:dyDescent="0.2">
      <c r="A86" s="4">
        <f t="shared" ca="1" si="3"/>
        <v>0</v>
      </c>
      <c r="G86" s="4">
        <f t="shared" ca="1" si="6"/>
        <v>0</v>
      </c>
    </row>
    <row r="87" spans="1:7" x14ac:dyDescent="0.2">
      <c r="A87" s="4">
        <f t="shared" ca="1" si="3"/>
        <v>0</v>
      </c>
      <c r="G87" s="4">
        <f t="shared" ca="1" si="6"/>
        <v>0</v>
      </c>
    </row>
    <row r="88" spans="1:7" x14ac:dyDescent="0.2">
      <c r="A88" s="4">
        <f t="shared" ca="1" si="3"/>
        <v>0</v>
      </c>
      <c r="G88" s="4">
        <f t="shared" ca="1" si="6"/>
        <v>0</v>
      </c>
    </row>
    <row r="89" spans="1:7" x14ac:dyDescent="0.2">
      <c r="A89" s="4">
        <f t="shared" ca="1" si="3"/>
        <v>0</v>
      </c>
      <c r="G89" s="4">
        <f t="shared" ca="1" si="6"/>
        <v>0</v>
      </c>
    </row>
    <row r="90" spans="1:7" x14ac:dyDescent="0.2">
      <c r="A90" s="4">
        <f t="shared" ca="1" si="3"/>
        <v>0</v>
      </c>
      <c r="G90" s="4">
        <f t="shared" ca="1" si="6"/>
        <v>0</v>
      </c>
    </row>
    <row r="91" spans="1:7" x14ac:dyDescent="0.2">
      <c r="A91" s="4">
        <f t="shared" ca="1" si="3"/>
        <v>0</v>
      </c>
      <c r="G91" s="4">
        <f t="shared" ca="1" si="6"/>
        <v>0</v>
      </c>
    </row>
    <row r="92" spans="1:7" x14ac:dyDescent="0.2">
      <c r="A92" s="4">
        <f t="shared" ca="1" si="3"/>
        <v>0</v>
      </c>
      <c r="G92" s="4">
        <f t="shared" ca="1" si="6"/>
        <v>0</v>
      </c>
    </row>
    <row r="93" spans="1:7" x14ac:dyDescent="0.2">
      <c r="A93" s="4">
        <f t="shared" ca="1" si="3"/>
        <v>0</v>
      </c>
      <c r="G93" s="4">
        <f t="shared" ca="1" si="6"/>
        <v>0</v>
      </c>
    </row>
    <row r="94" spans="1:7" x14ac:dyDescent="0.2">
      <c r="A94" s="4">
        <f t="shared" ca="1" si="3"/>
        <v>0</v>
      </c>
      <c r="G94" s="4">
        <f t="shared" ca="1" si="6"/>
        <v>0</v>
      </c>
    </row>
    <row r="95" spans="1:7" x14ac:dyDescent="0.2">
      <c r="A95" s="4">
        <f t="shared" ca="1" si="3"/>
        <v>0</v>
      </c>
      <c r="G95" s="4">
        <f t="shared" ca="1" si="6"/>
        <v>0</v>
      </c>
    </row>
    <row r="96" spans="1:7" x14ac:dyDescent="0.2">
      <c r="A96" s="4">
        <f t="shared" ca="1" si="3"/>
        <v>0</v>
      </c>
      <c r="G96" s="4">
        <f t="shared" ca="1" si="6"/>
        <v>0</v>
      </c>
    </row>
    <row r="97" spans="1:7" x14ac:dyDescent="0.2">
      <c r="A97" s="4">
        <f t="shared" ca="1" si="3"/>
        <v>0</v>
      </c>
      <c r="G97" s="4">
        <f t="shared" ca="1" si="6"/>
        <v>0</v>
      </c>
    </row>
    <row r="98" spans="1:7" x14ac:dyDescent="0.2">
      <c r="A98" s="4">
        <f t="shared" ca="1" si="3"/>
        <v>0</v>
      </c>
      <c r="G98" s="4">
        <f t="shared" ca="1" si="6"/>
        <v>0</v>
      </c>
    </row>
    <row r="99" spans="1:7" x14ac:dyDescent="0.2">
      <c r="A99" s="4">
        <f t="shared" ca="1" si="3"/>
        <v>0</v>
      </c>
      <c r="G99" s="4">
        <f t="shared" ca="1" si="6"/>
        <v>0</v>
      </c>
    </row>
    <row r="100" spans="1:7" x14ac:dyDescent="0.2">
      <c r="A100" s="4">
        <f t="shared" ca="1" si="3"/>
        <v>0</v>
      </c>
      <c r="G100" s="4">
        <f t="shared" ca="1" si="6"/>
        <v>0</v>
      </c>
    </row>
    <row r="101" spans="1:7" x14ac:dyDescent="0.2">
      <c r="A101" s="4">
        <f t="shared" ca="1" si="3"/>
        <v>0</v>
      </c>
      <c r="G101" s="4">
        <f t="shared" ca="1" si="6"/>
        <v>0</v>
      </c>
    </row>
    <row r="102" spans="1:7" x14ac:dyDescent="0.2">
      <c r="A102" s="4">
        <f t="shared" ref="A102:A165" ca="1" si="7">OFFSET($B102,0,LangOffset,1,1)</f>
        <v>0</v>
      </c>
      <c r="G102" s="4">
        <f t="shared" ca="1" si="6"/>
        <v>0</v>
      </c>
    </row>
    <row r="103" spans="1:7" x14ac:dyDescent="0.2">
      <c r="A103" s="4">
        <f t="shared" ca="1" si="7"/>
        <v>0</v>
      </c>
      <c r="G103" s="4">
        <f t="shared" ca="1" si="6"/>
        <v>0</v>
      </c>
    </row>
    <row r="104" spans="1:7" x14ac:dyDescent="0.2">
      <c r="A104" s="4">
        <f t="shared" ca="1" si="7"/>
        <v>0</v>
      </c>
      <c r="G104" s="4">
        <f t="shared" ca="1" si="6"/>
        <v>0</v>
      </c>
    </row>
    <row r="105" spans="1:7" x14ac:dyDescent="0.2">
      <c r="A105" s="4">
        <f t="shared" ca="1" si="7"/>
        <v>0</v>
      </c>
      <c r="G105" s="4">
        <f t="shared" ca="1" si="6"/>
        <v>0</v>
      </c>
    </row>
    <row r="106" spans="1:7" x14ac:dyDescent="0.2">
      <c r="A106" s="4">
        <f t="shared" ca="1" si="7"/>
        <v>0</v>
      </c>
      <c r="G106" s="4">
        <f t="shared" ca="1" si="6"/>
        <v>0</v>
      </c>
    </row>
    <row r="107" spans="1:7" x14ac:dyDescent="0.2">
      <c r="A107" s="4">
        <f t="shared" ca="1" si="7"/>
        <v>0</v>
      </c>
      <c r="G107" s="4">
        <f t="shared" ca="1" si="6"/>
        <v>0</v>
      </c>
    </row>
    <row r="108" spans="1:7" x14ac:dyDescent="0.2">
      <c r="A108" s="4">
        <f t="shared" ca="1" si="7"/>
        <v>0</v>
      </c>
      <c r="G108" s="4">
        <f t="shared" ca="1" si="6"/>
        <v>0</v>
      </c>
    </row>
    <row r="109" spans="1:7" x14ac:dyDescent="0.2">
      <c r="A109" s="4">
        <f t="shared" ca="1" si="7"/>
        <v>0</v>
      </c>
      <c r="G109" s="4">
        <f t="shared" ca="1" si="6"/>
        <v>0</v>
      </c>
    </row>
    <row r="110" spans="1:7" x14ac:dyDescent="0.2">
      <c r="A110" s="4">
        <f t="shared" ca="1" si="7"/>
        <v>0</v>
      </c>
      <c r="G110" s="4">
        <f t="shared" ca="1" si="6"/>
        <v>0</v>
      </c>
    </row>
    <row r="111" spans="1:7" x14ac:dyDescent="0.2">
      <c r="A111" s="4">
        <f t="shared" ca="1" si="7"/>
        <v>0</v>
      </c>
      <c r="G111" s="4">
        <f t="shared" ca="1" si="6"/>
        <v>0</v>
      </c>
    </row>
    <row r="112" spans="1:7" x14ac:dyDescent="0.2">
      <c r="A112" s="4">
        <f t="shared" ca="1" si="7"/>
        <v>0</v>
      </c>
      <c r="G112" s="4">
        <f t="shared" ca="1" si="6"/>
        <v>0</v>
      </c>
    </row>
    <row r="113" spans="1:7" x14ac:dyDescent="0.2">
      <c r="A113" s="4">
        <f t="shared" ca="1" si="7"/>
        <v>0</v>
      </c>
      <c r="G113" s="4">
        <f t="shared" ca="1" si="6"/>
        <v>0</v>
      </c>
    </row>
    <row r="114" spans="1:7" x14ac:dyDescent="0.2">
      <c r="A114" s="4">
        <f t="shared" ca="1" si="7"/>
        <v>0</v>
      </c>
      <c r="G114" s="4">
        <f t="shared" ca="1" si="6"/>
        <v>0</v>
      </c>
    </row>
    <row r="115" spans="1:7" x14ac:dyDescent="0.2">
      <c r="A115" s="4">
        <f t="shared" ca="1" si="7"/>
        <v>0</v>
      </c>
      <c r="G115" s="4">
        <f t="shared" ca="1" si="6"/>
        <v>0</v>
      </c>
    </row>
    <row r="116" spans="1:7" x14ac:dyDescent="0.2">
      <c r="A116" s="4">
        <f t="shared" ca="1" si="7"/>
        <v>0</v>
      </c>
      <c r="G116" s="4">
        <f t="shared" ca="1" si="6"/>
        <v>0</v>
      </c>
    </row>
    <row r="117" spans="1:7" x14ac:dyDescent="0.2">
      <c r="A117" s="4">
        <f t="shared" ca="1" si="7"/>
        <v>0</v>
      </c>
      <c r="G117" s="4">
        <f t="shared" ca="1" si="6"/>
        <v>0</v>
      </c>
    </row>
    <row r="118" spans="1:7" x14ac:dyDescent="0.2">
      <c r="A118" s="4">
        <f t="shared" ca="1" si="7"/>
        <v>0</v>
      </c>
      <c r="G118" s="4">
        <f t="shared" ca="1" si="6"/>
        <v>0</v>
      </c>
    </row>
    <row r="119" spans="1:7" x14ac:dyDescent="0.2">
      <c r="A119" s="4">
        <f t="shared" ca="1" si="7"/>
        <v>0</v>
      </c>
      <c r="G119" s="4">
        <f t="shared" ca="1" si="6"/>
        <v>0</v>
      </c>
    </row>
    <row r="120" spans="1:7" x14ac:dyDescent="0.2">
      <c r="A120" s="4">
        <f t="shared" ca="1" si="7"/>
        <v>0</v>
      </c>
      <c r="G120" s="4">
        <f t="shared" ca="1" si="6"/>
        <v>0</v>
      </c>
    </row>
    <row r="121" spans="1:7" x14ac:dyDescent="0.2">
      <c r="A121" s="4">
        <f t="shared" ca="1" si="7"/>
        <v>0</v>
      </c>
      <c r="G121" s="4">
        <f t="shared" ca="1" si="6"/>
        <v>0</v>
      </c>
    </row>
    <row r="122" spans="1:7" x14ac:dyDescent="0.2">
      <c r="A122" s="4">
        <f t="shared" ca="1" si="7"/>
        <v>0</v>
      </c>
      <c r="G122" s="4">
        <f t="shared" ca="1" si="6"/>
        <v>0</v>
      </c>
    </row>
    <row r="123" spans="1:7" x14ac:dyDescent="0.2">
      <c r="A123" s="4">
        <f t="shared" ca="1" si="7"/>
        <v>0</v>
      </c>
      <c r="G123" s="4">
        <f t="shared" ca="1" si="6"/>
        <v>0</v>
      </c>
    </row>
    <row r="124" spans="1:7" x14ac:dyDescent="0.2">
      <c r="A124" s="4">
        <f t="shared" ca="1" si="7"/>
        <v>0</v>
      </c>
      <c r="G124" s="4">
        <f t="shared" ca="1" si="6"/>
        <v>0</v>
      </c>
    </row>
    <row r="125" spans="1:7" x14ac:dyDescent="0.2">
      <c r="A125" s="4">
        <f t="shared" ca="1" si="7"/>
        <v>0</v>
      </c>
      <c r="G125" s="4">
        <f t="shared" ca="1" si="6"/>
        <v>0</v>
      </c>
    </row>
    <row r="126" spans="1:7" x14ac:dyDescent="0.2">
      <c r="A126" s="4">
        <f t="shared" ca="1" si="7"/>
        <v>0</v>
      </c>
      <c r="G126" s="4">
        <f t="shared" ca="1" si="6"/>
        <v>0</v>
      </c>
    </row>
    <row r="127" spans="1:7" x14ac:dyDescent="0.2">
      <c r="A127" s="4">
        <f t="shared" ca="1" si="7"/>
        <v>0</v>
      </c>
      <c r="G127" s="4">
        <f t="shared" ca="1" si="6"/>
        <v>0</v>
      </c>
    </row>
    <row r="128" spans="1:7" x14ac:dyDescent="0.2">
      <c r="A128" s="4">
        <f t="shared" ca="1" si="7"/>
        <v>0</v>
      </c>
      <c r="G128" s="4">
        <f t="shared" ca="1" si="6"/>
        <v>0</v>
      </c>
    </row>
    <row r="129" spans="1:7" x14ac:dyDescent="0.2">
      <c r="A129" s="4">
        <f t="shared" ca="1" si="7"/>
        <v>0</v>
      </c>
      <c r="G129" s="4">
        <f t="shared" ca="1" si="6"/>
        <v>0</v>
      </c>
    </row>
    <row r="130" spans="1:7" x14ac:dyDescent="0.2">
      <c r="A130" s="4">
        <f t="shared" ca="1" si="7"/>
        <v>0</v>
      </c>
      <c r="G130" s="4">
        <f t="shared" ca="1" si="6"/>
        <v>0</v>
      </c>
    </row>
    <row r="131" spans="1:7" x14ac:dyDescent="0.2">
      <c r="A131" s="4">
        <f t="shared" ca="1" si="7"/>
        <v>0</v>
      </c>
      <c r="G131" s="4">
        <f t="shared" ref="G131:G194" ca="1" si="8">OFFSET($H131,0,LangOffset,1,1)</f>
        <v>0</v>
      </c>
    </row>
    <row r="132" spans="1:7" x14ac:dyDescent="0.2">
      <c r="A132" s="4">
        <f t="shared" ca="1" si="7"/>
        <v>0</v>
      </c>
      <c r="G132" s="4">
        <f t="shared" ca="1" si="8"/>
        <v>0</v>
      </c>
    </row>
    <row r="133" spans="1:7" x14ac:dyDescent="0.2">
      <c r="A133" s="4">
        <f t="shared" ca="1" si="7"/>
        <v>0</v>
      </c>
      <c r="G133" s="4">
        <f t="shared" ca="1" si="8"/>
        <v>0</v>
      </c>
    </row>
    <row r="134" spans="1:7" x14ac:dyDescent="0.2">
      <c r="A134" s="4">
        <f t="shared" ca="1" si="7"/>
        <v>0</v>
      </c>
      <c r="G134" s="4">
        <f t="shared" ca="1" si="8"/>
        <v>0</v>
      </c>
    </row>
    <row r="135" spans="1:7" x14ac:dyDescent="0.2">
      <c r="A135" s="4">
        <f t="shared" ca="1" si="7"/>
        <v>0</v>
      </c>
      <c r="G135" s="4">
        <f t="shared" ca="1" si="8"/>
        <v>0</v>
      </c>
    </row>
    <row r="136" spans="1:7" x14ac:dyDescent="0.2">
      <c r="A136" s="4">
        <f t="shared" ca="1" si="7"/>
        <v>0</v>
      </c>
      <c r="G136" s="4">
        <f t="shared" ca="1" si="8"/>
        <v>0</v>
      </c>
    </row>
    <row r="137" spans="1:7" x14ac:dyDescent="0.2">
      <c r="A137" s="4">
        <f t="shared" ca="1" si="7"/>
        <v>0</v>
      </c>
      <c r="G137" s="4">
        <f t="shared" ca="1" si="8"/>
        <v>0</v>
      </c>
    </row>
    <row r="138" spans="1:7" x14ac:dyDescent="0.2">
      <c r="A138" s="4">
        <f t="shared" ca="1" si="7"/>
        <v>0</v>
      </c>
      <c r="G138" s="4">
        <f t="shared" ca="1" si="8"/>
        <v>0</v>
      </c>
    </row>
    <row r="139" spans="1:7" x14ac:dyDescent="0.2">
      <c r="A139" s="4">
        <f t="shared" ca="1" si="7"/>
        <v>0</v>
      </c>
      <c r="G139" s="4">
        <f t="shared" ca="1" si="8"/>
        <v>0</v>
      </c>
    </row>
    <row r="140" spans="1:7" x14ac:dyDescent="0.2">
      <c r="A140" s="4">
        <f t="shared" ca="1" si="7"/>
        <v>0</v>
      </c>
      <c r="G140" s="4">
        <f t="shared" ca="1" si="8"/>
        <v>0</v>
      </c>
    </row>
    <row r="141" spans="1:7" x14ac:dyDescent="0.2">
      <c r="A141" s="4">
        <f t="shared" ca="1" si="7"/>
        <v>0</v>
      </c>
      <c r="G141" s="4">
        <f t="shared" ca="1" si="8"/>
        <v>0</v>
      </c>
    </row>
    <row r="142" spans="1:7" x14ac:dyDescent="0.2">
      <c r="A142" s="4">
        <f t="shared" ca="1" si="7"/>
        <v>0</v>
      </c>
      <c r="G142" s="4">
        <f t="shared" ca="1" si="8"/>
        <v>0</v>
      </c>
    </row>
    <row r="143" spans="1:7" x14ac:dyDescent="0.2">
      <c r="A143" s="4">
        <f t="shared" ca="1" si="7"/>
        <v>0</v>
      </c>
      <c r="G143" s="4">
        <f t="shared" ca="1" si="8"/>
        <v>0</v>
      </c>
    </row>
    <row r="144" spans="1:7" x14ac:dyDescent="0.2">
      <c r="A144" s="4">
        <f t="shared" ca="1" si="7"/>
        <v>0</v>
      </c>
      <c r="G144" s="4">
        <f t="shared" ca="1" si="8"/>
        <v>0</v>
      </c>
    </row>
    <row r="145" spans="1:7" x14ac:dyDescent="0.2">
      <c r="A145" s="4">
        <f t="shared" ca="1" si="7"/>
        <v>0</v>
      </c>
      <c r="G145" s="4">
        <f t="shared" ca="1" si="8"/>
        <v>0</v>
      </c>
    </row>
    <row r="146" spans="1:7" x14ac:dyDescent="0.2">
      <c r="A146" s="4">
        <f t="shared" ca="1" si="7"/>
        <v>0</v>
      </c>
      <c r="G146" s="4">
        <f t="shared" ca="1" si="8"/>
        <v>0</v>
      </c>
    </row>
    <row r="147" spans="1:7" x14ac:dyDescent="0.2">
      <c r="A147" s="4">
        <f t="shared" ca="1" si="7"/>
        <v>0</v>
      </c>
      <c r="G147" s="4">
        <f t="shared" ca="1" si="8"/>
        <v>0</v>
      </c>
    </row>
    <row r="148" spans="1:7" x14ac:dyDescent="0.2">
      <c r="A148" s="4">
        <f t="shared" ca="1" si="7"/>
        <v>0</v>
      </c>
      <c r="G148" s="4">
        <f t="shared" ca="1" si="8"/>
        <v>0</v>
      </c>
    </row>
    <row r="149" spans="1:7" x14ac:dyDescent="0.2">
      <c r="A149" s="4">
        <f t="shared" ca="1" si="7"/>
        <v>0</v>
      </c>
      <c r="G149" s="4">
        <f t="shared" ca="1" si="8"/>
        <v>0</v>
      </c>
    </row>
    <row r="150" spans="1:7" x14ac:dyDescent="0.2">
      <c r="A150" s="4">
        <f t="shared" ca="1" si="7"/>
        <v>0</v>
      </c>
      <c r="G150" s="4">
        <f t="shared" ca="1" si="8"/>
        <v>0</v>
      </c>
    </row>
    <row r="151" spans="1:7" x14ac:dyDescent="0.2">
      <c r="A151" s="4">
        <f t="shared" ca="1" si="7"/>
        <v>0</v>
      </c>
      <c r="G151" s="4">
        <f t="shared" ca="1" si="8"/>
        <v>0</v>
      </c>
    </row>
    <row r="152" spans="1:7" x14ac:dyDescent="0.2">
      <c r="A152" s="4">
        <f t="shared" ca="1" si="7"/>
        <v>0</v>
      </c>
      <c r="G152" s="4">
        <f t="shared" ca="1" si="8"/>
        <v>0</v>
      </c>
    </row>
    <row r="153" spans="1:7" x14ac:dyDescent="0.2">
      <c r="A153" s="4">
        <f t="shared" ca="1" si="7"/>
        <v>0</v>
      </c>
      <c r="G153" s="4">
        <f t="shared" ca="1" si="8"/>
        <v>0</v>
      </c>
    </row>
    <row r="154" spans="1:7" x14ac:dyDescent="0.2">
      <c r="A154" s="4">
        <f t="shared" ca="1" si="7"/>
        <v>0</v>
      </c>
      <c r="G154" s="4">
        <f t="shared" ca="1" si="8"/>
        <v>0</v>
      </c>
    </row>
    <row r="155" spans="1:7" x14ac:dyDescent="0.2">
      <c r="A155" s="4">
        <f t="shared" ca="1" si="7"/>
        <v>0</v>
      </c>
      <c r="G155" s="4">
        <f t="shared" ca="1" si="8"/>
        <v>0</v>
      </c>
    </row>
    <row r="156" spans="1:7" x14ac:dyDescent="0.2">
      <c r="A156" s="4">
        <f t="shared" ca="1" si="7"/>
        <v>0</v>
      </c>
      <c r="G156" s="4">
        <f t="shared" ca="1" si="8"/>
        <v>0</v>
      </c>
    </row>
    <row r="157" spans="1:7" x14ac:dyDescent="0.2">
      <c r="A157" s="4">
        <f t="shared" ca="1" si="7"/>
        <v>0</v>
      </c>
      <c r="G157" s="4">
        <f t="shared" ca="1" si="8"/>
        <v>0</v>
      </c>
    </row>
    <row r="158" spans="1:7" x14ac:dyDescent="0.2">
      <c r="A158" s="4">
        <f t="shared" ca="1" si="7"/>
        <v>0</v>
      </c>
      <c r="G158" s="4">
        <f t="shared" ca="1" si="8"/>
        <v>0</v>
      </c>
    </row>
    <row r="159" spans="1:7" x14ac:dyDescent="0.2">
      <c r="A159" s="4">
        <f t="shared" ca="1" si="7"/>
        <v>0</v>
      </c>
      <c r="G159" s="4">
        <f t="shared" ca="1" si="8"/>
        <v>0</v>
      </c>
    </row>
    <row r="160" spans="1:7" x14ac:dyDescent="0.2">
      <c r="A160" s="4">
        <f t="shared" ca="1" si="7"/>
        <v>0</v>
      </c>
      <c r="G160" s="4">
        <f t="shared" ca="1" si="8"/>
        <v>0</v>
      </c>
    </row>
    <row r="161" spans="1:7" x14ac:dyDescent="0.2">
      <c r="A161" s="4">
        <f t="shared" ca="1" si="7"/>
        <v>0</v>
      </c>
      <c r="G161" s="4">
        <f t="shared" ca="1" si="8"/>
        <v>0</v>
      </c>
    </row>
    <row r="162" spans="1:7" x14ac:dyDescent="0.2">
      <c r="A162" s="4">
        <f t="shared" ca="1" si="7"/>
        <v>0</v>
      </c>
      <c r="G162" s="4">
        <f t="shared" ca="1" si="8"/>
        <v>0</v>
      </c>
    </row>
    <row r="163" spans="1:7" x14ac:dyDescent="0.2">
      <c r="A163" s="4">
        <f t="shared" ca="1" si="7"/>
        <v>0</v>
      </c>
      <c r="G163" s="4">
        <f t="shared" ca="1" si="8"/>
        <v>0</v>
      </c>
    </row>
    <row r="164" spans="1:7" x14ac:dyDescent="0.2">
      <c r="A164" s="4">
        <f t="shared" ca="1" si="7"/>
        <v>0</v>
      </c>
      <c r="G164" s="4">
        <f t="shared" ca="1" si="8"/>
        <v>0</v>
      </c>
    </row>
    <row r="165" spans="1:7" x14ac:dyDescent="0.2">
      <c r="A165" s="4">
        <f t="shared" ca="1" si="7"/>
        <v>0</v>
      </c>
      <c r="G165" s="4">
        <f t="shared" ca="1" si="8"/>
        <v>0</v>
      </c>
    </row>
    <row r="166" spans="1:7" x14ac:dyDescent="0.2">
      <c r="A166" s="4">
        <f t="shared" ref="A166:A229" ca="1" si="9">OFFSET($B166,0,LangOffset,1,1)</f>
        <v>0</v>
      </c>
      <c r="G166" s="4">
        <f t="shared" ca="1" si="8"/>
        <v>0</v>
      </c>
    </row>
    <row r="167" spans="1:7" x14ac:dyDescent="0.2">
      <c r="A167" s="4">
        <f t="shared" ca="1" si="9"/>
        <v>0</v>
      </c>
      <c r="G167" s="4">
        <f t="shared" ca="1" si="8"/>
        <v>0</v>
      </c>
    </row>
    <row r="168" spans="1:7" x14ac:dyDescent="0.2">
      <c r="A168" s="4">
        <f t="shared" ca="1" si="9"/>
        <v>0</v>
      </c>
      <c r="G168" s="4">
        <f t="shared" ca="1" si="8"/>
        <v>0</v>
      </c>
    </row>
    <row r="169" spans="1:7" x14ac:dyDescent="0.2">
      <c r="A169" s="4">
        <f t="shared" ca="1" si="9"/>
        <v>0</v>
      </c>
      <c r="G169" s="4">
        <f t="shared" ca="1" si="8"/>
        <v>0</v>
      </c>
    </row>
    <row r="170" spans="1:7" x14ac:dyDescent="0.2">
      <c r="A170" s="4">
        <f t="shared" ca="1" si="9"/>
        <v>0</v>
      </c>
      <c r="G170" s="4">
        <f t="shared" ca="1" si="8"/>
        <v>0</v>
      </c>
    </row>
    <row r="171" spans="1:7" x14ac:dyDescent="0.2">
      <c r="A171" s="4">
        <f t="shared" ca="1" si="9"/>
        <v>0</v>
      </c>
      <c r="G171" s="4">
        <f t="shared" ca="1" si="8"/>
        <v>0</v>
      </c>
    </row>
    <row r="172" spans="1:7" x14ac:dyDescent="0.2">
      <c r="A172" s="4">
        <f t="shared" ca="1" si="9"/>
        <v>0</v>
      </c>
      <c r="G172" s="4">
        <f t="shared" ca="1" si="8"/>
        <v>0</v>
      </c>
    </row>
    <row r="173" spans="1:7" x14ac:dyDescent="0.2">
      <c r="A173" s="4">
        <f t="shared" ca="1" si="9"/>
        <v>0</v>
      </c>
      <c r="G173" s="4">
        <f t="shared" ca="1" si="8"/>
        <v>0</v>
      </c>
    </row>
    <row r="174" spans="1:7" x14ac:dyDescent="0.2">
      <c r="A174" s="4">
        <f t="shared" ca="1" si="9"/>
        <v>0</v>
      </c>
      <c r="G174" s="4">
        <f t="shared" ca="1" si="8"/>
        <v>0</v>
      </c>
    </row>
    <row r="175" spans="1:7" x14ac:dyDescent="0.2">
      <c r="A175" s="4">
        <f t="shared" ca="1" si="9"/>
        <v>0</v>
      </c>
      <c r="G175" s="4">
        <f t="shared" ca="1" si="8"/>
        <v>0</v>
      </c>
    </row>
    <row r="176" spans="1:7" x14ac:dyDescent="0.2">
      <c r="A176" s="4">
        <f t="shared" ca="1" si="9"/>
        <v>0</v>
      </c>
      <c r="G176" s="4">
        <f t="shared" ca="1" si="8"/>
        <v>0</v>
      </c>
    </row>
    <row r="177" spans="1:7" x14ac:dyDescent="0.2">
      <c r="A177" s="4">
        <f t="shared" ca="1" si="9"/>
        <v>0</v>
      </c>
      <c r="G177" s="4">
        <f t="shared" ca="1" si="8"/>
        <v>0</v>
      </c>
    </row>
    <row r="178" spans="1:7" x14ac:dyDescent="0.2">
      <c r="A178" s="4">
        <f t="shared" ca="1" si="9"/>
        <v>0</v>
      </c>
      <c r="G178" s="4">
        <f t="shared" ca="1" si="8"/>
        <v>0</v>
      </c>
    </row>
    <row r="179" spans="1:7" x14ac:dyDescent="0.2">
      <c r="A179" s="4">
        <f t="shared" ca="1" si="9"/>
        <v>0</v>
      </c>
      <c r="G179" s="4">
        <f t="shared" ca="1" si="8"/>
        <v>0</v>
      </c>
    </row>
    <row r="180" spans="1:7" x14ac:dyDescent="0.2">
      <c r="A180" s="4">
        <f t="shared" ca="1" si="9"/>
        <v>0</v>
      </c>
      <c r="G180" s="4">
        <f t="shared" ca="1" si="8"/>
        <v>0</v>
      </c>
    </row>
    <row r="181" spans="1:7" x14ac:dyDescent="0.2">
      <c r="A181" s="4">
        <f t="shared" ca="1" si="9"/>
        <v>0</v>
      </c>
      <c r="G181" s="4">
        <f t="shared" ca="1" si="8"/>
        <v>0</v>
      </c>
    </row>
    <row r="182" spans="1:7" x14ac:dyDescent="0.2">
      <c r="A182" s="4">
        <f t="shared" ca="1" si="9"/>
        <v>0</v>
      </c>
      <c r="G182" s="4">
        <f t="shared" ca="1" si="8"/>
        <v>0</v>
      </c>
    </row>
    <row r="183" spans="1:7" x14ac:dyDescent="0.2">
      <c r="A183" s="4">
        <f t="shared" ca="1" si="9"/>
        <v>0</v>
      </c>
      <c r="G183" s="4">
        <f t="shared" ca="1" si="8"/>
        <v>0</v>
      </c>
    </row>
    <row r="184" spans="1:7" x14ac:dyDescent="0.2">
      <c r="A184" s="4">
        <f t="shared" ca="1" si="9"/>
        <v>0</v>
      </c>
      <c r="G184" s="4">
        <f t="shared" ca="1" si="8"/>
        <v>0</v>
      </c>
    </row>
    <row r="185" spans="1:7" x14ac:dyDescent="0.2">
      <c r="A185" s="4">
        <f t="shared" ca="1" si="9"/>
        <v>0</v>
      </c>
      <c r="G185" s="4">
        <f t="shared" ca="1" si="8"/>
        <v>0</v>
      </c>
    </row>
    <row r="186" spans="1:7" x14ac:dyDescent="0.2">
      <c r="A186" s="4">
        <f t="shared" ca="1" si="9"/>
        <v>0</v>
      </c>
      <c r="G186" s="4">
        <f t="shared" ca="1" si="8"/>
        <v>0</v>
      </c>
    </row>
    <row r="187" spans="1:7" x14ac:dyDescent="0.2">
      <c r="A187" s="4">
        <f t="shared" ca="1" si="9"/>
        <v>0</v>
      </c>
      <c r="G187" s="4">
        <f t="shared" ca="1" si="8"/>
        <v>0</v>
      </c>
    </row>
    <row r="188" spans="1:7" x14ac:dyDescent="0.2">
      <c r="A188" s="4">
        <f t="shared" ca="1" si="9"/>
        <v>0</v>
      </c>
      <c r="G188" s="4">
        <f t="shared" ca="1" si="8"/>
        <v>0</v>
      </c>
    </row>
    <row r="189" spans="1:7" x14ac:dyDescent="0.2">
      <c r="A189" s="4">
        <f t="shared" ca="1" si="9"/>
        <v>0</v>
      </c>
      <c r="G189" s="4">
        <f t="shared" ca="1" si="8"/>
        <v>0</v>
      </c>
    </row>
    <row r="190" spans="1:7" x14ac:dyDescent="0.2">
      <c r="A190" s="4">
        <f t="shared" ca="1" si="9"/>
        <v>0</v>
      </c>
      <c r="G190" s="4">
        <f t="shared" ca="1" si="8"/>
        <v>0</v>
      </c>
    </row>
    <row r="191" spans="1:7" x14ac:dyDescent="0.2">
      <c r="A191" s="4">
        <f t="shared" ca="1" si="9"/>
        <v>0</v>
      </c>
      <c r="G191" s="4">
        <f t="shared" ca="1" si="8"/>
        <v>0</v>
      </c>
    </row>
    <row r="192" spans="1:7" x14ac:dyDescent="0.2">
      <c r="A192" s="4">
        <f t="shared" ca="1" si="9"/>
        <v>0</v>
      </c>
      <c r="G192" s="4">
        <f t="shared" ca="1" si="8"/>
        <v>0</v>
      </c>
    </row>
    <row r="193" spans="1:7" x14ac:dyDescent="0.2">
      <c r="A193" s="4">
        <f t="shared" ca="1" si="9"/>
        <v>0</v>
      </c>
      <c r="G193" s="4">
        <f t="shared" ca="1" si="8"/>
        <v>0</v>
      </c>
    </row>
    <row r="194" spans="1:7" x14ac:dyDescent="0.2">
      <c r="A194" s="4">
        <f t="shared" ca="1" si="9"/>
        <v>0</v>
      </c>
      <c r="G194" s="4">
        <f t="shared" ca="1" si="8"/>
        <v>0</v>
      </c>
    </row>
    <row r="195" spans="1:7" x14ac:dyDescent="0.2">
      <c r="A195" s="4">
        <f t="shared" ca="1" si="9"/>
        <v>0</v>
      </c>
      <c r="G195" s="4">
        <f t="shared" ref="G195:G258" ca="1" si="10">OFFSET($H195,0,LangOffset,1,1)</f>
        <v>0</v>
      </c>
    </row>
    <row r="196" spans="1:7" x14ac:dyDescent="0.2">
      <c r="A196" s="4">
        <f t="shared" ca="1" si="9"/>
        <v>0</v>
      </c>
      <c r="G196" s="4">
        <f t="shared" ca="1" si="10"/>
        <v>0</v>
      </c>
    </row>
    <row r="197" spans="1:7" x14ac:dyDescent="0.2">
      <c r="A197" s="4">
        <f t="shared" ca="1" si="9"/>
        <v>0</v>
      </c>
      <c r="G197" s="4">
        <f t="shared" ca="1" si="10"/>
        <v>0</v>
      </c>
    </row>
    <row r="198" spans="1:7" x14ac:dyDescent="0.2">
      <c r="A198" s="4">
        <f t="shared" ca="1" si="9"/>
        <v>0</v>
      </c>
      <c r="G198" s="4">
        <f t="shared" ca="1" si="10"/>
        <v>0</v>
      </c>
    </row>
    <row r="199" spans="1:7" x14ac:dyDescent="0.2">
      <c r="A199" s="4">
        <f t="shared" ca="1" si="9"/>
        <v>0</v>
      </c>
      <c r="G199" s="4">
        <f t="shared" ca="1" si="10"/>
        <v>0</v>
      </c>
    </row>
    <row r="200" spans="1:7" x14ac:dyDescent="0.2">
      <c r="A200" s="4">
        <f t="shared" ca="1" si="9"/>
        <v>0</v>
      </c>
      <c r="G200" s="4">
        <f t="shared" ca="1" si="10"/>
        <v>0</v>
      </c>
    </row>
    <row r="201" spans="1:7" x14ac:dyDescent="0.2">
      <c r="A201" s="4">
        <f t="shared" ca="1" si="9"/>
        <v>0</v>
      </c>
      <c r="G201" s="4">
        <f t="shared" ca="1" si="10"/>
        <v>0</v>
      </c>
    </row>
    <row r="202" spans="1:7" x14ac:dyDescent="0.2">
      <c r="A202" s="4">
        <f t="shared" ca="1" si="9"/>
        <v>0</v>
      </c>
      <c r="G202" s="4">
        <f t="shared" ca="1" si="10"/>
        <v>0</v>
      </c>
    </row>
    <row r="203" spans="1:7" x14ac:dyDescent="0.2">
      <c r="A203" s="4">
        <f t="shared" ca="1" si="9"/>
        <v>0</v>
      </c>
      <c r="G203" s="4">
        <f t="shared" ca="1" si="10"/>
        <v>0</v>
      </c>
    </row>
    <row r="204" spans="1:7" x14ac:dyDescent="0.2">
      <c r="A204" s="4">
        <f t="shared" ca="1" si="9"/>
        <v>0</v>
      </c>
      <c r="G204" s="4">
        <f t="shared" ca="1" si="10"/>
        <v>0</v>
      </c>
    </row>
    <row r="205" spans="1:7" x14ac:dyDescent="0.2">
      <c r="A205" s="4">
        <f t="shared" ca="1" si="9"/>
        <v>0</v>
      </c>
      <c r="G205" s="4">
        <f t="shared" ca="1" si="10"/>
        <v>0</v>
      </c>
    </row>
    <row r="206" spans="1:7" x14ac:dyDescent="0.2">
      <c r="A206" s="4">
        <f t="shared" ca="1" si="9"/>
        <v>0</v>
      </c>
      <c r="G206" s="4">
        <f t="shared" ca="1" si="10"/>
        <v>0</v>
      </c>
    </row>
    <row r="207" spans="1:7" x14ac:dyDescent="0.2">
      <c r="A207" s="4">
        <f t="shared" ca="1" si="9"/>
        <v>0</v>
      </c>
      <c r="G207" s="4">
        <f t="shared" ca="1" si="10"/>
        <v>0</v>
      </c>
    </row>
    <row r="208" spans="1:7" x14ac:dyDescent="0.2">
      <c r="A208" s="4">
        <f t="shared" ca="1" si="9"/>
        <v>0</v>
      </c>
      <c r="G208" s="4">
        <f t="shared" ca="1" si="10"/>
        <v>0</v>
      </c>
    </row>
    <row r="209" spans="1:7" x14ac:dyDescent="0.2">
      <c r="A209" s="4">
        <f t="shared" ca="1" si="9"/>
        <v>0</v>
      </c>
      <c r="G209" s="4">
        <f t="shared" ca="1" si="10"/>
        <v>0</v>
      </c>
    </row>
    <row r="210" spans="1:7" x14ac:dyDescent="0.2">
      <c r="A210" s="4">
        <f t="shared" ca="1" si="9"/>
        <v>0</v>
      </c>
      <c r="G210" s="4">
        <f t="shared" ca="1" si="10"/>
        <v>0</v>
      </c>
    </row>
    <row r="211" spans="1:7" x14ac:dyDescent="0.2">
      <c r="A211" s="4">
        <f t="shared" ca="1" si="9"/>
        <v>0</v>
      </c>
      <c r="G211" s="4">
        <f t="shared" ca="1" si="10"/>
        <v>0</v>
      </c>
    </row>
    <row r="212" spans="1:7" x14ac:dyDescent="0.2">
      <c r="A212" s="4">
        <f t="shared" ca="1" si="9"/>
        <v>0</v>
      </c>
      <c r="G212" s="4">
        <f t="shared" ca="1" si="10"/>
        <v>0</v>
      </c>
    </row>
    <row r="213" spans="1:7" x14ac:dyDescent="0.2">
      <c r="A213" s="4">
        <f t="shared" ca="1" si="9"/>
        <v>0</v>
      </c>
      <c r="G213" s="4">
        <f t="shared" ca="1" si="10"/>
        <v>0</v>
      </c>
    </row>
    <row r="214" spans="1:7" x14ac:dyDescent="0.2">
      <c r="A214" s="4">
        <f t="shared" ca="1" si="9"/>
        <v>0</v>
      </c>
      <c r="G214" s="4">
        <f t="shared" ca="1" si="10"/>
        <v>0</v>
      </c>
    </row>
    <row r="215" spans="1:7" x14ac:dyDescent="0.2">
      <c r="A215" s="4">
        <f t="shared" ca="1" si="9"/>
        <v>0</v>
      </c>
      <c r="G215" s="4">
        <f t="shared" ca="1" si="10"/>
        <v>0</v>
      </c>
    </row>
    <row r="216" spans="1:7" x14ac:dyDescent="0.2">
      <c r="A216" s="4">
        <f t="shared" ca="1" si="9"/>
        <v>0</v>
      </c>
      <c r="G216" s="4">
        <f t="shared" ca="1" si="10"/>
        <v>0</v>
      </c>
    </row>
    <row r="217" spans="1:7" x14ac:dyDescent="0.2">
      <c r="A217" s="4">
        <f t="shared" ca="1" si="9"/>
        <v>0</v>
      </c>
      <c r="G217" s="4">
        <f t="shared" ca="1" si="10"/>
        <v>0</v>
      </c>
    </row>
    <row r="218" spans="1:7" x14ac:dyDescent="0.2">
      <c r="A218" s="4">
        <f t="shared" ca="1" si="9"/>
        <v>0</v>
      </c>
      <c r="G218" s="4">
        <f t="shared" ca="1" si="10"/>
        <v>0</v>
      </c>
    </row>
    <row r="219" spans="1:7" x14ac:dyDescent="0.2">
      <c r="A219" s="4">
        <f t="shared" ca="1" si="9"/>
        <v>0</v>
      </c>
      <c r="G219" s="4">
        <f t="shared" ca="1" si="10"/>
        <v>0</v>
      </c>
    </row>
    <row r="220" spans="1:7" x14ac:dyDescent="0.2">
      <c r="A220" s="4">
        <f t="shared" ca="1" si="9"/>
        <v>0</v>
      </c>
      <c r="G220" s="4">
        <f t="shared" ca="1" si="10"/>
        <v>0</v>
      </c>
    </row>
    <row r="221" spans="1:7" x14ac:dyDescent="0.2">
      <c r="A221" s="4">
        <f t="shared" ca="1" si="9"/>
        <v>0</v>
      </c>
      <c r="G221" s="4">
        <f t="shared" ca="1" si="10"/>
        <v>0</v>
      </c>
    </row>
    <row r="222" spans="1:7" x14ac:dyDescent="0.2">
      <c r="A222" s="4">
        <f t="shared" ca="1" si="9"/>
        <v>0</v>
      </c>
      <c r="G222" s="4">
        <f t="shared" ca="1" si="10"/>
        <v>0</v>
      </c>
    </row>
    <row r="223" spans="1:7" x14ac:dyDescent="0.2">
      <c r="A223" s="4">
        <f t="shared" ca="1" si="9"/>
        <v>0</v>
      </c>
      <c r="G223" s="4">
        <f t="shared" ca="1" si="10"/>
        <v>0</v>
      </c>
    </row>
    <row r="224" spans="1:7" x14ac:dyDescent="0.2">
      <c r="A224" s="4">
        <f t="shared" ca="1" si="9"/>
        <v>0</v>
      </c>
      <c r="G224" s="4">
        <f t="shared" ca="1" si="10"/>
        <v>0</v>
      </c>
    </row>
    <row r="225" spans="1:7" x14ac:dyDescent="0.2">
      <c r="A225" s="4">
        <f t="shared" ca="1" si="9"/>
        <v>0</v>
      </c>
      <c r="G225" s="4">
        <f t="shared" ca="1" si="10"/>
        <v>0</v>
      </c>
    </row>
    <row r="226" spans="1:7" x14ac:dyDescent="0.2">
      <c r="A226" s="4">
        <f t="shared" ca="1" si="9"/>
        <v>0</v>
      </c>
      <c r="G226" s="4">
        <f t="shared" ca="1" si="10"/>
        <v>0</v>
      </c>
    </row>
    <row r="227" spans="1:7" x14ac:dyDescent="0.2">
      <c r="A227" s="4">
        <f t="shared" ca="1" si="9"/>
        <v>0</v>
      </c>
      <c r="G227" s="4">
        <f t="shared" ca="1" si="10"/>
        <v>0</v>
      </c>
    </row>
    <row r="228" spans="1:7" x14ac:dyDescent="0.2">
      <c r="A228" s="4">
        <f t="shared" ca="1" si="9"/>
        <v>0</v>
      </c>
      <c r="G228" s="4">
        <f t="shared" ca="1" si="10"/>
        <v>0</v>
      </c>
    </row>
    <row r="229" spans="1:7" x14ac:dyDescent="0.2">
      <c r="A229" s="4">
        <f t="shared" ca="1" si="9"/>
        <v>0</v>
      </c>
      <c r="G229" s="4">
        <f t="shared" ca="1" si="10"/>
        <v>0</v>
      </c>
    </row>
    <row r="230" spans="1:7" x14ac:dyDescent="0.2">
      <c r="A230" s="4">
        <f t="shared" ref="A230:A293" ca="1" si="11">OFFSET($B230,0,LangOffset,1,1)</f>
        <v>0</v>
      </c>
      <c r="G230" s="4">
        <f t="shared" ca="1" si="10"/>
        <v>0</v>
      </c>
    </row>
    <row r="231" spans="1:7" x14ac:dyDescent="0.2">
      <c r="A231" s="4">
        <f t="shared" ca="1" si="11"/>
        <v>0</v>
      </c>
      <c r="G231" s="4">
        <f t="shared" ca="1" si="10"/>
        <v>0</v>
      </c>
    </row>
    <row r="232" spans="1:7" x14ac:dyDescent="0.2">
      <c r="A232" s="4">
        <f t="shared" ca="1" si="11"/>
        <v>0</v>
      </c>
      <c r="G232" s="4">
        <f t="shared" ca="1" si="10"/>
        <v>0</v>
      </c>
    </row>
    <row r="233" spans="1:7" x14ac:dyDescent="0.2">
      <c r="A233" s="4">
        <f t="shared" ca="1" si="11"/>
        <v>0</v>
      </c>
      <c r="G233" s="4">
        <f t="shared" ca="1" si="10"/>
        <v>0</v>
      </c>
    </row>
    <row r="234" spans="1:7" x14ac:dyDescent="0.2">
      <c r="A234" s="4">
        <f t="shared" ca="1" si="11"/>
        <v>0</v>
      </c>
      <c r="G234" s="4">
        <f t="shared" ca="1" si="10"/>
        <v>0</v>
      </c>
    </row>
    <row r="235" spans="1:7" x14ac:dyDescent="0.2">
      <c r="A235" s="4">
        <f t="shared" ca="1" si="11"/>
        <v>0</v>
      </c>
      <c r="G235" s="4">
        <f t="shared" ca="1" si="10"/>
        <v>0</v>
      </c>
    </row>
    <row r="236" spans="1:7" x14ac:dyDescent="0.2">
      <c r="A236" s="4">
        <f t="shared" ca="1" si="11"/>
        <v>0</v>
      </c>
      <c r="G236" s="4">
        <f t="shared" ca="1" si="10"/>
        <v>0</v>
      </c>
    </row>
    <row r="237" spans="1:7" x14ac:dyDescent="0.2">
      <c r="A237" s="4">
        <f t="shared" ca="1" si="11"/>
        <v>0</v>
      </c>
      <c r="G237" s="4">
        <f t="shared" ca="1" si="10"/>
        <v>0</v>
      </c>
    </row>
    <row r="238" spans="1:7" x14ac:dyDescent="0.2">
      <c r="A238" s="4">
        <f t="shared" ca="1" si="11"/>
        <v>0</v>
      </c>
      <c r="G238" s="4">
        <f t="shared" ca="1" si="10"/>
        <v>0</v>
      </c>
    </row>
    <row r="239" spans="1:7" x14ac:dyDescent="0.2">
      <c r="A239" s="4">
        <f t="shared" ca="1" si="11"/>
        <v>0</v>
      </c>
      <c r="G239" s="4">
        <f t="shared" ca="1" si="10"/>
        <v>0</v>
      </c>
    </row>
    <row r="240" spans="1:7" x14ac:dyDescent="0.2">
      <c r="A240" s="4">
        <f t="shared" ca="1" si="11"/>
        <v>0</v>
      </c>
      <c r="G240" s="4">
        <f t="shared" ca="1" si="10"/>
        <v>0</v>
      </c>
    </row>
    <row r="241" spans="1:7" x14ac:dyDescent="0.2">
      <c r="A241" s="4">
        <f t="shared" ca="1" si="11"/>
        <v>0</v>
      </c>
      <c r="G241" s="4">
        <f t="shared" ca="1" si="10"/>
        <v>0</v>
      </c>
    </row>
    <row r="242" spans="1:7" x14ac:dyDescent="0.2">
      <c r="A242" s="4">
        <f t="shared" ca="1" si="11"/>
        <v>0</v>
      </c>
      <c r="G242" s="4">
        <f t="shared" ca="1" si="10"/>
        <v>0</v>
      </c>
    </row>
    <row r="243" spans="1:7" x14ac:dyDescent="0.2">
      <c r="A243" s="4">
        <f t="shared" ca="1" si="11"/>
        <v>0</v>
      </c>
      <c r="G243" s="4">
        <f t="shared" ca="1" si="10"/>
        <v>0</v>
      </c>
    </row>
    <row r="244" spans="1:7" x14ac:dyDescent="0.2">
      <c r="A244" s="4">
        <f t="shared" ca="1" si="11"/>
        <v>0</v>
      </c>
      <c r="G244" s="4">
        <f t="shared" ca="1" si="10"/>
        <v>0</v>
      </c>
    </row>
    <row r="245" spans="1:7" x14ac:dyDescent="0.2">
      <c r="A245" s="4">
        <f t="shared" ca="1" si="11"/>
        <v>0</v>
      </c>
      <c r="G245" s="4">
        <f t="shared" ca="1" si="10"/>
        <v>0</v>
      </c>
    </row>
    <row r="246" spans="1:7" x14ac:dyDescent="0.2">
      <c r="A246" s="4">
        <f t="shared" ca="1" si="11"/>
        <v>0</v>
      </c>
      <c r="G246" s="4">
        <f t="shared" ca="1" si="10"/>
        <v>0</v>
      </c>
    </row>
    <row r="247" spans="1:7" x14ac:dyDescent="0.2">
      <c r="A247" s="4">
        <f t="shared" ca="1" si="11"/>
        <v>0</v>
      </c>
      <c r="G247" s="4">
        <f t="shared" ca="1" si="10"/>
        <v>0</v>
      </c>
    </row>
    <row r="248" spans="1:7" x14ac:dyDescent="0.2">
      <c r="A248" s="4">
        <f t="shared" ca="1" si="11"/>
        <v>0</v>
      </c>
      <c r="G248" s="4">
        <f t="shared" ca="1" si="10"/>
        <v>0</v>
      </c>
    </row>
    <row r="249" spans="1:7" x14ac:dyDescent="0.2">
      <c r="A249" s="4">
        <f t="shared" ca="1" si="11"/>
        <v>0</v>
      </c>
      <c r="G249" s="4">
        <f t="shared" ca="1" si="10"/>
        <v>0</v>
      </c>
    </row>
    <row r="250" spans="1:7" x14ac:dyDescent="0.2">
      <c r="A250" s="4">
        <f t="shared" ca="1" si="11"/>
        <v>0</v>
      </c>
      <c r="G250" s="4">
        <f t="shared" ca="1" si="10"/>
        <v>0</v>
      </c>
    </row>
    <row r="251" spans="1:7" x14ac:dyDescent="0.2">
      <c r="A251" s="4">
        <f t="shared" ca="1" si="11"/>
        <v>0</v>
      </c>
      <c r="G251" s="4">
        <f t="shared" ca="1" si="10"/>
        <v>0</v>
      </c>
    </row>
    <row r="252" spans="1:7" x14ac:dyDescent="0.2">
      <c r="A252" s="4">
        <f t="shared" ca="1" si="11"/>
        <v>0</v>
      </c>
      <c r="G252" s="4">
        <f t="shared" ca="1" si="10"/>
        <v>0</v>
      </c>
    </row>
    <row r="253" spans="1:7" x14ac:dyDescent="0.2">
      <c r="A253" s="4">
        <f t="shared" ca="1" si="11"/>
        <v>0</v>
      </c>
      <c r="G253" s="4">
        <f t="shared" ca="1" si="10"/>
        <v>0</v>
      </c>
    </row>
    <row r="254" spans="1:7" x14ac:dyDescent="0.2">
      <c r="A254" s="4">
        <f t="shared" ca="1" si="11"/>
        <v>0</v>
      </c>
      <c r="G254" s="4">
        <f t="shared" ca="1" si="10"/>
        <v>0</v>
      </c>
    </row>
    <row r="255" spans="1:7" x14ac:dyDescent="0.2">
      <c r="A255" s="4">
        <f t="shared" ca="1" si="11"/>
        <v>0</v>
      </c>
      <c r="G255" s="4">
        <f t="shared" ca="1" si="10"/>
        <v>0</v>
      </c>
    </row>
    <row r="256" spans="1:7" x14ac:dyDescent="0.2">
      <c r="A256" s="4">
        <f t="shared" ca="1" si="11"/>
        <v>0</v>
      </c>
      <c r="G256" s="4">
        <f t="shared" ca="1" si="10"/>
        <v>0</v>
      </c>
    </row>
    <row r="257" spans="1:7" x14ac:dyDescent="0.2">
      <c r="A257" s="4">
        <f t="shared" ca="1" si="11"/>
        <v>0</v>
      </c>
      <c r="G257" s="4">
        <f t="shared" ca="1" si="10"/>
        <v>0</v>
      </c>
    </row>
    <row r="258" spans="1:7" x14ac:dyDescent="0.2">
      <c r="A258" s="4">
        <f t="shared" ca="1" si="11"/>
        <v>0</v>
      </c>
      <c r="G258" s="4">
        <f t="shared" ca="1" si="10"/>
        <v>0</v>
      </c>
    </row>
    <row r="259" spans="1:7" x14ac:dyDescent="0.2">
      <c r="A259" s="4">
        <f t="shared" ca="1" si="11"/>
        <v>0</v>
      </c>
      <c r="G259" s="4">
        <f t="shared" ref="G259:G322" ca="1" si="12">OFFSET($H259,0,LangOffset,1,1)</f>
        <v>0</v>
      </c>
    </row>
    <row r="260" spans="1:7" x14ac:dyDescent="0.2">
      <c r="A260" s="4">
        <f t="shared" ca="1" si="11"/>
        <v>0</v>
      </c>
      <c r="G260" s="4">
        <f t="shared" ca="1" si="12"/>
        <v>0</v>
      </c>
    </row>
    <row r="261" spans="1:7" x14ac:dyDescent="0.2">
      <c r="A261" s="4">
        <f t="shared" ca="1" si="11"/>
        <v>0</v>
      </c>
      <c r="G261" s="4">
        <f t="shared" ca="1" si="12"/>
        <v>0</v>
      </c>
    </row>
    <row r="262" spans="1:7" x14ac:dyDescent="0.2">
      <c r="A262" s="4">
        <f t="shared" ca="1" si="11"/>
        <v>0</v>
      </c>
      <c r="G262" s="4">
        <f t="shared" ca="1" si="12"/>
        <v>0</v>
      </c>
    </row>
    <row r="263" spans="1:7" x14ac:dyDescent="0.2">
      <c r="A263" s="4">
        <f t="shared" ca="1" si="11"/>
        <v>0</v>
      </c>
      <c r="G263" s="4">
        <f t="shared" ca="1" si="12"/>
        <v>0</v>
      </c>
    </row>
    <row r="264" spans="1:7" x14ac:dyDescent="0.2">
      <c r="A264" s="4">
        <f t="shared" ca="1" si="11"/>
        <v>0</v>
      </c>
      <c r="G264" s="4">
        <f t="shared" ca="1" si="12"/>
        <v>0</v>
      </c>
    </row>
    <row r="265" spans="1:7" x14ac:dyDescent="0.2">
      <c r="A265" s="4">
        <f t="shared" ca="1" si="11"/>
        <v>0</v>
      </c>
      <c r="G265" s="4">
        <f t="shared" ca="1" si="12"/>
        <v>0</v>
      </c>
    </row>
    <row r="266" spans="1:7" x14ac:dyDescent="0.2">
      <c r="A266" s="4">
        <f t="shared" ca="1" si="11"/>
        <v>0</v>
      </c>
      <c r="G266" s="4">
        <f t="shared" ca="1" si="12"/>
        <v>0</v>
      </c>
    </row>
    <row r="267" spans="1:7" x14ac:dyDescent="0.2">
      <c r="A267" s="4">
        <f t="shared" ca="1" si="11"/>
        <v>0</v>
      </c>
      <c r="G267" s="4">
        <f t="shared" ca="1" si="12"/>
        <v>0</v>
      </c>
    </row>
    <row r="268" spans="1:7" x14ac:dyDescent="0.2">
      <c r="A268" s="4">
        <f t="shared" ca="1" si="11"/>
        <v>0</v>
      </c>
      <c r="G268" s="4">
        <f t="shared" ca="1" si="12"/>
        <v>0</v>
      </c>
    </row>
    <row r="269" spans="1:7" x14ac:dyDescent="0.2">
      <c r="A269" s="4">
        <f t="shared" ca="1" si="11"/>
        <v>0</v>
      </c>
      <c r="G269" s="4">
        <f t="shared" ca="1" si="12"/>
        <v>0</v>
      </c>
    </row>
    <row r="270" spans="1:7" x14ac:dyDescent="0.2">
      <c r="A270" s="4">
        <f t="shared" ca="1" si="11"/>
        <v>0</v>
      </c>
      <c r="G270" s="4">
        <f t="shared" ca="1" si="12"/>
        <v>0</v>
      </c>
    </row>
    <row r="271" spans="1:7" x14ac:dyDescent="0.2">
      <c r="A271" s="4">
        <f t="shared" ca="1" si="11"/>
        <v>0</v>
      </c>
      <c r="G271" s="4">
        <f t="shared" ca="1" si="12"/>
        <v>0</v>
      </c>
    </row>
    <row r="272" spans="1:7" x14ac:dyDescent="0.2">
      <c r="A272" s="4">
        <f t="shared" ca="1" si="11"/>
        <v>0</v>
      </c>
      <c r="G272" s="4">
        <f t="shared" ca="1" si="12"/>
        <v>0</v>
      </c>
    </row>
    <row r="273" spans="1:7" x14ac:dyDescent="0.2">
      <c r="A273" s="4">
        <f t="shared" ca="1" si="11"/>
        <v>0</v>
      </c>
      <c r="G273" s="4">
        <f t="shared" ca="1" si="12"/>
        <v>0</v>
      </c>
    </row>
    <row r="274" spans="1:7" x14ac:dyDescent="0.2">
      <c r="A274" s="4">
        <f t="shared" ca="1" si="11"/>
        <v>0</v>
      </c>
      <c r="G274" s="4">
        <f t="shared" ca="1" si="12"/>
        <v>0</v>
      </c>
    </row>
    <row r="275" spans="1:7" x14ac:dyDescent="0.2">
      <c r="A275" s="4">
        <f t="shared" ca="1" si="11"/>
        <v>0</v>
      </c>
      <c r="G275" s="4">
        <f t="shared" ca="1" si="12"/>
        <v>0</v>
      </c>
    </row>
    <row r="276" spans="1:7" x14ac:dyDescent="0.2">
      <c r="A276" s="4">
        <f t="shared" ca="1" si="11"/>
        <v>0</v>
      </c>
      <c r="G276" s="4">
        <f t="shared" ca="1" si="12"/>
        <v>0</v>
      </c>
    </row>
    <row r="277" spans="1:7" x14ac:dyDescent="0.2">
      <c r="A277" s="4">
        <f t="shared" ca="1" si="11"/>
        <v>0</v>
      </c>
      <c r="G277" s="4">
        <f t="shared" ca="1" si="12"/>
        <v>0</v>
      </c>
    </row>
    <row r="278" spans="1:7" x14ac:dyDescent="0.2">
      <c r="A278" s="4">
        <f t="shared" ca="1" si="11"/>
        <v>0</v>
      </c>
      <c r="G278" s="4">
        <f t="shared" ca="1" si="12"/>
        <v>0</v>
      </c>
    </row>
    <row r="279" spans="1:7" x14ac:dyDescent="0.2">
      <c r="A279" s="4">
        <f t="shared" ca="1" si="11"/>
        <v>0</v>
      </c>
      <c r="G279" s="4">
        <f t="shared" ca="1" si="12"/>
        <v>0</v>
      </c>
    </row>
    <row r="280" spans="1:7" x14ac:dyDescent="0.2">
      <c r="A280" s="4">
        <f t="shared" ca="1" si="11"/>
        <v>0</v>
      </c>
      <c r="G280" s="4">
        <f t="shared" ca="1" si="12"/>
        <v>0</v>
      </c>
    </row>
    <row r="281" spans="1:7" x14ac:dyDescent="0.2">
      <c r="A281" s="4">
        <f t="shared" ca="1" si="11"/>
        <v>0</v>
      </c>
      <c r="G281" s="4">
        <f t="shared" ca="1" si="12"/>
        <v>0</v>
      </c>
    </row>
    <row r="282" spans="1:7" x14ac:dyDescent="0.2">
      <c r="A282" s="4">
        <f t="shared" ca="1" si="11"/>
        <v>0</v>
      </c>
      <c r="G282" s="4">
        <f t="shared" ca="1" si="12"/>
        <v>0</v>
      </c>
    </row>
    <row r="283" spans="1:7" x14ac:dyDescent="0.2">
      <c r="A283" s="4">
        <f t="shared" ca="1" si="11"/>
        <v>0</v>
      </c>
      <c r="G283" s="4">
        <f t="shared" ca="1" si="12"/>
        <v>0</v>
      </c>
    </row>
    <row r="284" spans="1:7" x14ac:dyDescent="0.2">
      <c r="A284" s="4">
        <f t="shared" ca="1" si="11"/>
        <v>0</v>
      </c>
      <c r="G284" s="4">
        <f t="shared" ca="1" si="12"/>
        <v>0</v>
      </c>
    </row>
    <row r="285" spans="1:7" x14ac:dyDescent="0.2">
      <c r="A285" s="4">
        <f t="shared" ca="1" si="11"/>
        <v>0</v>
      </c>
      <c r="G285" s="4">
        <f t="shared" ca="1" si="12"/>
        <v>0</v>
      </c>
    </row>
    <row r="286" spans="1:7" x14ac:dyDescent="0.2">
      <c r="A286" s="4">
        <f t="shared" ca="1" si="11"/>
        <v>0</v>
      </c>
      <c r="G286" s="4">
        <f t="shared" ca="1" si="12"/>
        <v>0</v>
      </c>
    </row>
    <row r="287" spans="1:7" x14ac:dyDescent="0.2">
      <c r="A287" s="4">
        <f t="shared" ca="1" si="11"/>
        <v>0</v>
      </c>
      <c r="G287" s="4">
        <f t="shared" ca="1" si="12"/>
        <v>0</v>
      </c>
    </row>
    <row r="288" spans="1:7" x14ac:dyDescent="0.2">
      <c r="A288" s="4">
        <f t="shared" ca="1" si="11"/>
        <v>0</v>
      </c>
      <c r="G288" s="4">
        <f t="shared" ca="1" si="12"/>
        <v>0</v>
      </c>
    </row>
    <row r="289" spans="1:7" x14ac:dyDescent="0.2">
      <c r="A289" s="4">
        <f t="shared" ca="1" si="11"/>
        <v>0</v>
      </c>
      <c r="G289" s="4">
        <f t="shared" ca="1" si="12"/>
        <v>0</v>
      </c>
    </row>
    <row r="290" spans="1:7" x14ac:dyDescent="0.2">
      <c r="A290" s="4">
        <f t="shared" ca="1" si="11"/>
        <v>0</v>
      </c>
      <c r="G290" s="4">
        <f t="shared" ca="1" si="12"/>
        <v>0</v>
      </c>
    </row>
    <row r="291" spans="1:7" x14ac:dyDescent="0.2">
      <c r="A291" s="4">
        <f t="shared" ca="1" si="11"/>
        <v>0</v>
      </c>
      <c r="G291" s="4">
        <f t="shared" ca="1" si="12"/>
        <v>0</v>
      </c>
    </row>
    <row r="292" spans="1:7" x14ac:dyDescent="0.2">
      <c r="A292" s="4">
        <f t="shared" ca="1" si="11"/>
        <v>0</v>
      </c>
      <c r="G292" s="4">
        <f t="shared" ca="1" si="12"/>
        <v>0</v>
      </c>
    </row>
    <row r="293" spans="1:7" x14ac:dyDescent="0.2">
      <c r="A293" s="4">
        <f t="shared" ca="1" si="11"/>
        <v>0</v>
      </c>
      <c r="G293" s="4">
        <f t="shared" ca="1" si="12"/>
        <v>0</v>
      </c>
    </row>
    <row r="294" spans="1:7" x14ac:dyDescent="0.2">
      <c r="A294" s="4">
        <f t="shared" ref="A294:A357" ca="1" si="13">OFFSET($B294,0,LangOffset,1,1)</f>
        <v>0</v>
      </c>
      <c r="G294" s="4">
        <f t="shared" ca="1" si="12"/>
        <v>0</v>
      </c>
    </row>
    <row r="295" spans="1:7" x14ac:dyDescent="0.2">
      <c r="A295" s="4">
        <f t="shared" ca="1" si="13"/>
        <v>0</v>
      </c>
      <c r="G295" s="4">
        <f t="shared" ca="1" si="12"/>
        <v>0</v>
      </c>
    </row>
    <row r="296" spans="1:7" x14ac:dyDescent="0.2">
      <c r="A296" s="4">
        <f t="shared" ca="1" si="13"/>
        <v>0</v>
      </c>
      <c r="G296" s="4">
        <f t="shared" ca="1" si="12"/>
        <v>0</v>
      </c>
    </row>
    <row r="297" spans="1:7" x14ac:dyDescent="0.2">
      <c r="A297" s="4">
        <f t="shared" ca="1" si="13"/>
        <v>0</v>
      </c>
      <c r="G297" s="4">
        <f t="shared" ca="1" si="12"/>
        <v>0</v>
      </c>
    </row>
    <row r="298" spans="1:7" x14ac:dyDescent="0.2">
      <c r="A298" s="4">
        <f t="shared" ca="1" si="13"/>
        <v>0</v>
      </c>
      <c r="G298" s="4">
        <f t="shared" ca="1" si="12"/>
        <v>0</v>
      </c>
    </row>
    <row r="299" spans="1:7" x14ac:dyDescent="0.2">
      <c r="A299" s="4">
        <f t="shared" ca="1" si="13"/>
        <v>0</v>
      </c>
      <c r="G299" s="4">
        <f t="shared" ca="1" si="12"/>
        <v>0</v>
      </c>
    </row>
    <row r="300" spans="1:7" x14ac:dyDescent="0.2">
      <c r="A300" s="4">
        <f t="shared" ca="1" si="13"/>
        <v>0</v>
      </c>
      <c r="G300" s="4">
        <f t="shared" ca="1" si="12"/>
        <v>0</v>
      </c>
    </row>
    <row r="301" spans="1:7" x14ac:dyDescent="0.2">
      <c r="A301" s="4">
        <f t="shared" ca="1" si="13"/>
        <v>0</v>
      </c>
      <c r="G301" s="4">
        <f t="shared" ca="1" si="12"/>
        <v>0</v>
      </c>
    </row>
    <row r="302" spans="1:7" x14ac:dyDescent="0.2">
      <c r="A302" s="4">
        <f t="shared" ca="1" si="13"/>
        <v>0</v>
      </c>
      <c r="G302" s="4">
        <f t="shared" ca="1" si="12"/>
        <v>0</v>
      </c>
    </row>
    <row r="303" spans="1:7" x14ac:dyDescent="0.2">
      <c r="A303" s="4">
        <f t="shared" ca="1" si="13"/>
        <v>0</v>
      </c>
      <c r="G303" s="4">
        <f t="shared" ca="1" si="12"/>
        <v>0</v>
      </c>
    </row>
    <row r="304" spans="1:7" x14ac:dyDescent="0.2">
      <c r="A304" s="4">
        <f t="shared" ca="1" si="13"/>
        <v>0</v>
      </c>
      <c r="G304" s="4">
        <f t="shared" ca="1" si="12"/>
        <v>0</v>
      </c>
    </row>
    <row r="305" spans="1:7" x14ac:dyDescent="0.2">
      <c r="A305" s="4">
        <f t="shared" ca="1" si="13"/>
        <v>0</v>
      </c>
      <c r="G305" s="4">
        <f t="shared" ca="1" si="12"/>
        <v>0</v>
      </c>
    </row>
    <row r="306" spans="1:7" x14ac:dyDescent="0.2">
      <c r="A306" s="4">
        <f t="shared" ca="1" si="13"/>
        <v>0</v>
      </c>
      <c r="G306" s="4">
        <f t="shared" ca="1" si="12"/>
        <v>0</v>
      </c>
    </row>
    <row r="307" spans="1:7" x14ac:dyDescent="0.2">
      <c r="A307" s="4">
        <f t="shared" ca="1" si="13"/>
        <v>0</v>
      </c>
      <c r="G307" s="4">
        <f t="shared" ca="1" si="12"/>
        <v>0</v>
      </c>
    </row>
    <row r="308" spans="1:7" x14ac:dyDescent="0.2">
      <c r="A308" s="4">
        <f t="shared" ca="1" si="13"/>
        <v>0</v>
      </c>
      <c r="G308" s="4">
        <f t="shared" ca="1" si="12"/>
        <v>0</v>
      </c>
    </row>
    <row r="309" spans="1:7" x14ac:dyDescent="0.2">
      <c r="A309" s="4">
        <f t="shared" ca="1" si="13"/>
        <v>0</v>
      </c>
      <c r="G309" s="4">
        <f t="shared" ca="1" si="12"/>
        <v>0</v>
      </c>
    </row>
    <row r="310" spans="1:7" x14ac:dyDescent="0.2">
      <c r="A310" s="4">
        <f t="shared" ca="1" si="13"/>
        <v>0</v>
      </c>
      <c r="G310" s="4">
        <f t="shared" ca="1" si="12"/>
        <v>0</v>
      </c>
    </row>
    <row r="311" spans="1:7" x14ac:dyDescent="0.2">
      <c r="A311" s="4">
        <f t="shared" ca="1" si="13"/>
        <v>0</v>
      </c>
      <c r="G311" s="4">
        <f t="shared" ca="1" si="12"/>
        <v>0</v>
      </c>
    </row>
    <row r="312" spans="1:7" x14ac:dyDescent="0.2">
      <c r="A312" s="4">
        <f t="shared" ca="1" si="13"/>
        <v>0</v>
      </c>
      <c r="G312" s="4">
        <f t="shared" ca="1" si="12"/>
        <v>0</v>
      </c>
    </row>
    <row r="313" spans="1:7" x14ac:dyDescent="0.2">
      <c r="A313" s="4">
        <f t="shared" ca="1" si="13"/>
        <v>0</v>
      </c>
      <c r="G313" s="4">
        <f t="shared" ca="1" si="12"/>
        <v>0</v>
      </c>
    </row>
    <row r="314" spans="1:7" x14ac:dyDescent="0.2">
      <c r="A314" s="4">
        <f t="shared" ca="1" si="13"/>
        <v>0</v>
      </c>
      <c r="G314" s="4">
        <f t="shared" ca="1" si="12"/>
        <v>0</v>
      </c>
    </row>
    <row r="315" spans="1:7" x14ac:dyDescent="0.2">
      <c r="A315" s="4">
        <f t="shared" ca="1" si="13"/>
        <v>0</v>
      </c>
      <c r="G315" s="4">
        <f t="shared" ca="1" si="12"/>
        <v>0</v>
      </c>
    </row>
    <row r="316" spans="1:7" x14ac:dyDescent="0.2">
      <c r="A316" s="4">
        <f t="shared" ca="1" si="13"/>
        <v>0</v>
      </c>
      <c r="G316" s="4">
        <f t="shared" ca="1" si="12"/>
        <v>0</v>
      </c>
    </row>
    <row r="317" spans="1:7" x14ac:dyDescent="0.2">
      <c r="A317" s="4">
        <f t="shared" ca="1" si="13"/>
        <v>0</v>
      </c>
      <c r="G317" s="4">
        <f t="shared" ca="1" si="12"/>
        <v>0</v>
      </c>
    </row>
    <row r="318" spans="1:7" x14ac:dyDescent="0.2">
      <c r="A318" s="4">
        <f t="shared" ca="1" si="13"/>
        <v>0</v>
      </c>
      <c r="G318" s="4">
        <f t="shared" ca="1" si="12"/>
        <v>0</v>
      </c>
    </row>
    <row r="319" spans="1:7" x14ac:dyDescent="0.2">
      <c r="A319" s="4">
        <f t="shared" ca="1" si="13"/>
        <v>0</v>
      </c>
      <c r="G319" s="4">
        <f t="shared" ca="1" si="12"/>
        <v>0</v>
      </c>
    </row>
    <row r="320" spans="1:7" x14ac:dyDescent="0.2">
      <c r="A320" s="4">
        <f t="shared" ca="1" si="13"/>
        <v>0</v>
      </c>
      <c r="G320" s="4">
        <f t="shared" ca="1" si="12"/>
        <v>0</v>
      </c>
    </row>
    <row r="321" spans="1:7" x14ac:dyDescent="0.2">
      <c r="A321" s="4">
        <f t="shared" ca="1" si="13"/>
        <v>0</v>
      </c>
      <c r="G321" s="4">
        <f t="shared" ca="1" si="12"/>
        <v>0</v>
      </c>
    </row>
    <row r="322" spans="1:7" x14ac:dyDescent="0.2">
      <c r="A322" s="4">
        <f t="shared" ca="1" si="13"/>
        <v>0</v>
      </c>
      <c r="G322" s="4">
        <f t="shared" ca="1" si="12"/>
        <v>0</v>
      </c>
    </row>
    <row r="323" spans="1:7" x14ac:dyDescent="0.2">
      <c r="A323" s="4">
        <f t="shared" ca="1" si="13"/>
        <v>0</v>
      </c>
      <c r="G323" s="4">
        <f t="shared" ref="G323:G386" ca="1" si="14">OFFSET($H323,0,LangOffset,1,1)</f>
        <v>0</v>
      </c>
    </row>
    <row r="324" spans="1:7" x14ac:dyDescent="0.2">
      <c r="A324" s="4">
        <f t="shared" ca="1" si="13"/>
        <v>0</v>
      </c>
      <c r="G324" s="4">
        <f t="shared" ca="1" si="14"/>
        <v>0</v>
      </c>
    </row>
    <row r="325" spans="1:7" x14ac:dyDescent="0.2">
      <c r="A325" s="4">
        <f t="shared" ca="1" si="13"/>
        <v>0</v>
      </c>
      <c r="G325" s="4">
        <f t="shared" ca="1" si="14"/>
        <v>0</v>
      </c>
    </row>
    <row r="326" spans="1:7" x14ac:dyDescent="0.2">
      <c r="A326" s="4">
        <f t="shared" ca="1" si="13"/>
        <v>0</v>
      </c>
      <c r="G326" s="4">
        <f t="shared" ca="1" si="14"/>
        <v>0</v>
      </c>
    </row>
    <row r="327" spans="1:7" x14ac:dyDescent="0.2">
      <c r="A327" s="4">
        <f t="shared" ca="1" si="13"/>
        <v>0</v>
      </c>
      <c r="G327" s="4">
        <f t="shared" ca="1" si="14"/>
        <v>0</v>
      </c>
    </row>
    <row r="328" spans="1:7" x14ac:dyDescent="0.2">
      <c r="A328" s="4">
        <f t="shared" ca="1" si="13"/>
        <v>0</v>
      </c>
      <c r="G328" s="4">
        <f t="shared" ca="1" si="14"/>
        <v>0</v>
      </c>
    </row>
    <row r="329" spans="1:7" x14ac:dyDescent="0.2">
      <c r="A329" s="4">
        <f t="shared" ca="1" si="13"/>
        <v>0</v>
      </c>
      <c r="G329" s="4">
        <f t="shared" ca="1" si="14"/>
        <v>0</v>
      </c>
    </row>
    <row r="330" spans="1:7" x14ac:dyDescent="0.2">
      <c r="A330" s="4">
        <f t="shared" ca="1" si="13"/>
        <v>0</v>
      </c>
      <c r="G330" s="4">
        <f t="shared" ca="1" si="14"/>
        <v>0</v>
      </c>
    </row>
    <row r="331" spans="1:7" x14ac:dyDescent="0.2">
      <c r="A331" s="4">
        <f t="shared" ca="1" si="13"/>
        <v>0</v>
      </c>
      <c r="G331" s="4">
        <f t="shared" ca="1" si="14"/>
        <v>0</v>
      </c>
    </row>
    <row r="332" spans="1:7" x14ac:dyDescent="0.2">
      <c r="A332" s="4">
        <f t="shared" ca="1" si="13"/>
        <v>0</v>
      </c>
      <c r="G332" s="4">
        <f t="shared" ca="1" si="14"/>
        <v>0</v>
      </c>
    </row>
    <row r="333" spans="1:7" x14ac:dyDescent="0.2">
      <c r="A333" s="4">
        <f t="shared" ca="1" si="13"/>
        <v>0</v>
      </c>
      <c r="G333" s="4">
        <f t="shared" ca="1" si="14"/>
        <v>0</v>
      </c>
    </row>
    <row r="334" spans="1:7" x14ac:dyDescent="0.2">
      <c r="A334" s="4">
        <f t="shared" ca="1" si="13"/>
        <v>0</v>
      </c>
      <c r="G334" s="4">
        <f t="shared" ca="1" si="14"/>
        <v>0</v>
      </c>
    </row>
    <row r="335" spans="1:7" x14ac:dyDescent="0.2">
      <c r="A335" s="4">
        <f t="shared" ca="1" si="13"/>
        <v>0</v>
      </c>
      <c r="G335" s="4">
        <f t="shared" ca="1" si="14"/>
        <v>0</v>
      </c>
    </row>
    <row r="336" spans="1:7" x14ac:dyDescent="0.2">
      <c r="A336" s="4">
        <f t="shared" ca="1" si="13"/>
        <v>0</v>
      </c>
      <c r="G336" s="4">
        <f t="shared" ca="1" si="14"/>
        <v>0</v>
      </c>
    </row>
    <row r="337" spans="1:7" x14ac:dyDescent="0.2">
      <c r="A337" s="4">
        <f t="shared" ca="1" si="13"/>
        <v>0</v>
      </c>
      <c r="G337" s="4">
        <f t="shared" ca="1" si="14"/>
        <v>0</v>
      </c>
    </row>
    <row r="338" spans="1:7" x14ac:dyDescent="0.2">
      <c r="A338" s="4">
        <f t="shared" ca="1" si="13"/>
        <v>0</v>
      </c>
      <c r="G338" s="4">
        <f t="shared" ca="1" si="14"/>
        <v>0</v>
      </c>
    </row>
    <row r="339" spans="1:7" x14ac:dyDescent="0.2">
      <c r="A339" s="4">
        <f t="shared" ca="1" si="13"/>
        <v>0</v>
      </c>
      <c r="G339" s="4">
        <f t="shared" ca="1" si="14"/>
        <v>0</v>
      </c>
    </row>
    <row r="340" spans="1:7" x14ac:dyDescent="0.2">
      <c r="A340" s="4">
        <f t="shared" ca="1" si="13"/>
        <v>0</v>
      </c>
      <c r="G340" s="4">
        <f t="shared" ca="1" si="14"/>
        <v>0</v>
      </c>
    </row>
    <row r="341" spans="1:7" x14ac:dyDescent="0.2">
      <c r="A341" s="4">
        <f t="shared" ca="1" si="13"/>
        <v>0</v>
      </c>
      <c r="G341" s="4">
        <f t="shared" ca="1" si="14"/>
        <v>0</v>
      </c>
    </row>
    <row r="342" spans="1:7" x14ac:dyDescent="0.2">
      <c r="A342" s="4">
        <f t="shared" ca="1" si="13"/>
        <v>0</v>
      </c>
      <c r="G342" s="4">
        <f t="shared" ca="1" si="14"/>
        <v>0</v>
      </c>
    </row>
    <row r="343" spans="1:7" x14ac:dyDescent="0.2">
      <c r="A343" s="4">
        <f t="shared" ca="1" si="13"/>
        <v>0</v>
      </c>
      <c r="G343" s="4">
        <f t="shared" ca="1" si="14"/>
        <v>0</v>
      </c>
    </row>
    <row r="344" spans="1:7" x14ac:dyDescent="0.2">
      <c r="A344" s="4">
        <f t="shared" ca="1" si="13"/>
        <v>0</v>
      </c>
      <c r="G344" s="4">
        <f t="shared" ca="1" si="14"/>
        <v>0</v>
      </c>
    </row>
    <row r="345" spans="1:7" x14ac:dyDescent="0.2">
      <c r="A345" s="4">
        <f t="shared" ca="1" si="13"/>
        <v>0</v>
      </c>
      <c r="G345" s="4">
        <f t="shared" ca="1" si="14"/>
        <v>0</v>
      </c>
    </row>
    <row r="346" spans="1:7" x14ac:dyDescent="0.2">
      <c r="A346" s="4">
        <f t="shared" ca="1" si="13"/>
        <v>0</v>
      </c>
      <c r="G346" s="4">
        <f t="shared" ca="1" si="14"/>
        <v>0</v>
      </c>
    </row>
    <row r="347" spans="1:7" x14ac:dyDescent="0.2">
      <c r="A347" s="4">
        <f t="shared" ca="1" si="13"/>
        <v>0</v>
      </c>
      <c r="G347" s="4">
        <f t="shared" ca="1" si="14"/>
        <v>0</v>
      </c>
    </row>
    <row r="348" spans="1:7" x14ac:dyDescent="0.2">
      <c r="A348" s="4">
        <f t="shared" ca="1" si="13"/>
        <v>0</v>
      </c>
      <c r="G348" s="4">
        <f t="shared" ca="1" si="14"/>
        <v>0</v>
      </c>
    </row>
    <row r="349" spans="1:7" x14ac:dyDescent="0.2">
      <c r="A349" s="4">
        <f t="shared" ca="1" si="13"/>
        <v>0</v>
      </c>
      <c r="G349" s="4">
        <f t="shared" ca="1" si="14"/>
        <v>0</v>
      </c>
    </row>
    <row r="350" spans="1:7" x14ac:dyDescent="0.2">
      <c r="A350" s="4">
        <f t="shared" ca="1" si="13"/>
        <v>0</v>
      </c>
      <c r="G350" s="4">
        <f t="shared" ca="1" si="14"/>
        <v>0</v>
      </c>
    </row>
    <row r="351" spans="1:7" x14ac:dyDescent="0.2">
      <c r="A351" s="4">
        <f t="shared" ca="1" si="13"/>
        <v>0</v>
      </c>
      <c r="G351" s="4">
        <f t="shared" ca="1" si="14"/>
        <v>0</v>
      </c>
    </row>
    <row r="352" spans="1:7" x14ac:dyDescent="0.2">
      <c r="A352" s="4">
        <f t="shared" ca="1" si="13"/>
        <v>0</v>
      </c>
      <c r="G352" s="4">
        <f t="shared" ca="1" si="14"/>
        <v>0</v>
      </c>
    </row>
    <row r="353" spans="1:7" x14ac:dyDescent="0.2">
      <c r="A353" s="4">
        <f t="shared" ca="1" si="13"/>
        <v>0</v>
      </c>
      <c r="G353" s="4">
        <f t="shared" ca="1" si="14"/>
        <v>0</v>
      </c>
    </row>
    <row r="354" spans="1:7" x14ac:dyDescent="0.2">
      <c r="A354" s="4">
        <f t="shared" ca="1" si="13"/>
        <v>0</v>
      </c>
      <c r="G354" s="4">
        <f t="shared" ca="1" si="14"/>
        <v>0</v>
      </c>
    </row>
    <row r="355" spans="1:7" x14ac:dyDescent="0.2">
      <c r="A355" s="4">
        <f t="shared" ca="1" si="13"/>
        <v>0</v>
      </c>
      <c r="G355" s="4">
        <f t="shared" ca="1" si="14"/>
        <v>0</v>
      </c>
    </row>
    <row r="356" spans="1:7" x14ac:dyDescent="0.2">
      <c r="A356" s="4">
        <f t="shared" ca="1" si="13"/>
        <v>0</v>
      </c>
      <c r="G356" s="4">
        <f t="shared" ca="1" si="14"/>
        <v>0</v>
      </c>
    </row>
    <row r="357" spans="1:7" x14ac:dyDescent="0.2">
      <c r="A357" s="4">
        <f t="shared" ca="1" si="13"/>
        <v>0</v>
      </c>
      <c r="G357" s="4">
        <f t="shared" ca="1" si="14"/>
        <v>0</v>
      </c>
    </row>
    <row r="358" spans="1:7" x14ac:dyDescent="0.2">
      <c r="A358" s="4">
        <f t="shared" ref="A358:A421" ca="1" si="15">OFFSET($B358,0,LangOffset,1,1)</f>
        <v>0</v>
      </c>
      <c r="G358" s="4">
        <f t="shared" ca="1" si="14"/>
        <v>0</v>
      </c>
    </row>
    <row r="359" spans="1:7" x14ac:dyDescent="0.2">
      <c r="A359" s="4">
        <f t="shared" ca="1" si="15"/>
        <v>0</v>
      </c>
      <c r="G359" s="4">
        <f t="shared" ca="1" si="14"/>
        <v>0</v>
      </c>
    </row>
    <row r="360" spans="1:7" x14ac:dyDescent="0.2">
      <c r="A360" s="4">
        <f t="shared" ca="1" si="15"/>
        <v>0</v>
      </c>
      <c r="G360" s="4">
        <f t="shared" ca="1" si="14"/>
        <v>0</v>
      </c>
    </row>
    <row r="361" spans="1:7" x14ac:dyDescent="0.2">
      <c r="A361" s="4">
        <f t="shared" ca="1" si="15"/>
        <v>0</v>
      </c>
      <c r="G361" s="4">
        <f t="shared" ca="1" si="14"/>
        <v>0</v>
      </c>
    </row>
    <row r="362" spans="1:7" x14ac:dyDescent="0.2">
      <c r="A362" s="4">
        <f t="shared" ca="1" si="15"/>
        <v>0</v>
      </c>
      <c r="G362" s="4">
        <f t="shared" ca="1" si="14"/>
        <v>0</v>
      </c>
    </row>
    <row r="363" spans="1:7" x14ac:dyDescent="0.2">
      <c r="A363" s="4">
        <f t="shared" ca="1" si="15"/>
        <v>0</v>
      </c>
      <c r="G363" s="4">
        <f t="shared" ca="1" si="14"/>
        <v>0</v>
      </c>
    </row>
    <row r="364" spans="1:7" x14ac:dyDescent="0.2">
      <c r="A364" s="4">
        <f t="shared" ca="1" si="15"/>
        <v>0</v>
      </c>
      <c r="G364" s="4">
        <f t="shared" ca="1" si="14"/>
        <v>0</v>
      </c>
    </row>
    <row r="365" spans="1:7" x14ac:dyDescent="0.2">
      <c r="A365" s="4">
        <f t="shared" ca="1" si="15"/>
        <v>0</v>
      </c>
      <c r="G365" s="4">
        <f t="shared" ca="1" si="14"/>
        <v>0</v>
      </c>
    </row>
    <row r="366" spans="1:7" x14ac:dyDescent="0.2">
      <c r="A366" s="4">
        <f t="shared" ca="1" si="15"/>
        <v>0</v>
      </c>
      <c r="G366" s="4">
        <f t="shared" ca="1" si="14"/>
        <v>0</v>
      </c>
    </row>
    <row r="367" spans="1:7" x14ac:dyDescent="0.2">
      <c r="A367" s="4">
        <f t="shared" ca="1" si="15"/>
        <v>0</v>
      </c>
      <c r="G367" s="4">
        <f t="shared" ca="1" si="14"/>
        <v>0</v>
      </c>
    </row>
    <row r="368" spans="1:7" x14ac:dyDescent="0.2">
      <c r="A368" s="4">
        <f t="shared" ca="1" si="15"/>
        <v>0</v>
      </c>
      <c r="G368" s="4">
        <f t="shared" ca="1" si="14"/>
        <v>0</v>
      </c>
    </row>
    <row r="369" spans="1:7" x14ac:dyDescent="0.2">
      <c r="A369" s="4">
        <f t="shared" ca="1" si="15"/>
        <v>0</v>
      </c>
      <c r="G369" s="4">
        <f t="shared" ca="1" si="14"/>
        <v>0</v>
      </c>
    </row>
    <row r="370" spans="1:7" x14ac:dyDescent="0.2">
      <c r="A370" s="4">
        <f t="shared" ca="1" si="15"/>
        <v>0</v>
      </c>
      <c r="G370" s="4">
        <f t="shared" ca="1" si="14"/>
        <v>0</v>
      </c>
    </row>
    <row r="371" spans="1:7" x14ac:dyDescent="0.2">
      <c r="A371" s="4">
        <f t="shared" ca="1" si="15"/>
        <v>0</v>
      </c>
      <c r="G371" s="4">
        <f t="shared" ca="1" si="14"/>
        <v>0</v>
      </c>
    </row>
    <row r="372" spans="1:7" x14ac:dyDescent="0.2">
      <c r="A372" s="4">
        <f t="shared" ca="1" si="15"/>
        <v>0</v>
      </c>
      <c r="G372" s="4">
        <f t="shared" ca="1" si="14"/>
        <v>0</v>
      </c>
    </row>
    <row r="373" spans="1:7" x14ac:dyDescent="0.2">
      <c r="A373" s="4">
        <f t="shared" ca="1" si="15"/>
        <v>0</v>
      </c>
      <c r="G373" s="4">
        <f t="shared" ca="1" si="14"/>
        <v>0</v>
      </c>
    </row>
    <row r="374" spans="1:7" x14ac:dyDescent="0.2">
      <c r="A374" s="4">
        <f t="shared" ca="1" si="15"/>
        <v>0</v>
      </c>
      <c r="G374" s="4">
        <f t="shared" ca="1" si="14"/>
        <v>0</v>
      </c>
    </row>
    <row r="375" spans="1:7" x14ac:dyDescent="0.2">
      <c r="A375" s="4">
        <f t="shared" ca="1" si="15"/>
        <v>0</v>
      </c>
      <c r="G375" s="4">
        <f t="shared" ca="1" si="14"/>
        <v>0</v>
      </c>
    </row>
    <row r="376" spans="1:7" x14ac:dyDescent="0.2">
      <c r="A376" s="4">
        <f t="shared" ca="1" si="15"/>
        <v>0</v>
      </c>
      <c r="G376" s="4">
        <f t="shared" ca="1" si="14"/>
        <v>0</v>
      </c>
    </row>
    <row r="377" spans="1:7" x14ac:dyDescent="0.2">
      <c r="A377" s="4">
        <f t="shared" ca="1" si="15"/>
        <v>0</v>
      </c>
      <c r="G377" s="4">
        <f t="shared" ca="1" si="14"/>
        <v>0</v>
      </c>
    </row>
    <row r="378" spans="1:7" x14ac:dyDescent="0.2">
      <c r="A378" s="4">
        <f t="shared" ca="1" si="15"/>
        <v>0</v>
      </c>
      <c r="G378" s="4">
        <f t="shared" ca="1" si="14"/>
        <v>0</v>
      </c>
    </row>
    <row r="379" spans="1:7" x14ac:dyDescent="0.2">
      <c r="A379" s="4">
        <f t="shared" ca="1" si="15"/>
        <v>0</v>
      </c>
      <c r="G379" s="4">
        <f t="shared" ca="1" si="14"/>
        <v>0</v>
      </c>
    </row>
    <row r="380" spans="1:7" x14ac:dyDescent="0.2">
      <c r="A380" s="4">
        <f t="shared" ca="1" si="15"/>
        <v>0</v>
      </c>
      <c r="G380" s="4">
        <f t="shared" ca="1" si="14"/>
        <v>0</v>
      </c>
    </row>
    <row r="381" spans="1:7" x14ac:dyDescent="0.2">
      <c r="A381" s="4">
        <f t="shared" ca="1" si="15"/>
        <v>0</v>
      </c>
      <c r="G381" s="4">
        <f t="shared" ca="1" si="14"/>
        <v>0</v>
      </c>
    </row>
    <row r="382" spans="1:7" x14ac:dyDescent="0.2">
      <c r="A382" s="4">
        <f t="shared" ca="1" si="15"/>
        <v>0</v>
      </c>
      <c r="G382" s="4">
        <f t="shared" ca="1" si="14"/>
        <v>0</v>
      </c>
    </row>
    <row r="383" spans="1:7" x14ac:dyDescent="0.2">
      <c r="A383" s="4">
        <f t="shared" ca="1" si="15"/>
        <v>0</v>
      </c>
      <c r="G383" s="4">
        <f t="shared" ca="1" si="14"/>
        <v>0</v>
      </c>
    </row>
    <row r="384" spans="1:7" x14ac:dyDescent="0.2">
      <c r="A384" s="4">
        <f t="shared" ca="1" si="15"/>
        <v>0</v>
      </c>
      <c r="G384" s="4">
        <f t="shared" ca="1" si="14"/>
        <v>0</v>
      </c>
    </row>
    <row r="385" spans="1:7" x14ac:dyDescent="0.2">
      <c r="A385" s="4">
        <f t="shared" ca="1" si="15"/>
        <v>0</v>
      </c>
      <c r="G385" s="4">
        <f t="shared" ca="1" si="14"/>
        <v>0</v>
      </c>
    </row>
    <row r="386" spans="1:7" x14ac:dyDescent="0.2">
      <c r="A386" s="4">
        <f t="shared" ca="1" si="15"/>
        <v>0</v>
      </c>
      <c r="G386" s="4">
        <f t="shared" ca="1" si="14"/>
        <v>0</v>
      </c>
    </row>
    <row r="387" spans="1:7" x14ac:dyDescent="0.2">
      <c r="A387" s="4">
        <f t="shared" ca="1" si="15"/>
        <v>0</v>
      </c>
      <c r="G387" s="4">
        <f t="shared" ref="G387:G450" ca="1" si="16">OFFSET($H387,0,LangOffset,1,1)</f>
        <v>0</v>
      </c>
    </row>
    <row r="388" spans="1:7" x14ac:dyDescent="0.2">
      <c r="A388" s="4">
        <f t="shared" ca="1" si="15"/>
        <v>0</v>
      </c>
      <c r="G388" s="4">
        <f t="shared" ca="1" si="16"/>
        <v>0</v>
      </c>
    </row>
    <row r="389" spans="1:7" x14ac:dyDescent="0.2">
      <c r="A389" s="4">
        <f t="shared" ca="1" si="15"/>
        <v>0</v>
      </c>
      <c r="G389" s="4">
        <f t="shared" ca="1" si="16"/>
        <v>0</v>
      </c>
    </row>
    <row r="390" spans="1:7" x14ac:dyDescent="0.2">
      <c r="A390" s="4">
        <f t="shared" ca="1" si="15"/>
        <v>0</v>
      </c>
      <c r="G390" s="4">
        <f t="shared" ca="1" si="16"/>
        <v>0</v>
      </c>
    </row>
    <row r="391" spans="1:7" x14ac:dyDescent="0.2">
      <c r="A391" s="4">
        <f t="shared" ca="1" si="15"/>
        <v>0</v>
      </c>
      <c r="G391" s="4">
        <f t="shared" ca="1" si="16"/>
        <v>0</v>
      </c>
    </row>
    <row r="392" spans="1:7" x14ac:dyDescent="0.2">
      <c r="A392" s="4">
        <f t="shared" ca="1" si="15"/>
        <v>0</v>
      </c>
      <c r="G392" s="4">
        <f t="shared" ca="1" si="16"/>
        <v>0</v>
      </c>
    </row>
    <row r="393" spans="1:7" x14ac:dyDescent="0.2">
      <c r="A393" s="4">
        <f t="shared" ca="1" si="15"/>
        <v>0</v>
      </c>
      <c r="G393" s="4">
        <f t="shared" ca="1" si="16"/>
        <v>0</v>
      </c>
    </row>
    <row r="394" spans="1:7" x14ac:dyDescent="0.2">
      <c r="A394" s="4">
        <f t="shared" ca="1" si="15"/>
        <v>0</v>
      </c>
      <c r="G394" s="4">
        <f t="shared" ca="1" si="16"/>
        <v>0</v>
      </c>
    </row>
    <row r="395" spans="1:7" x14ac:dyDescent="0.2">
      <c r="A395" s="4">
        <f t="shared" ca="1" si="15"/>
        <v>0</v>
      </c>
      <c r="G395" s="4">
        <f t="shared" ca="1" si="16"/>
        <v>0</v>
      </c>
    </row>
    <row r="396" spans="1:7" x14ac:dyDescent="0.2">
      <c r="A396" s="4">
        <f t="shared" ca="1" si="15"/>
        <v>0</v>
      </c>
      <c r="G396" s="4">
        <f t="shared" ca="1" si="16"/>
        <v>0</v>
      </c>
    </row>
    <row r="397" spans="1:7" x14ac:dyDescent="0.2">
      <c r="A397" s="4">
        <f t="shared" ca="1" si="15"/>
        <v>0</v>
      </c>
      <c r="G397" s="4">
        <f t="shared" ca="1" si="16"/>
        <v>0</v>
      </c>
    </row>
    <row r="398" spans="1:7" x14ac:dyDescent="0.2">
      <c r="A398" s="4">
        <f t="shared" ca="1" si="15"/>
        <v>0</v>
      </c>
      <c r="G398" s="4">
        <f t="shared" ca="1" si="16"/>
        <v>0</v>
      </c>
    </row>
    <row r="399" spans="1:7" x14ac:dyDescent="0.2">
      <c r="A399" s="4">
        <f t="shared" ca="1" si="15"/>
        <v>0</v>
      </c>
      <c r="G399" s="4">
        <f t="shared" ca="1" si="16"/>
        <v>0</v>
      </c>
    </row>
    <row r="400" spans="1:7" x14ac:dyDescent="0.2">
      <c r="A400" s="4">
        <f t="shared" ca="1" si="15"/>
        <v>0</v>
      </c>
      <c r="G400" s="4">
        <f t="shared" ca="1" si="16"/>
        <v>0</v>
      </c>
    </row>
    <row r="401" spans="1:7" x14ac:dyDescent="0.2">
      <c r="A401" s="4">
        <f t="shared" ca="1" si="15"/>
        <v>0</v>
      </c>
      <c r="G401" s="4">
        <f t="shared" ca="1" si="16"/>
        <v>0</v>
      </c>
    </row>
    <row r="402" spans="1:7" x14ac:dyDescent="0.2">
      <c r="A402" s="4">
        <f t="shared" ca="1" si="15"/>
        <v>0</v>
      </c>
      <c r="G402" s="4">
        <f t="shared" ca="1" si="16"/>
        <v>0</v>
      </c>
    </row>
    <row r="403" spans="1:7" x14ac:dyDescent="0.2">
      <c r="A403" s="4">
        <f t="shared" ca="1" si="15"/>
        <v>0</v>
      </c>
      <c r="G403" s="4">
        <f t="shared" ca="1" si="16"/>
        <v>0</v>
      </c>
    </row>
    <row r="404" spans="1:7" x14ac:dyDescent="0.2">
      <c r="A404" s="4">
        <f t="shared" ca="1" si="15"/>
        <v>0</v>
      </c>
      <c r="G404" s="4">
        <f t="shared" ca="1" si="16"/>
        <v>0</v>
      </c>
    </row>
    <row r="405" spans="1:7" x14ac:dyDescent="0.2">
      <c r="A405" s="4">
        <f t="shared" ca="1" si="15"/>
        <v>0</v>
      </c>
      <c r="G405" s="4">
        <f t="shared" ca="1" si="16"/>
        <v>0</v>
      </c>
    </row>
    <row r="406" spans="1:7" x14ac:dyDescent="0.2">
      <c r="A406" s="4">
        <f t="shared" ca="1" si="15"/>
        <v>0</v>
      </c>
      <c r="G406" s="4">
        <f t="shared" ca="1" si="16"/>
        <v>0</v>
      </c>
    </row>
    <row r="407" spans="1:7" x14ac:dyDescent="0.2">
      <c r="A407" s="4">
        <f t="shared" ca="1" si="15"/>
        <v>0</v>
      </c>
      <c r="G407" s="4">
        <f t="shared" ca="1" si="16"/>
        <v>0</v>
      </c>
    </row>
    <row r="408" spans="1:7" x14ac:dyDescent="0.2">
      <c r="A408" s="4">
        <f t="shared" ca="1" si="15"/>
        <v>0</v>
      </c>
      <c r="G408" s="4">
        <f t="shared" ca="1" si="16"/>
        <v>0</v>
      </c>
    </row>
    <row r="409" spans="1:7" x14ac:dyDescent="0.2">
      <c r="A409" s="4">
        <f t="shared" ca="1" si="15"/>
        <v>0</v>
      </c>
      <c r="G409" s="4">
        <f t="shared" ca="1" si="16"/>
        <v>0</v>
      </c>
    </row>
    <row r="410" spans="1:7" x14ac:dyDescent="0.2">
      <c r="A410" s="4">
        <f t="shared" ca="1" si="15"/>
        <v>0</v>
      </c>
      <c r="G410" s="4">
        <f t="shared" ca="1" si="16"/>
        <v>0</v>
      </c>
    </row>
    <row r="411" spans="1:7" x14ac:dyDescent="0.2">
      <c r="A411" s="4">
        <f t="shared" ca="1" si="15"/>
        <v>0</v>
      </c>
      <c r="G411" s="4">
        <f t="shared" ca="1" si="16"/>
        <v>0</v>
      </c>
    </row>
    <row r="412" spans="1:7" x14ac:dyDescent="0.2">
      <c r="A412" s="4">
        <f t="shared" ca="1" si="15"/>
        <v>0</v>
      </c>
      <c r="G412" s="4">
        <f t="shared" ca="1" si="16"/>
        <v>0</v>
      </c>
    </row>
    <row r="413" spans="1:7" x14ac:dyDescent="0.2">
      <c r="A413" s="4">
        <f t="shared" ca="1" si="15"/>
        <v>0</v>
      </c>
      <c r="G413" s="4">
        <f t="shared" ca="1" si="16"/>
        <v>0</v>
      </c>
    </row>
    <row r="414" spans="1:7" x14ac:dyDescent="0.2">
      <c r="A414" s="4">
        <f t="shared" ca="1" si="15"/>
        <v>0</v>
      </c>
      <c r="G414" s="4">
        <f t="shared" ca="1" si="16"/>
        <v>0</v>
      </c>
    </row>
    <row r="415" spans="1:7" x14ac:dyDescent="0.2">
      <c r="A415" s="4">
        <f t="shared" ca="1" si="15"/>
        <v>0</v>
      </c>
      <c r="G415" s="4">
        <f t="shared" ca="1" si="16"/>
        <v>0</v>
      </c>
    </row>
    <row r="416" spans="1:7" x14ac:dyDescent="0.2">
      <c r="A416" s="4">
        <f t="shared" ca="1" si="15"/>
        <v>0</v>
      </c>
      <c r="G416" s="4">
        <f t="shared" ca="1" si="16"/>
        <v>0</v>
      </c>
    </row>
    <row r="417" spans="1:7" x14ac:dyDescent="0.2">
      <c r="A417" s="4">
        <f t="shared" ca="1" si="15"/>
        <v>0</v>
      </c>
      <c r="G417" s="4">
        <f t="shared" ca="1" si="16"/>
        <v>0</v>
      </c>
    </row>
    <row r="418" spans="1:7" x14ac:dyDescent="0.2">
      <c r="A418" s="4">
        <f t="shared" ca="1" si="15"/>
        <v>0</v>
      </c>
      <c r="G418" s="4">
        <f t="shared" ca="1" si="16"/>
        <v>0</v>
      </c>
    </row>
    <row r="419" spans="1:7" x14ac:dyDescent="0.2">
      <c r="A419" s="4">
        <f t="shared" ca="1" si="15"/>
        <v>0</v>
      </c>
      <c r="G419" s="4">
        <f t="shared" ca="1" si="16"/>
        <v>0</v>
      </c>
    </row>
    <row r="420" spans="1:7" x14ac:dyDescent="0.2">
      <c r="A420" s="4">
        <f t="shared" ca="1" si="15"/>
        <v>0</v>
      </c>
      <c r="G420" s="4">
        <f t="shared" ca="1" si="16"/>
        <v>0</v>
      </c>
    </row>
    <row r="421" spans="1:7" x14ac:dyDescent="0.2">
      <c r="A421" s="4">
        <f t="shared" ca="1" si="15"/>
        <v>0</v>
      </c>
      <c r="G421" s="4">
        <f t="shared" ca="1" si="16"/>
        <v>0</v>
      </c>
    </row>
    <row r="422" spans="1:7" x14ac:dyDescent="0.2">
      <c r="A422" s="4">
        <f t="shared" ref="A422:A485" ca="1" si="17">OFFSET($B422,0,LangOffset,1,1)</f>
        <v>0</v>
      </c>
      <c r="G422" s="4">
        <f t="shared" ca="1" si="16"/>
        <v>0</v>
      </c>
    </row>
    <row r="423" spans="1:7" x14ac:dyDescent="0.2">
      <c r="A423" s="4">
        <f t="shared" ca="1" si="17"/>
        <v>0</v>
      </c>
      <c r="G423" s="4">
        <f t="shared" ca="1" si="16"/>
        <v>0</v>
      </c>
    </row>
    <row r="424" spans="1:7" x14ac:dyDescent="0.2">
      <c r="A424" s="4">
        <f t="shared" ca="1" si="17"/>
        <v>0</v>
      </c>
      <c r="G424" s="4">
        <f t="shared" ca="1" si="16"/>
        <v>0</v>
      </c>
    </row>
    <row r="425" spans="1:7" x14ac:dyDescent="0.2">
      <c r="A425" s="4">
        <f t="shared" ca="1" si="17"/>
        <v>0</v>
      </c>
      <c r="G425" s="4">
        <f t="shared" ca="1" si="16"/>
        <v>0</v>
      </c>
    </row>
    <row r="426" spans="1:7" x14ac:dyDescent="0.2">
      <c r="A426" s="4">
        <f t="shared" ca="1" si="17"/>
        <v>0</v>
      </c>
      <c r="G426" s="4">
        <f t="shared" ca="1" si="16"/>
        <v>0</v>
      </c>
    </row>
    <row r="427" spans="1:7" x14ac:dyDescent="0.2">
      <c r="A427" s="4">
        <f t="shared" ca="1" si="17"/>
        <v>0</v>
      </c>
      <c r="G427" s="4">
        <f t="shared" ca="1" si="16"/>
        <v>0</v>
      </c>
    </row>
    <row r="428" spans="1:7" x14ac:dyDescent="0.2">
      <c r="A428" s="4">
        <f t="shared" ca="1" si="17"/>
        <v>0</v>
      </c>
      <c r="G428" s="4">
        <f t="shared" ca="1" si="16"/>
        <v>0</v>
      </c>
    </row>
    <row r="429" spans="1:7" x14ac:dyDescent="0.2">
      <c r="A429" s="4">
        <f t="shared" ca="1" si="17"/>
        <v>0</v>
      </c>
      <c r="G429" s="4">
        <f t="shared" ca="1" si="16"/>
        <v>0</v>
      </c>
    </row>
    <row r="430" spans="1:7" x14ac:dyDescent="0.2">
      <c r="A430" s="4">
        <f t="shared" ca="1" si="17"/>
        <v>0</v>
      </c>
      <c r="G430" s="4">
        <f t="shared" ca="1" si="16"/>
        <v>0</v>
      </c>
    </row>
    <row r="431" spans="1:7" x14ac:dyDescent="0.2">
      <c r="A431" s="4">
        <f t="shared" ca="1" si="17"/>
        <v>0</v>
      </c>
      <c r="G431" s="4">
        <f t="shared" ca="1" si="16"/>
        <v>0</v>
      </c>
    </row>
    <row r="432" spans="1:7" x14ac:dyDescent="0.2">
      <c r="A432" s="4">
        <f t="shared" ca="1" si="17"/>
        <v>0</v>
      </c>
      <c r="G432" s="4">
        <f t="shared" ca="1" si="16"/>
        <v>0</v>
      </c>
    </row>
    <row r="433" spans="1:7" x14ac:dyDescent="0.2">
      <c r="A433" s="4">
        <f t="shared" ca="1" si="17"/>
        <v>0</v>
      </c>
      <c r="G433" s="4">
        <f t="shared" ca="1" si="16"/>
        <v>0</v>
      </c>
    </row>
    <row r="434" spans="1:7" x14ac:dyDescent="0.2">
      <c r="A434" s="4">
        <f t="shared" ca="1" si="17"/>
        <v>0</v>
      </c>
      <c r="G434" s="4">
        <f t="shared" ca="1" si="16"/>
        <v>0</v>
      </c>
    </row>
    <row r="435" spans="1:7" x14ac:dyDescent="0.2">
      <c r="A435" s="4">
        <f t="shared" ca="1" si="17"/>
        <v>0</v>
      </c>
      <c r="G435" s="4">
        <f t="shared" ca="1" si="16"/>
        <v>0</v>
      </c>
    </row>
    <row r="436" spans="1:7" x14ac:dyDescent="0.2">
      <c r="A436" s="4">
        <f t="shared" ca="1" si="17"/>
        <v>0</v>
      </c>
      <c r="G436" s="4">
        <f t="shared" ca="1" si="16"/>
        <v>0</v>
      </c>
    </row>
    <row r="437" spans="1:7" x14ac:dyDescent="0.2">
      <c r="A437" s="4">
        <f t="shared" ca="1" si="17"/>
        <v>0</v>
      </c>
      <c r="G437" s="4">
        <f t="shared" ca="1" si="16"/>
        <v>0</v>
      </c>
    </row>
    <row r="438" spans="1:7" x14ac:dyDescent="0.2">
      <c r="A438" s="4">
        <f t="shared" ca="1" si="17"/>
        <v>0</v>
      </c>
      <c r="G438" s="4">
        <f t="shared" ca="1" si="16"/>
        <v>0</v>
      </c>
    </row>
    <row r="439" spans="1:7" x14ac:dyDescent="0.2">
      <c r="A439" s="4">
        <f t="shared" ca="1" si="17"/>
        <v>0</v>
      </c>
      <c r="G439" s="4">
        <f t="shared" ca="1" si="16"/>
        <v>0</v>
      </c>
    </row>
    <row r="440" spans="1:7" x14ac:dyDescent="0.2">
      <c r="A440" s="4">
        <f t="shared" ca="1" si="17"/>
        <v>0</v>
      </c>
      <c r="G440" s="4">
        <f t="shared" ca="1" si="16"/>
        <v>0</v>
      </c>
    </row>
    <row r="441" spans="1:7" x14ac:dyDescent="0.2">
      <c r="A441" s="4">
        <f t="shared" ca="1" si="17"/>
        <v>0</v>
      </c>
      <c r="G441" s="4">
        <f t="shared" ca="1" si="16"/>
        <v>0</v>
      </c>
    </row>
    <row r="442" spans="1:7" x14ac:dyDescent="0.2">
      <c r="A442" s="4">
        <f t="shared" ca="1" si="17"/>
        <v>0</v>
      </c>
      <c r="G442" s="4">
        <f t="shared" ca="1" si="16"/>
        <v>0</v>
      </c>
    </row>
    <row r="443" spans="1:7" x14ac:dyDescent="0.2">
      <c r="A443" s="4">
        <f t="shared" ca="1" si="17"/>
        <v>0</v>
      </c>
      <c r="G443" s="4">
        <f t="shared" ca="1" si="16"/>
        <v>0</v>
      </c>
    </row>
    <row r="444" spans="1:7" x14ac:dyDescent="0.2">
      <c r="A444" s="4">
        <f t="shared" ca="1" si="17"/>
        <v>0</v>
      </c>
      <c r="G444" s="4">
        <f t="shared" ca="1" si="16"/>
        <v>0</v>
      </c>
    </row>
    <row r="445" spans="1:7" x14ac:dyDescent="0.2">
      <c r="A445" s="4">
        <f t="shared" ca="1" si="17"/>
        <v>0</v>
      </c>
      <c r="G445" s="4">
        <f t="shared" ca="1" si="16"/>
        <v>0</v>
      </c>
    </row>
    <row r="446" spans="1:7" x14ac:dyDescent="0.2">
      <c r="A446" s="4">
        <f t="shared" ca="1" si="17"/>
        <v>0</v>
      </c>
      <c r="G446" s="4">
        <f t="shared" ca="1" si="16"/>
        <v>0</v>
      </c>
    </row>
    <row r="447" spans="1:7" x14ac:dyDescent="0.2">
      <c r="A447" s="4">
        <f t="shared" ca="1" si="17"/>
        <v>0</v>
      </c>
      <c r="G447" s="4">
        <f t="shared" ca="1" si="16"/>
        <v>0</v>
      </c>
    </row>
    <row r="448" spans="1:7" x14ac:dyDescent="0.2">
      <c r="A448" s="4">
        <f t="shared" ca="1" si="17"/>
        <v>0</v>
      </c>
      <c r="G448" s="4">
        <f t="shared" ca="1" si="16"/>
        <v>0</v>
      </c>
    </row>
    <row r="449" spans="1:7" x14ac:dyDescent="0.2">
      <c r="A449" s="4">
        <f t="shared" ca="1" si="17"/>
        <v>0</v>
      </c>
      <c r="G449" s="4">
        <f t="shared" ca="1" si="16"/>
        <v>0</v>
      </c>
    </row>
    <row r="450" spans="1:7" x14ac:dyDescent="0.2">
      <c r="A450" s="4">
        <f t="shared" ca="1" si="17"/>
        <v>0</v>
      </c>
      <c r="G450" s="4">
        <f t="shared" ca="1" si="16"/>
        <v>0</v>
      </c>
    </row>
    <row r="451" spans="1:7" x14ac:dyDescent="0.2">
      <c r="A451" s="4">
        <f t="shared" ca="1" si="17"/>
        <v>0</v>
      </c>
      <c r="G451" s="4">
        <f t="shared" ref="G451:G500" ca="1" si="18">OFFSET($H451,0,LangOffset,1,1)</f>
        <v>0</v>
      </c>
    </row>
    <row r="452" spans="1:7" x14ac:dyDescent="0.2">
      <c r="A452" s="4">
        <f t="shared" ca="1" si="17"/>
        <v>0</v>
      </c>
      <c r="G452" s="4">
        <f t="shared" ca="1" si="18"/>
        <v>0</v>
      </c>
    </row>
    <row r="453" spans="1:7" x14ac:dyDescent="0.2">
      <c r="A453" s="4">
        <f t="shared" ca="1" si="17"/>
        <v>0</v>
      </c>
      <c r="G453" s="4">
        <f t="shared" ca="1" si="18"/>
        <v>0</v>
      </c>
    </row>
    <row r="454" spans="1:7" x14ac:dyDescent="0.2">
      <c r="A454" s="4">
        <f t="shared" ca="1" si="17"/>
        <v>0</v>
      </c>
      <c r="G454" s="4">
        <f t="shared" ca="1" si="18"/>
        <v>0</v>
      </c>
    </row>
    <row r="455" spans="1:7" x14ac:dyDescent="0.2">
      <c r="A455" s="4">
        <f t="shared" ca="1" si="17"/>
        <v>0</v>
      </c>
      <c r="G455" s="4">
        <f t="shared" ca="1" si="18"/>
        <v>0</v>
      </c>
    </row>
    <row r="456" spans="1:7" x14ac:dyDescent="0.2">
      <c r="A456" s="4">
        <f t="shared" ca="1" si="17"/>
        <v>0</v>
      </c>
      <c r="G456" s="4">
        <f t="shared" ca="1" si="18"/>
        <v>0</v>
      </c>
    </row>
    <row r="457" spans="1:7" x14ac:dyDescent="0.2">
      <c r="A457" s="4">
        <f t="shared" ca="1" si="17"/>
        <v>0</v>
      </c>
      <c r="G457" s="4">
        <f t="shared" ca="1" si="18"/>
        <v>0</v>
      </c>
    </row>
    <row r="458" spans="1:7" x14ac:dyDescent="0.2">
      <c r="A458" s="4">
        <f t="shared" ca="1" si="17"/>
        <v>0</v>
      </c>
      <c r="G458" s="4">
        <f t="shared" ca="1" si="18"/>
        <v>0</v>
      </c>
    </row>
    <row r="459" spans="1:7" x14ac:dyDescent="0.2">
      <c r="A459" s="4">
        <f t="shared" ca="1" si="17"/>
        <v>0</v>
      </c>
      <c r="G459" s="4">
        <f t="shared" ca="1" si="18"/>
        <v>0</v>
      </c>
    </row>
    <row r="460" spans="1:7" x14ac:dyDescent="0.2">
      <c r="A460" s="4">
        <f t="shared" ca="1" si="17"/>
        <v>0</v>
      </c>
      <c r="G460" s="4">
        <f t="shared" ca="1" si="18"/>
        <v>0</v>
      </c>
    </row>
    <row r="461" spans="1:7" x14ac:dyDescent="0.2">
      <c r="A461" s="4">
        <f t="shared" ca="1" si="17"/>
        <v>0</v>
      </c>
      <c r="G461" s="4">
        <f t="shared" ca="1" si="18"/>
        <v>0</v>
      </c>
    </row>
    <row r="462" spans="1:7" x14ac:dyDescent="0.2">
      <c r="A462" s="4">
        <f t="shared" ca="1" si="17"/>
        <v>0</v>
      </c>
      <c r="G462" s="4">
        <f t="shared" ca="1" si="18"/>
        <v>0</v>
      </c>
    </row>
    <row r="463" spans="1:7" x14ac:dyDescent="0.2">
      <c r="A463" s="4">
        <f t="shared" ca="1" si="17"/>
        <v>0</v>
      </c>
      <c r="G463" s="4">
        <f t="shared" ca="1" si="18"/>
        <v>0</v>
      </c>
    </row>
    <row r="464" spans="1:7" x14ac:dyDescent="0.2">
      <c r="A464" s="4">
        <f t="shared" ca="1" si="17"/>
        <v>0</v>
      </c>
      <c r="G464" s="4">
        <f t="shared" ca="1" si="18"/>
        <v>0</v>
      </c>
    </row>
    <row r="465" spans="1:7" x14ac:dyDescent="0.2">
      <c r="A465" s="4">
        <f t="shared" ca="1" si="17"/>
        <v>0</v>
      </c>
      <c r="G465" s="4">
        <f t="shared" ca="1" si="18"/>
        <v>0</v>
      </c>
    </row>
    <row r="466" spans="1:7" x14ac:dyDescent="0.2">
      <c r="A466" s="4">
        <f t="shared" ca="1" si="17"/>
        <v>0</v>
      </c>
      <c r="G466" s="4">
        <f t="shared" ca="1" si="18"/>
        <v>0</v>
      </c>
    </row>
    <row r="467" spans="1:7" x14ac:dyDescent="0.2">
      <c r="A467" s="4">
        <f t="shared" ca="1" si="17"/>
        <v>0</v>
      </c>
      <c r="G467" s="4">
        <f t="shared" ca="1" si="18"/>
        <v>0</v>
      </c>
    </row>
    <row r="468" spans="1:7" x14ac:dyDescent="0.2">
      <c r="A468" s="4">
        <f t="shared" ca="1" si="17"/>
        <v>0</v>
      </c>
      <c r="G468" s="4">
        <f t="shared" ca="1" si="18"/>
        <v>0</v>
      </c>
    </row>
    <row r="469" spans="1:7" x14ac:dyDescent="0.2">
      <c r="A469" s="4">
        <f t="shared" ca="1" si="17"/>
        <v>0</v>
      </c>
      <c r="G469" s="4">
        <f t="shared" ca="1" si="18"/>
        <v>0</v>
      </c>
    </row>
    <row r="470" spans="1:7" x14ac:dyDescent="0.2">
      <c r="A470" s="4">
        <f t="shared" ca="1" si="17"/>
        <v>0</v>
      </c>
      <c r="G470" s="4">
        <f t="shared" ca="1" si="18"/>
        <v>0</v>
      </c>
    </row>
    <row r="471" spans="1:7" x14ac:dyDescent="0.2">
      <c r="A471" s="4">
        <f t="shared" ca="1" si="17"/>
        <v>0</v>
      </c>
      <c r="G471" s="4">
        <f t="shared" ca="1" si="18"/>
        <v>0</v>
      </c>
    </row>
    <row r="472" spans="1:7" x14ac:dyDescent="0.2">
      <c r="A472" s="4">
        <f t="shared" ca="1" si="17"/>
        <v>0</v>
      </c>
      <c r="G472" s="4">
        <f t="shared" ca="1" si="18"/>
        <v>0</v>
      </c>
    </row>
    <row r="473" spans="1:7" x14ac:dyDescent="0.2">
      <c r="A473" s="4">
        <f t="shared" ca="1" si="17"/>
        <v>0</v>
      </c>
      <c r="G473" s="4">
        <f t="shared" ca="1" si="18"/>
        <v>0</v>
      </c>
    </row>
    <row r="474" spans="1:7" x14ac:dyDescent="0.2">
      <c r="A474" s="4">
        <f t="shared" ca="1" si="17"/>
        <v>0</v>
      </c>
      <c r="G474" s="4">
        <f t="shared" ca="1" si="18"/>
        <v>0</v>
      </c>
    </row>
    <row r="475" spans="1:7" x14ac:dyDescent="0.2">
      <c r="A475" s="4">
        <f t="shared" ca="1" si="17"/>
        <v>0</v>
      </c>
      <c r="G475" s="4">
        <f t="shared" ca="1" si="18"/>
        <v>0</v>
      </c>
    </row>
    <row r="476" spans="1:7" x14ac:dyDescent="0.2">
      <c r="A476" s="4">
        <f t="shared" ca="1" si="17"/>
        <v>0</v>
      </c>
      <c r="G476" s="4">
        <f t="shared" ca="1" si="18"/>
        <v>0</v>
      </c>
    </row>
    <row r="477" spans="1:7" x14ac:dyDescent="0.2">
      <c r="A477" s="4">
        <f t="shared" ca="1" si="17"/>
        <v>0</v>
      </c>
      <c r="G477" s="4">
        <f t="shared" ca="1" si="18"/>
        <v>0</v>
      </c>
    </row>
    <row r="478" spans="1:7" x14ac:dyDescent="0.2">
      <c r="A478" s="4">
        <f t="shared" ca="1" si="17"/>
        <v>0</v>
      </c>
      <c r="G478" s="4">
        <f t="shared" ca="1" si="18"/>
        <v>0</v>
      </c>
    </row>
    <row r="479" spans="1:7" x14ac:dyDescent="0.2">
      <c r="A479" s="4">
        <f t="shared" ca="1" si="17"/>
        <v>0</v>
      </c>
      <c r="G479" s="4">
        <f t="shared" ca="1" si="18"/>
        <v>0</v>
      </c>
    </row>
    <row r="480" spans="1:7" x14ac:dyDescent="0.2">
      <c r="A480" s="4">
        <f t="shared" ca="1" si="17"/>
        <v>0</v>
      </c>
      <c r="G480" s="4">
        <f t="shared" ca="1" si="18"/>
        <v>0</v>
      </c>
    </row>
    <row r="481" spans="1:7" x14ac:dyDescent="0.2">
      <c r="A481" s="4">
        <f t="shared" ca="1" si="17"/>
        <v>0</v>
      </c>
      <c r="G481" s="4">
        <f t="shared" ca="1" si="18"/>
        <v>0</v>
      </c>
    </row>
    <row r="482" spans="1:7" x14ac:dyDescent="0.2">
      <c r="A482" s="4">
        <f t="shared" ca="1" si="17"/>
        <v>0</v>
      </c>
      <c r="G482" s="4">
        <f t="shared" ca="1" si="18"/>
        <v>0</v>
      </c>
    </row>
    <row r="483" spans="1:7" x14ac:dyDescent="0.2">
      <c r="A483" s="4">
        <f t="shared" ca="1" si="17"/>
        <v>0</v>
      </c>
      <c r="G483" s="4">
        <f t="shared" ca="1" si="18"/>
        <v>0</v>
      </c>
    </row>
    <row r="484" spans="1:7" x14ac:dyDescent="0.2">
      <c r="A484" s="4">
        <f t="shared" ca="1" si="17"/>
        <v>0</v>
      </c>
      <c r="G484" s="4">
        <f t="shared" ca="1" si="18"/>
        <v>0</v>
      </c>
    </row>
    <row r="485" spans="1:7" x14ac:dyDescent="0.2">
      <c r="A485" s="4">
        <f t="shared" ca="1" si="17"/>
        <v>0</v>
      </c>
      <c r="G485" s="4">
        <f t="shared" ca="1" si="18"/>
        <v>0</v>
      </c>
    </row>
    <row r="486" spans="1:7" x14ac:dyDescent="0.2">
      <c r="A486" s="4">
        <f t="shared" ref="A486:A500" ca="1" si="19">OFFSET($B486,0,LangOffset,1,1)</f>
        <v>0</v>
      </c>
      <c r="G486" s="4">
        <f t="shared" ca="1" si="18"/>
        <v>0</v>
      </c>
    </row>
    <row r="487" spans="1:7" x14ac:dyDescent="0.2">
      <c r="A487" s="4">
        <f t="shared" ca="1" si="19"/>
        <v>0</v>
      </c>
      <c r="G487" s="4">
        <f t="shared" ca="1" si="18"/>
        <v>0</v>
      </c>
    </row>
    <row r="488" spans="1:7" x14ac:dyDescent="0.2">
      <c r="A488" s="4">
        <f t="shared" ca="1" si="19"/>
        <v>0</v>
      </c>
      <c r="G488" s="4">
        <f t="shared" ca="1" si="18"/>
        <v>0</v>
      </c>
    </row>
    <row r="489" spans="1:7" x14ac:dyDescent="0.2">
      <c r="A489" s="4">
        <f t="shared" ca="1" si="19"/>
        <v>0</v>
      </c>
      <c r="G489" s="4">
        <f t="shared" ca="1" si="18"/>
        <v>0</v>
      </c>
    </row>
    <row r="490" spans="1:7" x14ac:dyDescent="0.2">
      <c r="A490" s="4">
        <f t="shared" ca="1" si="19"/>
        <v>0</v>
      </c>
      <c r="G490" s="4">
        <f t="shared" ca="1" si="18"/>
        <v>0</v>
      </c>
    </row>
    <row r="491" spans="1:7" x14ac:dyDescent="0.2">
      <c r="A491" s="4">
        <f t="shared" ca="1" si="19"/>
        <v>0</v>
      </c>
      <c r="G491" s="4">
        <f t="shared" ca="1" si="18"/>
        <v>0</v>
      </c>
    </row>
    <row r="492" spans="1:7" x14ac:dyDescent="0.2">
      <c r="A492" s="4">
        <f t="shared" ca="1" si="19"/>
        <v>0</v>
      </c>
      <c r="G492" s="4">
        <f t="shared" ca="1" si="18"/>
        <v>0</v>
      </c>
    </row>
    <row r="493" spans="1:7" x14ac:dyDescent="0.2">
      <c r="A493" s="4">
        <f t="shared" ca="1" si="19"/>
        <v>0</v>
      </c>
      <c r="G493" s="4">
        <f t="shared" ca="1" si="18"/>
        <v>0</v>
      </c>
    </row>
    <row r="494" spans="1:7" x14ac:dyDescent="0.2">
      <c r="A494" s="4">
        <f t="shared" ca="1" si="19"/>
        <v>0</v>
      </c>
      <c r="G494" s="4">
        <f t="shared" ca="1" si="18"/>
        <v>0</v>
      </c>
    </row>
    <row r="495" spans="1:7" x14ac:dyDescent="0.2">
      <c r="A495" s="4">
        <f t="shared" ca="1" si="19"/>
        <v>0</v>
      </c>
      <c r="G495" s="4">
        <f t="shared" ca="1" si="18"/>
        <v>0</v>
      </c>
    </row>
    <row r="496" spans="1:7" x14ac:dyDescent="0.2">
      <c r="A496" s="4">
        <f t="shared" ca="1" si="19"/>
        <v>0</v>
      </c>
      <c r="G496" s="4">
        <f t="shared" ca="1" si="18"/>
        <v>0</v>
      </c>
    </row>
    <row r="497" spans="1:7" x14ac:dyDescent="0.2">
      <c r="A497" s="4">
        <f t="shared" ca="1" si="19"/>
        <v>0</v>
      </c>
      <c r="G497" s="4">
        <f t="shared" ca="1" si="18"/>
        <v>0</v>
      </c>
    </row>
    <row r="498" spans="1:7" x14ac:dyDescent="0.2">
      <c r="A498" s="4">
        <f t="shared" ca="1" si="19"/>
        <v>0</v>
      </c>
      <c r="G498" s="4">
        <f t="shared" ca="1" si="18"/>
        <v>0</v>
      </c>
    </row>
    <row r="499" spans="1:7" x14ac:dyDescent="0.2">
      <c r="A499" s="4">
        <f t="shared" ca="1" si="19"/>
        <v>0</v>
      </c>
      <c r="G499" s="4">
        <f t="shared" ca="1" si="18"/>
        <v>0</v>
      </c>
    </row>
    <row r="500" spans="1:7" x14ac:dyDescent="0.2">
      <c r="A500" s="4">
        <f t="shared" ca="1" si="19"/>
        <v>0</v>
      </c>
      <c r="G500" s="4">
        <f t="shared" ca="1" si="18"/>
        <v>0</v>
      </c>
    </row>
  </sheetData>
  <sheetProtection algorithmName="SHA-512" hashValue="5thX8HAax2iqTnkMVS8QCsnvvKDSEDNfekz85chvouWbQjT52c8VOrA2je0uIo6IZfZLieOx50rO/qBX1qW+GA==" saltValue="50fmnOs+CM/2CLuGL2n0Nw==" spinCount="100000" sheet="1" objects="1" scenarios="1"/>
  <customSheetViews>
    <customSheetView guid="{8A762DD9-6125-4177-AA9B-79E8D68448DE}" topLeftCell="C7">
      <selection activeCell="G47" sqref="G47"/>
      <pageMargins left="0.7" right="0.7" top="0.75" bottom="0.75" header="0.3" footer="0.3"/>
      <pageSetup paperSize="9" orientation="portrait"/>
    </customSheetView>
    <customSheetView guid="{5D020AB2-0A97-4230-BF83-062EE6184162}" topLeftCell="C17">
      <selection activeCell="H48" sqref="H48"/>
      <pageMargins left="0.7" right="0.7" top="0.75" bottom="0.75" header="0.3" footer="0.3"/>
      <pageSetup paperSize="9" orientation="portrait"/>
    </customSheetView>
    <customSheetView guid="{DCBE10EC-8F38-2F45-867C-33FA420E36B5}">
      <selection activeCell="G12" sqref="G12"/>
      <pageMargins left="0.7" right="0.7" top="0.75" bottom="0.75" header="0.3" footer="0.3"/>
      <pageSetup paperSize="9" orientation="portrait"/>
    </customSheetView>
    <customSheetView guid="{CD09CE3E-58EC-4EDC-BE6A-B9CFB40E5B97}">
      <selection activeCell="C1" sqref="C1"/>
      <pageMargins left="0.7" right="0.7" top="0.75" bottom="0.75" header="0.3" footer="0.3"/>
      <pageSetup paperSize="9" orientation="portrait"/>
    </customSheetView>
  </customSheetViews>
  <pageMargins left="0.7" right="0.7" top="0.75" bottom="0.75" header="0.3" footer="0.3"/>
  <pageSetup paperSize="9"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9" ma:contentTypeDescription="Create a new document." ma:contentTypeScope="" ma:versionID="d6e251d3cbdc13656c831e8e7b4ade19">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062bdc3223b14a50a7c9615e324ccce6"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documentManagement>
    <_dlc_DocIdPersistId xmlns="6a6644d3-f248-4067-83c6-e7eac864ebba" xsi:nil="true"/>
    <_dlc_DocId xmlns="6a6644d3-f248-4067-83c6-e7eac864ebba">NAXEWDDVUNHE-1196408984-5655</_dlc_DocId>
    <_dlc_DocIdUrl xmlns="6a6644d3-f248-4067-83c6-e7eac864ebba">
      <Url>https://tgf.sharepoint.com/sites/ESA2F1/GACE/_layouts/15/DocIdRedir.aspx?ID=NAXEWDDVUNHE-1196408984-5655</Url>
      <Description>NAXEWDDVUNHE-1196408984-5655</Description>
    </_dlc_DocIdUrl>
    <IconOverlay xmlns="http://schemas.microsoft.com/sharepoint/v4" xsi:nil="true"/>
  </documentManagement>
</p:properties>
</file>

<file path=customXml/itemProps1.xml><?xml version="1.0" encoding="utf-8"?>
<ds:datastoreItem xmlns:ds="http://schemas.openxmlformats.org/officeDocument/2006/customXml" ds:itemID="{95D80935-3AC4-4ED9-929F-ADB7556A1E08}"/>
</file>

<file path=customXml/itemProps2.xml><?xml version="1.0" encoding="utf-8"?>
<ds:datastoreItem xmlns:ds="http://schemas.openxmlformats.org/officeDocument/2006/customXml" ds:itemID="{D3C720C9-A197-411C-99CD-D7D0A40E1EB1}"/>
</file>

<file path=customXml/itemProps3.xml><?xml version="1.0" encoding="utf-8"?>
<ds:datastoreItem xmlns:ds="http://schemas.openxmlformats.org/officeDocument/2006/customXml" ds:itemID="{8A0E62C1-BC3F-4680-99BA-C3A185EB8EAA}">
  <ds:schemaRefs>
    <ds:schemaRef ds:uri="http://schemas.microsoft.com/sharepoint/events"/>
  </ds:schemaRefs>
</ds:datastoreItem>
</file>

<file path=customXml/itemProps4.xml><?xml version="1.0" encoding="utf-8"?>
<ds:datastoreItem xmlns:ds="http://schemas.openxmlformats.org/officeDocument/2006/customXml" ds:itemID="{54A30DD0-FFDC-4D2A-8563-B7A8F56624F8}">
  <ds:schemaRefs>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purl.org/dc/terms/"/>
    <ds:schemaRef ds:uri="http://schemas.microsoft.com/office/infopath/2007/PartnerControls"/>
    <ds:schemaRef ds:uri="6a6644d3-f248-4067-83c6-e7eac864ebb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Instructions</vt:lpstr>
      <vt:lpstr>Cover Sheet</vt:lpstr>
      <vt:lpstr>Tables</vt:lpstr>
      <vt:lpstr>Blank table (only if needed)</vt:lpstr>
      <vt:lpstr>TB drop-down</vt:lpstr>
      <vt:lpstr>Translations</vt:lpstr>
      <vt:lpstr>ApplicantType</vt:lpstr>
      <vt:lpstr>Geography</vt:lpstr>
      <vt:lpstr>LangOffset</vt:lpstr>
      <vt:lpstr>Language</vt:lpstr>
      <vt:lpstr>ListTBModules</vt:lpstr>
      <vt:lpstr>'Blank table (only if needed)'!Print_Area</vt:lpstr>
      <vt:lpstr>Instructions!Print_Area</vt:lpstr>
      <vt:lpstr>Tables!Print_Area</vt:lpstr>
      <vt:lpstr>TBModulesIndicators</vt:lpstr>
    </vt:vector>
  </TitlesOfParts>
  <Company>The Global Fund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FundingModel_ProgramaticGapTB_Table_all.xlsx</dc:title>
  <dc:creator>Norberto Cioffi</dc:creator>
  <cp:lastModifiedBy>Laura Stocker</cp:lastModifiedBy>
  <cp:lastPrinted>2017-04-20T17:42:55Z</cp:lastPrinted>
  <dcterms:created xsi:type="dcterms:W3CDTF">2014-05-13T14:32:54Z</dcterms:created>
  <dcterms:modified xsi:type="dcterms:W3CDTF">2017-04-21T07:11:28Z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0x0101001BCBA53402ABCB43BB147A5E0B9BDFED</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3NAZ7T4E3CZ3-48030287-4655</vt:lpwstr>
  </property>
  <property fmtid="{D5CDD505-2E9C-101B-9397-08002B2CF9AE}" pid="12" name="_dlc_DocIdUrl">
    <vt:lpwstr>https://tgf.sharepoint.com/sites/TSA2F1/CNSS/_layouts/15/DocIdRedir.aspx?ID=3NAZ7T4E3CZ3-48030287-4655, 3NAZ7T4E3CZ3-48030287-4655</vt:lpwstr>
  </property>
  <property fmtid="{D5CDD505-2E9C-101B-9397-08002B2CF9AE}" pid="13" name="_dlc_DocIdItemGuid">
    <vt:lpwstr>9848d772-8429-4e6a-8e9e-7080e20165c5</vt:lpwstr>
  </property>
</Properties>
</file>