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30"/>
  <workbookPr codeName="ThisWorkbook" autoCompressPictures="0" defaultThemeVersion="124226"/>
  <mc:AlternateContent xmlns:mc="http://schemas.openxmlformats.org/markup-compatibility/2006">
    <mc:Choice Requires="x15">
      <x15ac:absPath xmlns:x15ac="http://schemas.microsoft.com/office/spreadsheetml/2010/11/ac" url="D:\Users\Eric\Desktop\TGF FR 2024 to 2026\FINAL PROPOSAL _03.20.2023\Resent Files\"/>
    </mc:Choice>
  </mc:AlternateContent>
  <xr:revisionPtr revIDLastSave="0" documentId="13_ncr:1_{9B5C0C55-284D-43BD-8E27-07E23CEE2C64}" xr6:coauthVersionLast="47" xr6:coauthVersionMax="47" xr10:uidLastSave="{00000000-0000-0000-0000-000000000000}"/>
  <workbookProtection workbookAlgorithmName="SHA-512" workbookHashValue="26NlWKVKIfb6TpNBx5svHpidK4+n4c1aPLIQXxEy4ODg+Tq/uATpdnpQp3c3xGD/mzZPKemPbXAzskAd3T2LrA==" workbookSaltValue="XNmeIb116+TMZNFCMACotg==" workbookSpinCount="100000" lockStructure="1"/>
  <bookViews>
    <workbookView xWindow="-108" yWindow="-108" windowWidth="23256" windowHeight="12456" tabRatio="710" firstSheet="2" activeTab="2" xr2:uid="{00000000-000D-0000-FFFF-FFFF00000000}"/>
  </bookViews>
  <sheets>
    <sheet name="Cover Sheet" sheetId="2" r:id="rId1"/>
    <sheet name="Instructions" sheetId="1" r:id="rId2"/>
    <sheet name="CHW Tables " sheetId="9" r:id="rId3"/>
    <sheet name="Non-Malaria iCCM commodities" sheetId="3" r:id="rId4"/>
    <sheet name="Translations" sheetId="6" state="veryHidden" r:id="rId5"/>
    <sheet name="RSSH drop-down" sheetId="5" state="veryHidden" r:id="rId6"/>
  </sheets>
  <externalReferences>
    <externalReference r:id="rId7"/>
  </externalReferences>
  <definedNames>
    <definedName name="ApplicantType">'RSSH drop-down'!$S$3:$S$5</definedName>
    <definedName name="ComponentSelected">'[1]Concept Note'!$C$10</definedName>
    <definedName name="Geography">'RSSH drop-down'!$L$3:$L$271</definedName>
    <definedName name="LangOffset">Translations!$C$1</definedName>
    <definedName name="Language">Instructions!$B$6</definedName>
    <definedName name="ListTBModules">'RSSH drop-down'!$A$3:$A$10</definedName>
    <definedName name="_xlnm.Print_Area" localSheetId="2">'CHW Tables '!$A$1:$F$285</definedName>
    <definedName name="_xlnm.Print_Area" localSheetId="1">Instructions!$A$1:$G$92</definedName>
    <definedName name="_xlnm.Print_Area" localSheetId="3">'Non-Malaria iCCM commodities'!$A$1:$F$77</definedName>
    <definedName name="TBModulesIndicators">'RSSH drop-down'!$A$3:$B$10</definedName>
    <definedName name="Z_5D020AB2_0A97_4230_BF83_062EE6184162_.wvu.PrintArea" localSheetId="2" hidden="1">'CHW Tables '!$A$4:$F$184</definedName>
    <definedName name="Z_5D020AB2_0A97_4230_BF83_062EE6184162_.wvu.PrintArea" localSheetId="1" hidden="1">Instructions!$A$1:$G$50</definedName>
    <definedName name="Z_5D020AB2_0A97_4230_BF83_062EE6184162_.wvu.PrintArea" localSheetId="3" hidden="1">'Non-Malaria iCCM commodities'!$A$4:$F$66</definedName>
    <definedName name="Z_5D020AB2_0A97_4230_BF83_062EE6184162_.wvu.Rows" localSheetId="2" hidden="1">'CHW Tables '!$123:$124</definedName>
    <definedName name="Z_5D020AB2_0A97_4230_BF83_062EE6184162_.wvu.Rows" localSheetId="3" hidden="1">'Non-Malaria iCCM commodities'!#REF!</definedName>
    <definedName name="Z_8A762DD9_6125_4177_AA9B_79E8D68448DE_.wvu.PrintArea" localSheetId="2" hidden="1">'CHW Tables '!$A$4:$F$184</definedName>
    <definedName name="Z_8A762DD9_6125_4177_AA9B_79E8D68448DE_.wvu.PrintArea" localSheetId="1" hidden="1">Instructions!$A$1:$G$50</definedName>
    <definedName name="Z_8A762DD9_6125_4177_AA9B_79E8D68448DE_.wvu.PrintArea" localSheetId="3" hidden="1">'Non-Malaria iCCM commodities'!$A$4:$F$66</definedName>
    <definedName name="Z_8A762DD9_6125_4177_AA9B_79E8D68448DE_.wvu.Rows" localSheetId="2" hidden="1">'CHW Tables '!$123:$124</definedName>
    <definedName name="Z_8A762DD9_6125_4177_AA9B_79E8D68448DE_.wvu.Rows" localSheetId="3" hidden="1">'Non-Malaria iCCM commodities'!#REF!</definedName>
    <definedName name="Z_CD09CE3E_58EC_4EDC_BE6A_B9CFB40E5B97_.wvu.PrintArea" localSheetId="2" hidden="1">'CHW Tables '!$A$4:$F$184</definedName>
    <definedName name="Z_CD09CE3E_58EC_4EDC_BE6A_B9CFB40E5B97_.wvu.PrintArea" localSheetId="1" hidden="1">Instructions!$A$1:$G$50</definedName>
    <definedName name="Z_CD09CE3E_58EC_4EDC_BE6A_B9CFB40E5B97_.wvu.PrintArea" localSheetId="3" hidden="1">'Non-Malaria iCCM commodities'!$A$4:$F$66</definedName>
    <definedName name="Z_CD09CE3E_58EC_4EDC_BE6A_B9CFB40E5B97_.wvu.Rows" localSheetId="2" hidden="1">'CHW Tables '!$123:$124</definedName>
    <definedName name="Z_CD09CE3E_58EC_4EDC_BE6A_B9CFB40E5B97_.wvu.Rows" localSheetId="3" hidden="1">'Non-Malaria iCCM commodities'!#REF!</definedName>
    <definedName name="Z_DCBE10EC_8F38_2F45_867C_33FA420E36B5_.wvu.PrintArea" localSheetId="2" hidden="1">'CHW Tables '!$A$4:$F$184</definedName>
    <definedName name="Z_DCBE10EC_8F38_2F45_867C_33FA420E36B5_.wvu.PrintArea" localSheetId="1" hidden="1">Instructions!$A$1:$G$50</definedName>
    <definedName name="Z_DCBE10EC_8F38_2F45_867C_33FA420E36B5_.wvu.PrintArea" localSheetId="3" hidden="1">'Non-Malaria iCCM commodities'!$A$4:$F$66</definedName>
    <definedName name="Z_DCBE10EC_8F38_2F45_867C_33FA420E36B5_.wvu.Rows" localSheetId="2" hidden="1">'CHW Tables '!$123:$124</definedName>
    <definedName name="Z_DCBE10EC_8F38_2F45_867C_33FA420E36B5_.wvu.Rows" localSheetId="3" hidden="1">'Non-Malaria iCCM commodities'!#REF!</definedName>
  </definedNames>
  <calcPr calcId="191028"/>
  <customWorkbookViews>
    <customWorkbookView name="Laura Stocker - Personal View" guid="{CD09CE3E-58EC-4EDC-BE6A-B9CFB40E5B97}" mergeInterval="0" personalView="1" maximized="1" xWindow="-8" yWindow="-8" windowWidth="1936" windowHeight="1056" tabRatio="710" activeSheetId="1" showComments="commIndAndComment"/>
    <customWorkbookView name="Kristina Wallengren - Personal View" guid="{DCBE10EC-8F38-2F45-867C-33FA420E36B5}" mergeInterval="0" personalView="1" maximized="1" windowWidth="1280" windowHeight="600" tabRatio="710" activeSheetId="1" showComments="commIndAndComment"/>
    <customWorkbookView name="user - Personal View" guid="{5D020AB2-0A97-4230-BF83-062EE6184162}" mergeInterval="0" personalView="1" maximized="1" xWindow="1" yWindow="1" windowWidth="1280" windowHeight="543" tabRatio="710" activeSheetId="3"/>
    <customWorkbookView name="Suman Jain - Personal View" guid="{8A762DD9-6125-4177-AA9B-79E8D68448DE}" mergeInterval="0" personalView="1" maximized="1" xWindow="-8" yWindow="-8" windowWidth="1936" windowHeight="1056" tabRatio="710"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9" i="9" l="1"/>
  <c r="D230" i="9" s="1"/>
  <c r="E229" i="9"/>
  <c r="C229" i="9"/>
  <c r="D226" i="9"/>
  <c r="E226" i="9"/>
  <c r="C226" i="9"/>
  <c r="B220" i="9"/>
  <c r="E117" i="9"/>
  <c r="D117" i="9"/>
  <c r="C117" i="9"/>
  <c r="E111" i="9"/>
  <c r="E114" i="9" s="1"/>
  <c r="E115" i="9" s="1"/>
  <c r="D107" i="9"/>
  <c r="D108" i="9" s="1"/>
  <c r="E107" i="9"/>
  <c r="E108" i="9" s="1"/>
  <c r="C107" i="9"/>
  <c r="D104" i="9"/>
  <c r="E104" i="9"/>
  <c r="C104" i="9"/>
  <c r="B98" i="9"/>
  <c r="F103" i="9"/>
  <c r="D103" i="9"/>
  <c r="E103" i="9"/>
  <c r="C103" i="9"/>
  <c r="D57" i="9"/>
  <c r="E57" i="9"/>
  <c r="C57" i="9"/>
  <c r="C58" i="9" s="1"/>
  <c r="D44" i="9"/>
  <c r="E44" i="9"/>
  <c r="E58" i="9" s="1"/>
  <c r="C44" i="9"/>
  <c r="B38" i="9"/>
  <c r="D27" i="9"/>
  <c r="E27" i="9"/>
  <c r="C27" i="9"/>
  <c r="E14" i="9"/>
  <c r="D14" i="9"/>
  <c r="C14" i="9"/>
  <c r="B8" i="9"/>
  <c r="F44" i="9"/>
  <c r="G85" i="6"/>
  <c r="A13" i="1" s="1"/>
  <c r="G84" i="6"/>
  <c r="A12" i="1" s="1"/>
  <c r="G7" i="6"/>
  <c r="C1" i="6"/>
  <c r="A3" i="6" s="1"/>
  <c r="A14" i="1" s="1"/>
  <c r="A22" i="6"/>
  <c r="C13" i="3" s="1"/>
  <c r="G5" i="6"/>
  <c r="A10" i="1" s="1"/>
  <c r="D30" i="3"/>
  <c r="E30" i="3"/>
  <c r="C30" i="3"/>
  <c r="D22" i="3"/>
  <c r="E22" i="3"/>
  <c r="C22" i="3"/>
  <c r="D20" i="3"/>
  <c r="E20" i="3"/>
  <c r="C20" i="3"/>
  <c r="D62" i="3"/>
  <c r="E62" i="3"/>
  <c r="C62" i="3"/>
  <c r="D54" i="3"/>
  <c r="E54" i="3"/>
  <c r="C54" i="3"/>
  <c r="D52" i="3"/>
  <c r="E52" i="3"/>
  <c r="C52" i="3"/>
  <c r="E137" i="9"/>
  <c r="D270" i="9"/>
  <c r="E270" i="9"/>
  <c r="C270" i="9"/>
  <c r="D262" i="9"/>
  <c r="E262" i="9"/>
  <c r="C262" i="9"/>
  <c r="D260" i="9"/>
  <c r="E260" i="9"/>
  <c r="C260" i="9"/>
  <c r="D240" i="9"/>
  <c r="E240" i="9"/>
  <c r="C240" i="9"/>
  <c r="D232" i="9"/>
  <c r="E232" i="9"/>
  <c r="C232" i="9"/>
  <c r="E230" i="9"/>
  <c r="C230" i="9"/>
  <c r="D210" i="9"/>
  <c r="E210" i="9"/>
  <c r="C210" i="9"/>
  <c r="D202" i="9"/>
  <c r="E202" i="9"/>
  <c r="C202" i="9"/>
  <c r="D200" i="9"/>
  <c r="E200" i="9"/>
  <c r="C200" i="9"/>
  <c r="D180" i="9"/>
  <c r="E180" i="9"/>
  <c r="C180" i="9"/>
  <c r="D172" i="9"/>
  <c r="E172" i="9"/>
  <c r="C172" i="9"/>
  <c r="D170" i="9"/>
  <c r="E170" i="9"/>
  <c r="C170" i="9"/>
  <c r="D142" i="9"/>
  <c r="E142" i="9"/>
  <c r="C142" i="9"/>
  <c r="D140" i="9"/>
  <c r="E140" i="9"/>
  <c r="C140" i="9"/>
  <c r="D118" i="9"/>
  <c r="E118" i="9"/>
  <c r="D110" i="9"/>
  <c r="E110" i="9"/>
  <c r="C110" i="9"/>
  <c r="D88" i="9"/>
  <c r="E88" i="9"/>
  <c r="C88" i="9"/>
  <c r="D80" i="9"/>
  <c r="E80" i="9"/>
  <c r="C80" i="9"/>
  <c r="D78" i="9"/>
  <c r="E78" i="9"/>
  <c r="C78" i="9"/>
  <c r="D50" i="9"/>
  <c r="E50" i="9"/>
  <c r="C50" i="9"/>
  <c r="D48" i="9"/>
  <c r="E48" i="9"/>
  <c r="C48" i="9"/>
  <c r="E28" i="9"/>
  <c r="C28" i="9"/>
  <c r="C21" i="9"/>
  <c r="C22" i="9" s="1"/>
  <c r="D21" i="9"/>
  <c r="E21" i="9"/>
  <c r="E22" i="9" s="1"/>
  <c r="D20" i="9"/>
  <c r="E20" i="9"/>
  <c r="C20" i="9"/>
  <c r="D18" i="9"/>
  <c r="E18" i="9"/>
  <c r="C18" i="9"/>
  <c r="E263" i="9"/>
  <c r="D263" i="9"/>
  <c r="D266" i="9" s="1"/>
  <c r="D267" i="9" s="1"/>
  <c r="C263" i="9"/>
  <c r="C266" i="9" s="1"/>
  <c r="C267" i="9" s="1"/>
  <c r="E257" i="9"/>
  <c r="D257" i="9"/>
  <c r="C257" i="9"/>
  <c r="E233" i="9"/>
  <c r="D233" i="9"/>
  <c r="D241" i="9" s="1"/>
  <c r="D243" i="9" s="1"/>
  <c r="D244" i="9" s="1"/>
  <c r="C233" i="9"/>
  <c r="C234" i="9" s="1"/>
  <c r="E227" i="9"/>
  <c r="D227" i="9"/>
  <c r="C227" i="9"/>
  <c r="E203" i="9"/>
  <c r="E211" i="9" s="1"/>
  <c r="E213" i="9" s="1"/>
  <c r="E214" i="9" s="1"/>
  <c r="D203" i="9"/>
  <c r="D204" i="9" s="1"/>
  <c r="C203" i="9"/>
  <c r="C204" i="9" s="1"/>
  <c r="E197" i="9"/>
  <c r="D197" i="9"/>
  <c r="C197" i="9"/>
  <c r="E173" i="9"/>
  <c r="E181" i="9" s="1"/>
  <c r="D173" i="9"/>
  <c r="D181" i="9" s="1"/>
  <c r="C173" i="9"/>
  <c r="C174" i="9" s="1"/>
  <c r="E167" i="9"/>
  <c r="D167" i="9"/>
  <c r="C167" i="9"/>
  <c r="E150" i="9"/>
  <c r="D150" i="9"/>
  <c r="C150" i="9"/>
  <c r="E143" i="9"/>
  <c r="E146" i="9" s="1"/>
  <c r="E147" i="9" s="1"/>
  <c r="D143" i="9"/>
  <c r="D151" i="9" s="1"/>
  <c r="C143" i="9"/>
  <c r="C146" i="9" s="1"/>
  <c r="C147" i="9" s="1"/>
  <c r="D137" i="9"/>
  <c r="C137" i="9"/>
  <c r="A123" i="9"/>
  <c r="D111" i="9"/>
  <c r="D112" i="9" s="1"/>
  <c r="C111" i="9"/>
  <c r="C119" i="9" s="1"/>
  <c r="E105" i="9"/>
  <c r="D105" i="9"/>
  <c r="E81" i="9"/>
  <c r="E84" i="9" s="1"/>
  <c r="E85" i="9" s="1"/>
  <c r="D81" i="9"/>
  <c r="D89" i="9" s="1"/>
  <c r="C81" i="9"/>
  <c r="C84" i="9" s="1"/>
  <c r="C85" i="9" s="1"/>
  <c r="E75" i="9"/>
  <c r="D75" i="9"/>
  <c r="C75" i="9"/>
  <c r="E51" i="9"/>
  <c r="E52" i="9" s="1"/>
  <c r="D51" i="9"/>
  <c r="D52" i="9" s="1"/>
  <c r="C51" i="9"/>
  <c r="D45" i="9"/>
  <c r="C45" i="9"/>
  <c r="E15" i="9"/>
  <c r="C15" i="9"/>
  <c r="D59" i="9"/>
  <c r="D60" i="9" s="1"/>
  <c r="E264" i="9"/>
  <c r="E266" i="9"/>
  <c r="E267" i="9" s="1"/>
  <c r="E271" i="9"/>
  <c r="E273" i="9" s="1"/>
  <c r="E274" i="9" s="1"/>
  <c r="E241" i="9"/>
  <c r="D236" i="9"/>
  <c r="D237" i="9" s="1"/>
  <c r="D234" i="9"/>
  <c r="E204" i="9"/>
  <c r="E206" i="9"/>
  <c r="E207" i="9" s="1"/>
  <c r="D206" i="9"/>
  <c r="D207" i="9" s="1"/>
  <c r="C206" i="9"/>
  <c r="C207" i="9" s="1"/>
  <c r="D146" i="9"/>
  <c r="D147" i="9" s="1"/>
  <c r="D144" i="9"/>
  <c r="C151" i="9"/>
  <c r="C153" i="9" s="1"/>
  <c r="C154" i="9" s="1"/>
  <c r="C181" i="9"/>
  <c r="C183" i="9" s="1"/>
  <c r="C184" i="9" s="1"/>
  <c r="D211" i="9"/>
  <c r="D213" i="9" s="1"/>
  <c r="D214" i="9" s="1"/>
  <c r="A15" i="1"/>
  <c r="C23" i="3"/>
  <c r="E55" i="3"/>
  <c r="D55" i="3"/>
  <c r="D58" i="3" s="1"/>
  <c r="D59" i="3" s="1"/>
  <c r="C55" i="3"/>
  <c r="C63" i="3" s="1"/>
  <c r="E23" i="3"/>
  <c r="E31" i="3" s="1"/>
  <c r="D23" i="3"/>
  <c r="E49" i="3"/>
  <c r="D49" i="3"/>
  <c r="C49" i="3"/>
  <c r="E17" i="3"/>
  <c r="D17" i="3"/>
  <c r="C17" i="3"/>
  <c r="D24" i="3"/>
  <c r="D26" i="3"/>
  <c r="D27" i="3"/>
  <c r="C26" i="3"/>
  <c r="C27" i="3"/>
  <c r="C24" i="3"/>
  <c r="C56" i="3"/>
  <c r="E58" i="3"/>
  <c r="E59" i="3" s="1"/>
  <c r="E56" i="3"/>
  <c r="G74" i="6"/>
  <c r="A83" i="1" s="1"/>
  <c r="A14" i="5"/>
  <c r="B14" i="5"/>
  <c r="B39" i="3" s="1"/>
  <c r="A13" i="5"/>
  <c r="A47" i="6"/>
  <c r="A15" i="3" s="1"/>
  <c r="B13" i="5"/>
  <c r="B7" i="3" s="1"/>
  <c r="B15" i="5"/>
  <c r="A15" i="5"/>
  <c r="B38" i="3" s="1"/>
  <c r="A12" i="5"/>
  <c r="B12" i="5"/>
  <c r="B248" i="9" s="1"/>
  <c r="A10" i="5"/>
  <c r="A11" i="5"/>
  <c r="B11" i="5"/>
  <c r="B218" i="9" s="1"/>
  <c r="G72" i="6"/>
  <c r="A81" i="1" s="1"/>
  <c r="G71" i="6"/>
  <c r="A80" i="1" s="1"/>
  <c r="G70" i="6"/>
  <c r="A79" i="1" s="1"/>
  <c r="G45" i="6"/>
  <c r="A53" i="1" s="1"/>
  <c r="G27" i="6"/>
  <c r="A35" i="1" s="1"/>
  <c r="G47" i="6"/>
  <c r="A55" i="1" s="1"/>
  <c r="G43" i="6"/>
  <c r="A51" i="1" s="1"/>
  <c r="G44" i="6"/>
  <c r="A52" i="1" s="1"/>
  <c r="G46" i="6"/>
  <c r="A54" i="1" s="1"/>
  <c r="G48" i="6"/>
  <c r="A56" i="1" s="1"/>
  <c r="G42" i="6"/>
  <c r="A50" i="1" s="1"/>
  <c r="G49" i="6"/>
  <c r="A57" i="1" s="1"/>
  <c r="G34" i="6"/>
  <c r="A42" i="1" s="1"/>
  <c r="G14" i="6"/>
  <c r="A22" i="1" s="1"/>
  <c r="A11" i="6"/>
  <c r="A38" i="3" s="1"/>
  <c r="A10" i="6"/>
  <c r="A187" i="9" s="1"/>
  <c r="S6" i="5"/>
  <c r="S7" i="5"/>
  <c r="Z5" i="5"/>
  <c r="Z6" i="5"/>
  <c r="Z3" i="5"/>
  <c r="Z7" i="5"/>
  <c r="Z4" i="5"/>
  <c r="A21" i="6"/>
  <c r="G20" i="6"/>
  <c r="A28" i="1" s="1"/>
  <c r="B9" i="5"/>
  <c r="B158" i="9" s="1"/>
  <c r="A9" i="5"/>
  <c r="B10" i="5"/>
  <c r="B188" i="9" s="1"/>
  <c r="G122" i="6"/>
  <c r="A4" i="2" s="1"/>
  <c r="G41" i="6"/>
  <c r="A49" i="1" s="1"/>
  <c r="C31" i="3"/>
  <c r="C33" i="3" s="1"/>
  <c r="C34" i="3" s="1"/>
  <c r="E63" i="3"/>
  <c r="L196" i="5"/>
  <c r="A6" i="6"/>
  <c r="A65" i="9" s="1"/>
  <c r="A317" i="6"/>
  <c r="A304" i="6"/>
  <c r="G254" i="6"/>
  <c r="G231" i="6"/>
  <c r="G214" i="6"/>
  <c r="A487" i="6"/>
  <c r="A485" i="6"/>
  <c r="A341" i="6"/>
  <c r="A323" i="6"/>
  <c r="G390" i="6"/>
  <c r="A143" i="6"/>
  <c r="A289" i="6"/>
  <c r="G349" i="6"/>
  <c r="A119" i="6"/>
  <c r="G290" i="6"/>
  <c r="A241" i="6"/>
  <c r="A164" i="6"/>
  <c r="G405" i="6"/>
  <c r="A154" i="6"/>
  <c r="G260" i="6"/>
  <c r="D31" i="3"/>
  <c r="D33" i="3" s="1"/>
  <c r="D34" i="3" s="1"/>
  <c r="G420" i="6"/>
  <c r="G416" i="6"/>
  <c r="G200" i="6"/>
  <c r="G116" i="6"/>
  <c r="L17" i="5"/>
  <c r="G241" i="6"/>
  <c r="A220" i="6"/>
  <c r="G463" i="6"/>
  <c r="A97" i="6"/>
  <c r="A241" i="9" s="1"/>
  <c r="A360" i="6"/>
  <c r="G343" i="6"/>
  <c r="A173" i="6"/>
  <c r="A144" i="6"/>
  <c r="A388" i="6"/>
  <c r="G391" i="6"/>
  <c r="G32" i="6"/>
  <c r="A40" i="1" s="1"/>
  <c r="G354" i="6"/>
  <c r="L131" i="5"/>
  <c r="G495" i="6"/>
  <c r="G94" i="6"/>
  <c r="A138" i="6"/>
  <c r="A252" i="6"/>
  <c r="A278" i="6"/>
  <c r="G172" i="6"/>
  <c r="A326" i="6"/>
  <c r="A57" i="6"/>
  <c r="A47" i="9" s="1"/>
  <c r="A167" i="6"/>
  <c r="A380" i="6"/>
  <c r="G471" i="6"/>
  <c r="G18" i="6"/>
  <c r="A26" i="1" s="1"/>
  <c r="A141" i="6"/>
  <c r="A128" i="6"/>
  <c r="A387" i="6"/>
  <c r="A420" i="6"/>
  <c r="A211" i="6"/>
  <c r="G477" i="6"/>
  <c r="G135" i="6"/>
  <c r="G36" i="6"/>
  <c r="A44" i="1" s="1"/>
  <c r="G387" i="6"/>
  <c r="G174" i="6"/>
  <c r="G3" i="6"/>
  <c r="A8" i="1" s="1"/>
  <c r="G294" i="6"/>
  <c r="G15" i="6"/>
  <c r="A23" i="1" s="1"/>
  <c r="A490" i="6"/>
  <c r="A3" i="5"/>
  <c r="L209" i="5"/>
  <c r="L191" i="5"/>
  <c r="G423" i="6"/>
  <c r="A260" i="6"/>
  <c r="A244" i="6"/>
  <c r="G168" i="6"/>
  <c r="A428" i="6"/>
  <c r="A249" i="6"/>
  <c r="A254" i="6"/>
  <c r="A330" i="6"/>
  <c r="A257" i="6"/>
  <c r="A344" i="6"/>
  <c r="G173" i="6"/>
  <c r="G52" i="6"/>
  <c r="A60" i="1" s="1"/>
  <c r="G288" i="6"/>
  <c r="G287" i="6"/>
  <c r="G329" i="6"/>
  <c r="G16" i="6"/>
  <c r="A24" i="1" s="1"/>
  <c r="G248" i="6"/>
  <c r="G99" i="6"/>
  <c r="G194" i="6"/>
  <c r="G487" i="6"/>
  <c r="G380" i="6"/>
  <c r="G229" i="6"/>
  <c r="G195" i="6"/>
  <c r="G182" i="6"/>
  <c r="G106" i="6"/>
  <c r="G488" i="6"/>
  <c r="G383" i="6"/>
  <c r="G297" i="6"/>
  <c r="G427" i="6"/>
  <c r="G167" i="6"/>
  <c r="G100" i="6"/>
  <c r="A171" i="6"/>
  <c r="A30" i="6"/>
  <c r="A21" i="9" s="1"/>
  <c r="A314" i="6"/>
  <c r="A483" i="6"/>
  <c r="A279" i="6"/>
  <c r="A53" i="6"/>
  <c r="A63" i="3" s="1"/>
  <c r="A208" i="6"/>
  <c r="A63" i="6"/>
  <c r="A77" i="9" s="1"/>
  <c r="A237" i="6"/>
  <c r="A430" i="6"/>
  <c r="G344" i="6"/>
  <c r="G473" i="6"/>
  <c r="G438" i="6"/>
  <c r="G475" i="6"/>
  <c r="A429" i="6"/>
  <c r="A61" i="6"/>
  <c r="A59" i="9" s="1"/>
  <c r="A210" i="6"/>
  <c r="A359" i="6"/>
  <c r="A35" i="6"/>
  <c r="A29" i="9" s="1"/>
  <c r="A268" i="6"/>
  <c r="A181" i="6"/>
  <c r="A434" i="6"/>
  <c r="A166" i="6"/>
  <c r="G428" i="6"/>
  <c r="G197" i="6"/>
  <c r="A442" i="6"/>
  <c r="A101" i="6"/>
  <c r="A263" i="9" s="1"/>
  <c r="A108" i="6"/>
  <c r="A411" i="6"/>
  <c r="A376" i="6"/>
  <c r="A267" i="6"/>
  <c r="G144" i="6"/>
  <c r="G154" i="6"/>
  <c r="L158" i="5"/>
  <c r="L136" i="5"/>
  <c r="A456" i="6"/>
  <c r="G209" i="6"/>
  <c r="G289" i="6"/>
  <c r="A433" i="6"/>
  <c r="G448" i="6"/>
  <c r="G95" i="6"/>
  <c r="G440" i="6"/>
  <c r="G291" i="6"/>
  <c r="G33" i="6"/>
  <c r="A41" i="1" s="1"/>
  <c r="G467" i="6"/>
  <c r="G359" i="6"/>
  <c r="L166" i="5"/>
  <c r="L36" i="5"/>
  <c r="L151" i="5"/>
  <c r="A246" i="6"/>
  <c r="A259" i="6"/>
  <c r="A461" i="6"/>
  <c r="G217" i="6"/>
  <c r="A146" i="6"/>
  <c r="A321" i="6"/>
  <c r="A458" i="6"/>
  <c r="A99" i="6"/>
  <c r="A259" i="9" s="1"/>
  <c r="A197" i="6"/>
  <c r="A396" i="6"/>
  <c r="G442" i="6"/>
  <c r="G256" i="6"/>
  <c r="G202" i="6"/>
  <c r="G307" i="6"/>
  <c r="G29" i="6"/>
  <c r="A37" i="1" s="1"/>
  <c r="G184" i="6"/>
  <c r="G489" i="6"/>
  <c r="G153" i="6"/>
  <c r="A37" i="6"/>
  <c r="G348" i="6"/>
  <c r="G186" i="6"/>
  <c r="G375" i="6"/>
  <c r="G140" i="6"/>
  <c r="G105" i="6"/>
  <c r="G412" i="6"/>
  <c r="G325" i="6"/>
  <c r="G249" i="6"/>
  <c r="G267" i="6"/>
  <c r="G133" i="6"/>
  <c r="G11" i="6"/>
  <c r="A19" i="1" s="1"/>
  <c r="A441" i="6"/>
  <c r="A484" i="6"/>
  <c r="A282" i="6"/>
  <c r="A451" i="6"/>
  <c r="A247" i="6"/>
  <c r="A64" i="6"/>
  <c r="A79" i="9" s="1"/>
  <c r="A240" i="6"/>
  <c r="A77" i="6"/>
  <c r="A143" i="9" s="1"/>
  <c r="A253" i="6"/>
  <c r="A39" i="6"/>
  <c r="G284" i="6"/>
  <c r="G409" i="6"/>
  <c r="G225" i="6"/>
  <c r="G411" i="6"/>
  <c r="A349" i="6"/>
  <c r="A464" i="6"/>
  <c r="A170" i="6"/>
  <c r="A335" i="6"/>
  <c r="A76" i="6"/>
  <c r="A141" i="9" s="1"/>
  <c r="A292" i="6"/>
  <c r="A201" i="6"/>
  <c r="A394" i="6"/>
  <c r="A134" i="6"/>
  <c r="G388" i="6"/>
  <c r="G83" i="6"/>
  <c r="A92" i="1" s="1"/>
  <c r="A110" i="6"/>
  <c r="A470" i="6"/>
  <c r="A48" i="6"/>
  <c r="A48" i="3" s="1"/>
  <c r="A84" i="6"/>
  <c r="A179" i="9" s="1"/>
  <c r="A439" i="6"/>
  <c r="A432" i="6"/>
  <c r="A413" i="6"/>
  <c r="G242" i="6"/>
  <c r="G419" i="6"/>
  <c r="L96" i="5"/>
  <c r="L124" i="5"/>
  <c r="A7" i="6"/>
  <c r="A95" i="9" s="1"/>
  <c r="G418" i="6"/>
  <c r="A46" i="6"/>
  <c r="A132" i="6"/>
  <c r="A68" i="6"/>
  <c r="G60" i="6"/>
  <c r="A68" i="1" s="1"/>
  <c r="G160" i="6"/>
  <c r="G158" i="6"/>
  <c r="G303" i="6"/>
  <c r="G321" i="6"/>
  <c r="G180" i="6"/>
  <c r="G114" i="6"/>
  <c r="G358" i="6"/>
  <c r="G252" i="6"/>
  <c r="A194" i="6"/>
  <c r="A350" i="6"/>
  <c r="A294" i="6"/>
  <c r="A127" i="6"/>
  <c r="A481" i="6"/>
  <c r="G23" i="6"/>
  <c r="A31" i="1" s="1"/>
  <c r="A371" i="6"/>
  <c r="A83" i="6"/>
  <c r="A173" i="9" s="1"/>
  <c r="G494" i="6"/>
  <c r="G82" i="6"/>
  <c r="A91" i="1" s="1"/>
  <c r="G278" i="6"/>
  <c r="G64" i="6"/>
  <c r="A72" i="1" s="1"/>
  <c r="A88" i="6"/>
  <c r="A201" i="9" s="1"/>
  <c r="G374" i="6"/>
  <c r="A469" i="6"/>
  <c r="A263" i="6"/>
  <c r="A213" i="6"/>
  <c r="G185" i="6"/>
  <c r="G69" i="6"/>
  <c r="A77" i="1" s="1"/>
  <c r="A309" i="6"/>
  <c r="A184" i="6"/>
  <c r="A443" i="6"/>
  <c r="A131" i="6"/>
  <c r="G263" i="6"/>
  <c r="G271" i="6"/>
  <c r="A333" i="6"/>
  <c r="A320" i="6"/>
  <c r="A122" i="6"/>
  <c r="A421" i="6"/>
  <c r="G283" i="6"/>
  <c r="G215" i="6"/>
  <c r="G220" i="6"/>
  <c r="G273" i="6"/>
  <c r="G453" i="6"/>
  <c r="G277" i="6"/>
  <c r="G437" i="6"/>
  <c r="A287" i="6"/>
  <c r="A188" i="6"/>
  <c r="A302" i="6"/>
  <c r="L46" i="5"/>
  <c r="A293" i="6"/>
  <c r="L71" i="5"/>
  <c r="L47" i="5"/>
  <c r="L101" i="5"/>
  <c r="L54" i="5"/>
  <c r="A316" i="6"/>
  <c r="B3" i="5"/>
  <c r="B6" i="5"/>
  <c r="B66" i="9" s="1"/>
  <c r="A8" i="5"/>
  <c r="A4" i="5"/>
  <c r="S5" i="5"/>
  <c r="A29" i="6"/>
  <c r="A19" i="9" s="1"/>
  <c r="A86" i="6"/>
  <c r="A277" i="6"/>
  <c r="G13" i="6"/>
  <c r="A21" i="1" s="1"/>
  <c r="L242" i="5"/>
  <c r="L226" i="5"/>
  <c r="L210" i="5"/>
  <c r="L194" i="5"/>
  <c r="L178" i="5"/>
  <c r="L162" i="5"/>
  <c r="L146" i="5"/>
  <c r="L130" i="5"/>
  <c r="L114" i="5"/>
  <c r="L98" i="5"/>
  <c r="L82" i="5"/>
  <c r="L66" i="5"/>
  <c r="L50" i="5"/>
  <c r="L34" i="5"/>
  <c r="L18" i="5"/>
  <c r="L237" i="5"/>
  <c r="L221" i="5"/>
  <c r="L205" i="5"/>
  <c r="L220" i="5"/>
  <c r="L192" i="5"/>
  <c r="L171" i="5"/>
  <c r="L149" i="5"/>
  <c r="L128" i="5"/>
  <c r="L107" i="5"/>
  <c r="L85" i="5"/>
  <c r="L64" i="5"/>
  <c r="L43" i="5"/>
  <c r="L21" i="5"/>
  <c r="L235" i="5"/>
  <c r="L203" i="5"/>
  <c r="L180" i="5"/>
  <c r="L159" i="5"/>
  <c r="L137" i="5"/>
  <c r="L116" i="5"/>
  <c r="L95" i="5"/>
  <c r="L73" i="5"/>
  <c r="L52" i="5"/>
  <c r="L31" i="5"/>
  <c r="L9" i="5"/>
  <c r="L216" i="5"/>
  <c r="L189" i="5"/>
  <c r="L168" i="5"/>
  <c r="L147" i="5"/>
  <c r="L125" i="5"/>
  <c r="L104" i="5"/>
  <c r="L83" i="5"/>
  <c r="L61" i="5"/>
  <c r="L40" i="5"/>
  <c r="L19" i="5"/>
  <c r="L239" i="5"/>
  <c r="L207" i="5"/>
  <c r="L183" i="5"/>
  <c r="L161" i="5"/>
  <c r="L140" i="5"/>
  <c r="L119" i="5"/>
  <c r="L97" i="5"/>
  <c r="L76" i="5"/>
  <c r="L23" i="5"/>
  <c r="L28" i="5"/>
  <c r="L60" i="5"/>
  <c r="A193" i="6"/>
  <c r="A358" i="6"/>
  <c r="A139" i="6"/>
  <c r="G483" i="6"/>
  <c r="A296" i="6"/>
  <c r="A368" i="6"/>
  <c r="G77" i="6"/>
  <c r="A86" i="1" s="1"/>
  <c r="A85" i="6"/>
  <c r="A181" i="9" s="1"/>
  <c r="A178" i="6"/>
  <c r="G370" i="6"/>
  <c r="B5" i="5"/>
  <c r="B36" i="9" s="1"/>
  <c r="A6" i="5"/>
  <c r="G124" i="6"/>
  <c r="A7" i="2" s="1"/>
  <c r="A28" i="6"/>
  <c r="A17" i="9" s="1"/>
  <c r="A438" i="6"/>
  <c r="A364" i="6"/>
  <c r="L234" i="5"/>
  <c r="L214" i="5"/>
  <c r="L190" i="5"/>
  <c r="L170" i="5"/>
  <c r="L150" i="5"/>
  <c r="L126" i="5"/>
  <c r="L106" i="5"/>
  <c r="L86" i="5"/>
  <c r="L62" i="5"/>
  <c r="L42" i="5"/>
  <c r="L22" i="5"/>
  <c r="L225" i="5"/>
  <c r="L201" i="5"/>
  <c r="L236" i="5"/>
  <c r="L197" i="5"/>
  <c r="L165" i="5"/>
  <c r="L139" i="5"/>
  <c r="L112" i="5"/>
  <c r="L80" i="5"/>
  <c r="L53" i="5"/>
  <c r="L27" i="5"/>
  <c r="L219" i="5"/>
  <c r="L185" i="5"/>
  <c r="L153" i="5"/>
  <c r="L127" i="5"/>
  <c r="L100" i="5"/>
  <c r="L68" i="5"/>
  <c r="L41" i="5"/>
  <c r="L15" i="5"/>
  <c r="L240" i="5"/>
  <c r="L200" i="5"/>
  <c r="L173" i="5"/>
  <c r="L141" i="5"/>
  <c r="L115" i="5"/>
  <c r="L88" i="5"/>
  <c r="L56" i="5"/>
  <c r="L29" i="5"/>
  <c r="L3" i="5"/>
  <c r="L231" i="5"/>
  <c r="L193" i="5"/>
  <c r="L167" i="5"/>
  <c r="L135" i="5"/>
  <c r="L108" i="5"/>
  <c r="L81" i="5"/>
  <c r="L39" i="5"/>
  <c r="L65" i="5"/>
  <c r="A214" i="6"/>
  <c r="A81" i="6"/>
  <c r="A169" i="9" s="1"/>
  <c r="G80" i="6"/>
  <c r="A89" i="1" s="1"/>
  <c r="A177" i="6"/>
  <c r="A437" i="6"/>
  <c r="A354" i="6"/>
  <c r="A375" i="6"/>
  <c r="G441" i="6"/>
  <c r="G61" i="6"/>
  <c r="A69" i="1" s="1"/>
  <c r="A386" i="6"/>
  <c r="A36" i="6"/>
  <c r="A33" i="3" s="1"/>
  <c r="A111" i="6"/>
  <c r="A274" i="6"/>
  <c r="A397" i="6"/>
  <c r="A158" i="6"/>
  <c r="A229" i="6"/>
  <c r="A148" i="6"/>
  <c r="A431" i="6"/>
  <c r="A187" i="6"/>
  <c r="G379" i="6"/>
  <c r="G364" i="6"/>
  <c r="G54" i="6"/>
  <c r="A62" i="1" s="1"/>
  <c r="G115" i="6"/>
  <c r="G120" i="6"/>
  <c r="G381" i="6"/>
  <c r="G369" i="6"/>
  <c r="A307" i="6"/>
  <c r="A345" i="6"/>
  <c r="A472" i="6"/>
  <c r="A290" i="6"/>
  <c r="A479" i="6"/>
  <c r="A327" i="6"/>
  <c r="A16" i="6"/>
  <c r="E98" i="9" s="1"/>
  <c r="A152" i="6"/>
  <c r="A300" i="6"/>
  <c r="A133" i="6"/>
  <c r="A281" i="6"/>
  <c r="A398" i="6"/>
  <c r="A222" i="6"/>
  <c r="G239" i="6"/>
  <c r="G205" i="6"/>
  <c r="A33" i="6"/>
  <c r="A178" i="9" s="1"/>
  <c r="A334" i="6"/>
  <c r="A313" i="6"/>
  <c r="A113" i="6"/>
  <c r="A236" i="6"/>
  <c r="A25" i="6"/>
  <c r="A195" i="9" s="1"/>
  <c r="A347" i="6"/>
  <c r="A114" i="6"/>
  <c r="A440" i="6"/>
  <c r="A425" i="6"/>
  <c r="G110" i="6"/>
  <c r="G295" i="6"/>
  <c r="G227" i="6"/>
  <c r="A342" i="6"/>
  <c r="A305" i="6"/>
  <c r="A105" i="6"/>
  <c r="A216" i="6"/>
  <c r="A17" i="6"/>
  <c r="A251" i="9" s="1"/>
  <c r="A363" i="6"/>
  <c r="A162" i="6"/>
  <c r="A448" i="6"/>
  <c r="A457" i="6"/>
  <c r="G137" i="6"/>
  <c r="G306" i="6"/>
  <c r="G302" i="6"/>
  <c r="G276" i="6"/>
  <c r="A42" i="6"/>
  <c r="A217" i="9" s="1"/>
  <c r="G65" i="6"/>
  <c r="A73" i="1" s="1"/>
  <c r="G37" i="6"/>
  <c r="A45" i="1" s="1"/>
  <c r="G22" i="6"/>
  <c r="A30" i="1" s="1"/>
  <c r="G464" i="6"/>
  <c r="G400" i="6"/>
  <c r="G336" i="6"/>
  <c r="G272" i="6"/>
  <c r="G208" i="6"/>
  <c r="G479" i="6"/>
  <c r="G394" i="6"/>
  <c r="G309" i="6"/>
  <c r="G223" i="6"/>
  <c r="G143" i="6"/>
  <c r="G79" i="6"/>
  <c r="A88" i="1" s="1"/>
  <c r="G435" i="6"/>
  <c r="G350" i="6"/>
  <c r="G265" i="6"/>
  <c r="G179" i="6"/>
  <c r="G397" i="6"/>
  <c r="G58" i="6"/>
  <c r="A66" i="1" s="1"/>
  <c r="G460" i="6"/>
  <c r="G376" i="6"/>
  <c r="G292" i="6"/>
  <c r="G204" i="6"/>
  <c r="G447" i="6"/>
  <c r="G335" i="6"/>
  <c r="G218" i="6"/>
  <c r="G119" i="6"/>
  <c r="G462" i="6"/>
  <c r="G345" i="6"/>
  <c r="G233" i="6"/>
  <c r="G450" i="6"/>
  <c r="G237" i="6"/>
  <c r="G109" i="6"/>
  <c r="G406" i="6"/>
  <c r="G235" i="6"/>
  <c r="G108" i="6"/>
  <c r="G402" i="6"/>
  <c r="G67" i="6"/>
  <c r="A75" i="1" s="1"/>
  <c r="B4" i="5"/>
  <c r="B6" i="9" s="1"/>
  <c r="G126" i="6"/>
  <c r="A9" i="2" s="1"/>
  <c r="G128" i="6"/>
  <c r="F1" i="3" s="1"/>
  <c r="A223" i="6"/>
  <c r="L238" i="5"/>
  <c r="L206" i="5"/>
  <c r="L182" i="5"/>
  <c r="L154" i="5"/>
  <c r="L122" i="5"/>
  <c r="L94" i="5"/>
  <c r="L70" i="5"/>
  <c r="L38" i="5"/>
  <c r="L10" i="5"/>
  <c r="L217" i="5"/>
  <c r="L204" i="5"/>
  <c r="L160" i="5"/>
  <c r="L123" i="5"/>
  <c r="L91" i="5"/>
  <c r="L48" i="5"/>
  <c r="L11" i="5"/>
  <c r="L227" i="5"/>
  <c r="L175" i="5"/>
  <c r="L143" i="5"/>
  <c r="L105" i="5"/>
  <c r="L63" i="5"/>
  <c r="L25" i="5"/>
  <c r="L195" i="5"/>
  <c r="L157" i="5"/>
  <c r="L120" i="5"/>
  <c r="L77" i="5"/>
  <c r="L45" i="5"/>
  <c r="L8" i="5"/>
  <c r="L223" i="5"/>
  <c r="L177" i="5"/>
  <c r="L145" i="5"/>
  <c r="L103" i="5"/>
  <c r="L33" i="5"/>
  <c r="L7" i="5"/>
  <c r="A104" i="6"/>
  <c r="A78" i="1" s="1"/>
  <c r="A202" i="6"/>
  <c r="A450" i="6"/>
  <c r="A369" i="6"/>
  <c r="A212" i="6"/>
  <c r="G156" i="6"/>
  <c r="G6" i="6"/>
  <c r="A11" i="1" s="1"/>
  <c r="A233" i="6"/>
  <c r="A62" i="6"/>
  <c r="A412" i="6"/>
  <c r="G305" i="6"/>
  <c r="A15" i="6"/>
  <c r="C130" i="9" s="1"/>
  <c r="A121" i="6"/>
  <c r="A135" i="6"/>
  <c r="A416" i="6"/>
  <c r="G210" i="6"/>
  <c r="G293" i="6"/>
  <c r="G395" i="6"/>
  <c r="A67" i="6"/>
  <c r="A89" i="9" s="1"/>
  <c r="A392" i="6"/>
  <c r="A66" i="6"/>
  <c r="A87" i="9" s="1"/>
  <c r="A239" i="6"/>
  <c r="A72" i="6"/>
  <c r="A117" i="9" s="1"/>
  <c r="A264" i="6"/>
  <c r="A169" i="6"/>
  <c r="A466" i="6"/>
  <c r="A286" i="6"/>
  <c r="G472" i="6"/>
  <c r="G361" i="6"/>
  <c r="G171" i="6"/>
  <c r="A374" i="6"/>
  <c r="A217" i="6"/>
  <c r="A284" i="6"/>
  <c r="A455" i="6"/>
  <c r="A384" i="6"/>
  <c r="A235" i="6"/>
  <c r="G422" i="6"/>
  <c r="G162" i="6"/>
  <c r="A126" i="6"/>
  <c r="A422" i="6"/>
  <c r="A149" i="6"/>
  <c r="A172" i="6"/>
  <c r="A191" i="6"/>
  <c r="A12" i="6"/>
  <c r="A6" i="9" s="1"/>
  <c r="A179" i="6"/>
  <c r="G157" i="6"/>
  <c r="G170" i="6"/>
  <c r="A41" i="6"/>
  <c r="G51" i="6"/>
  <c r="A59" i="1" s="1"/>
  <c r="G480" i="6"/>
  <c r="G384" i="6"/>
  <c r="G304" i="6"/>
  <c r="G224" i="6"/>
  <c r="G458" i="6"/>
  <c r="G351" i="6"/>
  <c r="G245" i="6"/>
  <c r="G478" i="6"/>
  <c r="G371" i="6"/>
  <c r="G243" i="6"/>
  <c r="G482" i="6"/>
  <c r="A38" i="6"/>
  <c r="A4" i="3" s="1"/>
  <c r="G55" i="6"/>
  <c r="A63" i="1" s="1"/>
  <c r="G396" i="6"/>
  <c r="G268" i="6"/>
  <c r="G164" i="6"/>
  <c r="G362" i="6"/>
  <c r="G191" i="6"/>
  <c r="G75" i="6"/>
  <c r="A84" i="1" s="1"/>
  <c r="G377" i="6"/>
  <c r="G206" i="6"/>
  <c r="G333" i="6"/>
  <c r="G130" i="6"/>
  <c r="G363" i="6"/>
  <c r="G152" i="6"/>
  <c r="G445" i="6"/>
  <c r="G21" i="6"/>
  <c r="A29" i="1" s="1"/>
  <c r="G56" i="6"/>
  <c r="A64" i="1" s="1"/>
  <c r="G436" i="6"/>
  <c r="G324" i="6"/>
  <c r="G212" i="6"/>
  <c r="G410" i="6"/>
  <c r="G261" i="6"/>
  <c r="G425" i="6"/>
  <c r="G275" i="6"/>
  <c r="G461" i="6"/>
  <c r="G183" i="6"/>
  <c r="G470" i="6"/>
  <c r="G246" i="6"/>
  <c r="G81" i="6"/>
  <c r="A90" i="1" s="1"/>
  <c r="G317" i="6"/>
  <c r="G149" i="6"/>
  <c r="G486" i="6"/>
  <c r="G315" i="6"/>
  <c r="G148" i="6"/>
  <c r="A43" i="6"/>
  <c r="A247" i="9" s="1"/>
  <c r="G17" i="6"/>
  <c r="A25" i="1" s="1"/>
  <c r="G452" i="6"/>
  <c r="G300" i="6"/>
  <c r="G485" i="6"/>
  <c r="G282" i="6"/>
  <c r="G103" i="6"/>
  <c r="G339" i="6"/>
  <c r="G493" i="6"/>
  <c r="G146" i="6"/>
  <c r="G342" i="6"/>
  <c r="G97" i="6"/>
  <c r="G285" i="6"/>
  <c r="G101" i="6"/>
  <c r="G337" i="6"/>
  <c r="G132" i="6"/>
  <c r="A401" i="6"/>
  <c r="A445" i="6"/>
  <c r="A50" i="6"/>
  <c r="A21" i="3" s="1"/>
  <c r="A163" i="6"/>
  <c r="A251" i="6"/>
  <c r="A468" i="6"/>
  <c r="A404" i="6"/>
  <c r="A340" i="6"/>
  <c r="A218" i="6"/>
  <c r="A90" i="6"/>
  <c r="A209" i="9" s="1"/>
  <c r="A467" i="6"/>
  <c r="A403" i="6"/>
  <c r="A339" i="6"/>
  <c r="A215" i="6"/>
  <c r="A87" i="6"/>
  <c r="A199" i="9" s="1"/>
  <c r="A31" i="6"/>
  <c r="A265" i="9" s="1"/>
  <c r="A96" i="6"/>
  <c r="A239" i="9" s="1"/>
  <c r="A160" i="6"/>
  <c r="A224" i="6"/>
  <c r="A288" i="6"/>
  <c r="A93" i="6"/>
  <c r="A229" i="9" s="1"/>
  <c r="A157" i="6"/>
  <c r="A221" i="6"/>
  <c r="A285" i="6"/>
  <c r="A478" i="6"/>
  <c r="A414" i="6"/>
  <c r="G444" i="6"/>
  <c r="G244" i="6"/>
  <c r="G346" i="6"/>
  <c r="G87" i="6"/>
  <c r="G270" i="6"/>
  <c r="G226" i="6"/>
  <c r="G331" i="6"/>
  <c r="G434" i="6"/>
  <c r="G138" i="6"/>
  <c r="G326" i="6"/>
  <c r="G89" i="6"/>
  <c r="A115" i="6"/>
  <c r="A489" i="6"/>
  <c r="A453" i="6"/>
  <c r="A488" i="6"/>
  <c r="A400" i="6"/>
  <c r="A298" i="6"/>
  <c r="A130" i="6"/>
  <c r="A463" i="6"/>
  <c r="A379" i="6"/>
  <c r="A255" i="6"/>
  <c r="A79" i="6"/>
  <c r="A151" i="9" s="1"/>
  <c r="A58" i="6"/>
  <c r="A49" i="9" s="1"/>
  <c r="A140" i="6"/>
  <c r="A228" i="6"/>
  <c r="A312" i="6"/>
  <c r="A73" i="6"/>
  <c r="A119" i="9" s="1"/>
  <c r="A161" i="6"/>
  <c r="A245" i="6"/>
  <c r="A329" i="6"/>
  <c r="A410" i="6"/>
  <c r="A346" i="6"/>
  <c r="A230" i="6"/>
  <c r="A102" i="6"/>
  <c r="A269" i="9" s="1"/>
  <c r="A40" i="6"/>
  <c r="G476" i="6"/>
  <c r="G280" i="6"/>
  <c r="G399" i="6"/>
  <c r="G131" i="6"/>
  <c r="G323" i="6"/>
  <c r="G322" i="6"/>
  <c r="A150" i="6"/>
  <c r="A318" i="6"/>
  <c r="A418" i="6"/>
  <c r="A297" i="6"/>
  <c r="A185" i="6"/>
  <c r="A69" i="6"/>
  <c r="A107" i="9" s="1"/>
  <c r="A280" i="6"/>
  <c r="A168" i="6"/>
  <c r="A56" i="6"/>
  <c r="A199" i="6"/>
  <c r="A383" i="6"/>
  <c r="A242" i="6"/>
  <c r="A408" i="6"/>
  <c r="A155" i="6"/>
  <c r="A393" i="6"/>
  <c r="A147" i="6"/>
  <c r="G142" i="6"/>
  <c r="G90" i="6"/>
  <c r="G455" i="6"/>
  <c r="G481" i="6"/>
  <c r="G281" i="6"/>
  <c r="G357" i="6"/>
  <c r="G456" i="6"/>
  <c r="G125" i="6"/>
  <c r="A8" i="2" s="1"/>
  <c r="G459" i="6"/>
  <c r="A391" i="6"/>
  <c r="L230" i="5"/>
  <c r="L202" i="5"/>
  <c r="L174" i="5"/>
  <c r="L142" i="5"/>
  <c r="L118" i="5"/>
  <c r="L90" i="5"/>
  <c r="L58" i="5"/>
  <c r="L30" i="5"/>
  <c r="L6" i="5"/>
  <c r="L241" i="5"/>
  <c r="L213" i="5"/>
  <c r="L187" i="5"/>
  <c r="L155" i="5"/>
  <c r="L117" i="5"/>
  <c r="L75" i="5"/>
  <c r="L37" i="5"/>
  <c r="L5" i="5"/>
  <c r="L211" i="5"/>
  <c r="L169" i="5"/>
  <c r="L132" i="5"/>
  <c r="L89" i="5"/>
  <c r="L57" i="5"/>
  <c r="L20" i="5"/>
  <c r="L232" i="5"/>
  <c r="L184" i="5"/>
  <c r="L152" i="5"/>
  <c r="L109" i="5"/>
  <c r="L72" i="5"/>
  <c r="L35" i="5"/>
  <c r="L215" i="5"/>
  <c r="L172" i="5"/>
  <c r="L129" i="5"/>
  <c r="L92" i="5"/>
  <c r="L12" i="5"/>
  <c r="L44" i="5"/>
  <c r="A475" i="6"/>
  <c r="G198" i="6"/>
  <c r="A92" i="6"/>
  <c r="G112" i="6"/>
  <c r="A4" i="6"/>
  <c r="A5" i="9" s="1"/>
  <c r="G424" i="6"/>
  <c r="A142" i="6"/>
  <c r="A145" i="6"/>
  <c r="A303" i="6"/>
  <c r="A91" i="6"/>
  <c r="A211" i="9" s="1"/>
  <c r="G178" i="6"/>
  <c r="A310" i="6"/>
  <c r="A18" i="6"/>
  <c r="C222" i="9" s="1"/>
  <c r="A343" i="6"/>
  <c r="A361" i="6"/>
  <c r="G161" i="6"/>
  <c r="A32" i="6"/>
  <c r="A24" i="9" s="1"/>
  <c r="G366" i="6"/>
  <c r="G257" i="6"/>
  <c r="G12" i="6"/>
  <c r="A20" i="1" s="1"/>
  <c r="A477" i="6"/>
  <c r="A315" i="6"/>
  <c r="A352" i="6"/>
  <c r="A447" i="6"/>
  <c r="A175" i="6"/>
  <c r="A116" i="6"/>
  <c r="A14" i="6"/>
  <c r="A190" i="9" s="1"/>
  <c r="A209" i="6"/>
  <c r="A426" i="6"/>
  <c r="A174" i="6"/>
  <c r="G308" i="6"/>
  <c r="G169" i="6"/>
  <c r="A94" i="6"/>
  <c r="A231" i="9" s="1"/>
  <c r="A406" i="6"/>
  <c r="A165" i="6"/>
  <c r="A180" i="6"/>
  <c r="A159" i="6"/>
  <c r="A27" i="6"/>
  <c r="A168" i="9" s="1"/>
  <c r="A480" i="6"/>
  <c r="A55" i="6"/>
  <c r="G117" i="6"/>
  <c r="G155" i="6"/>
  <c r="A206" i="6"/>
  <c r="A482" i="6"/>
  <c r="A54" i="6"/>
  <c r="A47" i="3" s="1"/>
  <c r="A7" i="5"/>
  <c r="A476" i="6"/>
  <c r="L198" i="5"/>
  <c r="L138" i="5"/>
  <c r="L78" i="5"/>
  <c r="L26" i="5"/>
  <c r="L233" i="5"/>
  <c r="L228" i="5"/>
  <c r="L144" i="5"/>
  <c r="L69" i="5"/>
  <c r="L164" i="5"/>
  <c r="L84" i="5"/>
  <c r="L4" i="5"/>
  <c r="L179" i="5"/>
  <c r="L99" i="5"/>
  <c r="L24" i="5"/>
  <c r="A5" i="5"/>
  <c r="A200" i="6"/>
  <c r="L186" i="5"/>
  <c r="L134" i="5"/>
  <c r="L74" i="5"/>
  <c r="L14" i="5"/>
  <c r="L229" i="5"/>
  <c r="L212" i="5"/>
  <c r="L133" i="5"/>
  <c r="L59" i="5"/>
  <c r="L243" i="5"/>
  <c r="L148" i="5"/>
  <c r="L79" i="5"/>
  <c r="L163" i="5"/>
  <c r="L93" i="5"/>
  <c r="L13" i="5"/>
  <c r="L188" i="5"/>
  <c r="L113" i="5"/>
  <c r="L49" i="5"/>
  <c r="A52" i="6"/>
  <c r="A29" i="3" s="1"/>
  <c r="A491" i="6"/>
  <c r="A107" i="6"/>
  <c r="A486" i="6"/>
  <c r="A98" i="6"/>
  <c r="G367" i="6"/>
  <c r="A51" i="6"/>
  <c r="A55" i="3" s="1"/>
  <c r="G78" i="6"/>
  <c r="A87" i="1" s="1"/>
  <c r="G316" i="6"/>
  <c r="G102" i="6"/>
  <c r="A331" i="6"/>
  <c r="A226" i="6"/>
  <c r="A103" i="6"/>
  <c r="A271" i="9" s="1"/>
  <c r="A59" i="6"/>
  <c r="A51" i="9" s="1"/>
  <c r="A366" i="6"/>
  <c r="G426" i="6"/>
  <c r="A182" i="6"/>
  <c r="A65" i="6"/>
  <c r="A81" i="9" s="1"/>
  <c r="A271" i="6"/>
  <c r="A283" i="6"/>
  <c r="A270" i="6"/>
  <c r="A324" i="6"/>
  <c r="A71" i="6"/>
  <c r="A111" i="9" s="1"/>
  <c r="A266" i="6"/>
  <c r="A195" i="6"/>
  <c r="G465" i="6"/>
  <c r="G216" i="6"/>
  <c r="G24" i="6"/>
  <c r="A32" i="1" s="1"/>
  <c r="G19" i="6"/>
  <c r="A27" i="1" s="1"/>
  <c r="G432" i="6"/>
  <c r="G320" i="6"/>
  <c r="G192" i="6"/>
  <c r="G415" i="6"/>
  <c r="G266" i="6"/>
  <c r="G111" i="6"/>
  <c r="G414" i="6"/>
  <c r="G286" i="6"/>
  <c r="G439" i="6"/>
  <c r="G63" i="6"/>
  <c r="A71" i="1" s="1"/>
  <c r="G40" i="6"/>
  <c r="A48" i="1" s="1"/>
  <c r="G356" i="6"/>
  <c r="G228" i="6"/>
  <c r="G389" i="6"/>
  <c r="G165" i="6"/>
  <c r="G430" i="6"/>
  <c r="G259" i="6"/>
  <c r="G279" i="6"/>
  <c r="G491" i="6"/>
  <c r="G193" i="6"/>
  <c r="A44" i="6"/>
  <c r="A5" i="3" s="1"/>
  <c r="G25" i="6"/>
  <c r="A33" i="1" s="1"/>
  <c r="G468" i="6"/>
  <c r="G296" i="6"/>
  <c r="G490" i="6"/>
  <c r="G298" i="6"/>
  <c r="G91" i="6"/>
  <c r="G355" i="6"/>
  <c r="G163" i="6"/>
  <c r="G141" i="6"/>
  <c r="G353" i="6"/>
  <c r="G113" i="6"/>
  <c r="G274" i="6"/>
  <c r="G53" i="6"/>
  <c r="A61" i="1" s="1"/>
  <c r="G213" i="6"/>
  <c r="G258" i="6"/>
  <c r="G118" i="6"/>
  <c r="G433" i="6"/>
  <c r="A449" i="6"/>
  <c r="A75" i="6"/>
  <c r="A139" i="9" s="1"/>
  <c r="A492" i="6"/>
  <c r="A348" i="6"/>
  <c r="A74" i="6"/>
  <c r="A351" i="6"/>
  <c r="A95" i="6"/>
  <c r="A233" i="9" s="1"/>
  <c r="A136" i="6"/>
  <c r="A308" i="6"/>
  <c r="A129" i="6"/>
  <c r="A273" i="6"/>
  <c r="A390" i="6"/>
  <c r="A238" i="6"/>
  <c r="A23" i="6"/>
  <c r="F70" i="9" s="1"/>
  <c r="G382" i="6"/>
  <c r="G255" i="6"/>
  <c r="G232" i="6"/>
  <c r="G30" i="6"/>
  <c r="A38" i="1" s="1"/>
  <c r="A198" i="6"/>
  <c r="A362" i="6"/>
  <c r="A454" i="6"/>
  <c r="A265" i="6"/>
  <c r="A137" i="6"/>
  <c r="A26" i="6"/>
  <c r="A166" i="9" s="1"/>
  <c r="A248" i="6"/>
  <c r="A120" i="6"/>
  <c r="A8" i="6"/>
  <c r="A127" i="9" s="1"/>
  <c r="A207" i="6"/>
  <c r="A399" i="6"/>
  <c r="A49" i="6"/>
  <c r="A51" i="3" s="1"/>
  <c r="A258" i="6"/>
  <c r="A424" i="6"/>
  <c r="A219" i="6"/>
  <c r="A409" i="6"/>
  <c r="A275" i="6"/>
  <c r="G177" i="6"/>
  <c r="G96" i="6"/>
  <c r="G92" i="6"/>
  <c r="G93" i="6"/>
  <c r="G211" i="6"/>
  <c r="G147" i="6"/>
  <c r="G469" i="6"/>
  <c r="G392" i="6"/>
  <c r="A446" i="6"/>
  <c r="A301" i="6"/>
  <c r="A205" i="6"/>
  <c r="A125" i="6"/>
  <c r="A272" i="6"/>
  <c r="A192" i="6"/>
  <c r="A112" i="6"/>
  <c r="A13" i="6"/>
  <c r="A159" i="9" s="1"/>
  <c r="A151" i="6"/>
  <c r="A311" i="6"/>
  <c r="A419" i="6"/>
  <c r="A19" i="6"/>
  <c r="D132" i="9" s="1"/>
  <c r="A186" i="6"/>
  <c r="A356" i="6"/>
  <c r="A436" i="6"/>
  <c r="A123" i="6"/>
  <c r="A291" i="6"/>
  <c r="A299" i="6"/>
  <c r="A337" i="6"/>
  <c r="G166" i="6"/>
  <c r="G454" i="6"/>
  <c r="G221" i="6"/>
  <c r="G134" i="6"/>
  <c r="G407" i="6"/>
  <c r="G398" i="6"/>
  <c r="G175" i="6"/>
  <c r="G431" i="6"/>
  <c r="G340" i="6"/>
  <c r="G31" i="6"/>
  <c r="A39" i="1" s="1"/>
  <c r="G187" i="6"/>
  <c r="G401" i="6"/>
  <c r="G413" i="6"/>
  <c r="G299" i="6"/>
  <c r="G247" i="6"/>
  <c r="G238" i="6"/>
  <c r="G10" i="6"/>
  <c r="A18" i="1" s="1"/>
  <c r="G341" i="6"/>
  <c r="G236" i="6"/>
  <c r="G408" i="6"/>
  <c r="G123" i="6"/>
  <c r="A5" i="2" s="1"/>
  <c r="G86" i="6"/>
  <c r="G449" i="6"/>
  <c r="G386" i="6"/>
  <c r="G318" i="6"/>
  <c r="G139" i="6"/>
  <c r="G421" i="6"/>
  <c r="G312" i="6"/>
  <c r="G484" i="6"/>
  <c r="G66" i="6"/>
  <c r="A74" i="1" s="1"/>
  <c r="G201" i="6"/>
  <c r="G393" i="6"/>
  <c r="G159" i="6"/>
  <c r="G330" i="6"/>
  <c r="G176" i="6"/>
  <c r="G352" i="6"/>
  <c r="G496" i="6"/>
  <c r="G38" i="6"/>
  <c r="A46" i="1" s="1"/>
  <c r="G35" i="6"/>
  <c r="A43" i="1" s="1"/>
  <c r="G310" i="6"/>
  <c r="A365" i="6"/>
  <c r="A459" i="6"/>
  <c r="A124" i="6"/>
  <c r="A382" i="6"/>
  <c r="G262" i="6"/>
  <c r="A234" i="6"/>
  <c r="A328" i="6"/>
  <c r="G385" i="6"/>
  <c r="A118" i="6"/>
  <c r="A89" i="6"/>
  <c r="A203" i="9" s="1"/>
  <c r="A367" i="6"/>
  <c r="A20" i="6"/>
  <c r="E10" i="9" s="1"/>
  <c r="G253" i="6"/>
  <c r="A322" i="6"/>
  <c r="A402" i="6"/>
  <c r="A427" i="6"/>
  <c r="G8" i="6"/>
  <c r="A16" i="1" s="1"/>
  <c r="A78" i="6"/>
  <c r="A149" i="9" s="1"/>
  <c r="A405" i="6"/>
  <c r="L55" i="5"/>
  <c r="L156" i="5"/>
  <c r="L51" i="5"/>
  <c r="L208" i="5"/>
  <c r="L111" i="5"/>
  <c r="L16" i="5"/>
  <c r="L176" i="5"/>
  <c r="L102" i="5"/>
  <c r="L218" i="5"/>
  <c r="S3" i="5"/>
  <c r="G360" i="6"/>
  <c r="G107" i="6"/>
  <c r="G327" i="6"/>
  <c r="G347" i="6"/>
  <c r="A353" i="6"/>
  <c r="A227" i="6"/>
  <c r="A460" i="6"/>
  <c r="A306" i="6"/>
  <c r="A471" i="6"/>
  <c r="A319" i="6"/>
  <c r="A34" i="6"/>
  <c r="A27" i="9" s="1"/>
  <c r="A196" i="6"/>
  <c r="A9" i="6"/>
  <c r="A157" i="9" s="1"/>
  <c r="A153" i="6"/>
  <c r="A325" i="6"/>
  <c r="A370" i="6"/>
  <c r="A190" i="6"/>
  <c r="G429" i="6"/>
  <c r="G451" i="6"/>
  <c r="G319" i="6"/>
  <c r="G328" i="6"/>
  <c r="G28" i="6"/>
  <c r="A36" i="1" s="1"/>
  <c r="A70" i="6"/>
  <c r="A109" i="9" s="1"/>
  <c r="A262" i="6"/>
  <c r="A378" i="6"/>
  <c r="A474" i="6"/>
  <c r="A225" i="6"/>
  <c r="A117" i="6"/>
  <c r="A332" i="6"/>
  <c r="A204" i="6"/>
  <c r="A100" i="6"/>
  <c r="A261" i="9" s="1"/>
  <c r="A45" i="6"/>
  <c r="A37" i="3" s="1"/>
  <c r="A295" i="6"/>
  <c r="A423" i="6"/>
  <c r="A82" i="6"/>
  <c r="A171" i="9" s="1"/>
  <c r="A336" i="6"/>
  <c r="A444" i="6"/>
  <c r="A373" i="6"/>
  <c r="A203" i="6"/>
  <c r="A385" i="6"/>
  <c r="G251" i="6"/>
  <c r="G199" i="6"/>
  <c r="G145" i="6"/>
  <c r="G136" i="6"/>
  <c r="G334" i="6"/>
  <c r="G207" i="6"/>
  <c r="G196" i="6"/>
  <c r="G59" i="6"/>
  <c r="A67" i="1" s="1"/>
  <c r="G68" i="6"/>
  <c r="A76" i="1" s="1"/>
  <c r="A462" i="6"/>
  <c r="A269" i="6"/>
  <c r="A189" i="6"/>
  <c r="A109" i="6"/>
  <c r="A5" i="6"/>
  <c r="A35" i="9" s="1"/>
  <c r="A256" i="6"/>
  <c r="A176" i="6"/>
  <c r="A80" i="6"/>
  <c r="A24" i="6"/>
  <c r="A12" i="9" s="1"/>
  <c r="A183" i="6"/>
  <c r="A355" i="6"/>
  <c r="A435" i="6"/>
  <c r="A60" i="6"/>
  <c r="A57" i="9" s="1"/>
  <c r="A250" i="6"/>
  <c r="A372" i="6"/>
  <c r="A452" i="6"/>
  <c r="A357" i="6"/>
  <c r="A377" i="6"/>
  <c r="A381" i="6"/>
  <c r="A465" i="6"/>
  <c r="G219" i="6"/>
  <c r="G73" i="6"/>
  <c r="A82" i="1" s="1"/>
  <c r="G338" i="6"/>
  <c r="G203" i="6"/>
  <c r="G104" i="6"/>
  <c r="G190" i="6"/>
  <c r="G446" i="6"/>
  <c r="G234" i="6"/>
  <c r="G188" i="6"/>
  <c r="G372" i="6"/>
  <c r="G57" i="6"/>
  <c r="A65" i="1" s="1"/>
  <c r="G230" i="6"/>
  <c r="G443" i="6"/>
  <c r="G189" i="6"/>
  <c r="G466" i="6"/>
  <c r="G417" i="6"/>
  <c r="G301" i="6"/>
  <c r="G313" i="6"/>
  <c r="G151" i="6"/>
  <c r="G378" i="6"/>
  <c r="G264" i="6"/>
  <c r="G492" i="6"/>
  <c r="G62" i="6"/>
  <c r="A70" i="1" s="1"/>
  <c r="G88" i="6"/>
  <c r="G150" i="6"/>
  <c r="G403" i="6"/>
  <c r="G250" i="6"/>
  <c r="G474" i="6"/>
  <c r="G332" i="6"/>
  <c r="G26" i="6"/>
  <c r="A34" i="1" s="1"/>
  <c r="G311" i="6"/>
  <c r="G222" i="6"/>
  <c r="G457" i="6"/>
  <c r="G181" i="6"/>
  <c r="G373" i="6"/>
  <c r="G240" i="6"/>
  <c r="G368" i="6"/>
  <c r="G50" i="6"/>
  <c r="A58" i="1" s="1"/>
  <c r="G4" i="6"/>
  <c r="A9" i="1" s="1"/>
  <c r="G404" i="6"/>
  <c r="G76" i="6"/>
  <c r="A85" i="1" s="1"/>
  <c r="A389" i="6"/>
  <c r="A415" i="6"/>
  <c r="A276" i="6"/>
  <c r="G39" i="6"/>
  <c r="A47" i="1" s="1"/>
  <c r="A417" i="6"/>
  <c r="A395" i="6"/>
  <c r="A261" i="6"/>
  <c r="G98" i="6"/>
  <c r="A338" i="6"/>
  <c r="A232" i="6"/>
  <c r="A407" i="6"/>
  <c r="A473" i="6"/>
  <c r="G269" i="6"/>
  <c r="G314" i="6"/>
  <c r="A106" i="6"/>
  <c r="G365" i="6"/>
  <c r="A156" i="6"/>
  <c r="G9" i="6"/>
  <c r="A17" i="1" s="1"/>
  <c r="A231" i="6"/>
  <c r="A243" i="6"/>
  <c r="L87" i="5"/>
  <c r="L199" i="5"/>
  <c r="L67" i="5"/>
  <c r="L224" i="5"/>
  <c r="L121" i="5"/>
  <c r="L32" i="5"/>
  <c r="L181" i="5"/>
  <c r="L110" i="5"/>
  <c r="L222" i="5"/>
  <c r="S4" i="5"/>
  <c r="B7" i="5"/>
  <c r="B96" i="9" s="1"/>
  <c r="B8" i="5"/>
  <c r="B128" i="9" s="1"/>
  <c r="E65" i="3"/>
  <c r="E66" i="3" s="1"/>
  <c r="E64" i="3"/>
  <c r="D32" i="3"/>
  <c r="C32" i="3"/>
  <c r="C241" i="9" l="1"/>
  <c r="C243" i="9" s="1"/>
  <c r="C244" i="9" s="1"/>
  <c r="E243" i="9"/>
  <c r="E244" i="9" s="1"/>
  <c r="E236" i="9"/>
  <c r="E237" i="9" s="1"/>
  <c r="D119" i="9"/>
  <c r="D121" i="9" s="1"/>
  <c r="D122" i="9" s="1"/>
  <c r="C108" i="9"/>
  <c r="C118" i="9"/>
  <c r="C105" i="9"/>
  <c r="D58" i="9"/>
  <c r="C59" i="9"/>
  <c r="C61" i="9" s="1"/>
  <c r="C62" i="9" s="1"/>
  <c r="E45" i="9"/>
  <c r="D28" i="9"/>
  <c r="D24" i="9"/>
  <c r="D25" i="9" s="1"/>
  <c r="D15" i="9"/>
  <c r="E242" i="9"/>
  <c r="E32" i="3"/>
  <c r="E33" i="3"/>
  <c r="E34" i="3" s="1"/>
  <c r="C65" i="3"/>
  <c r="C66" i="3" s="1"/>
  <c r="C64" i="3"/>
  <c r="D63" i="3"/>
  <c r="C58" i="3"/>
  <c r="C59" i="3" s="1"/>
  <c r="D56" i="3"/>
  <c r="E176" i="9"/>
  <c r="E177" i="9" s="1"/>
  <c r="E112" i="9"/>
  <c r="E24" i="3"/>
  <c r="E151" i="9"/>
  <c r="E152" i="9" s="1"/>
  <c r="E174" i="9"/>
  <c r="E119" i="9"/>
  <c r="E120" i="9" s="1"/>
  <c r="C24" i="9"/>
  <c r="C25" i="9" s="1"/>
  <c r="C89" i="9"/>
  <c r="D114" i="9"/>
  <c r="D115" i="9" s="1"/>
  <c r="E26" i="3"/>
  <c r="E27" i="3" s="1"/>
  <c r="C114" i="9"/>
  <c r="C115" i="9" s="1"/>
  <c r="C144" i="9"/>
  <c r="D271" i="9"/>
  <c r="D273" i="9" s="1"/>
  <c r="D274" i="9" s="1"/>
  <c r="C264" i="9"/>
  <c r="C271" i="9"/>
  <c r="E272" i="9"/>
  <c r="D264" i="9"/>
  <c r="D242" i="9"/>
  <c r="E234" i="9"/>
  <c r="C242" i="9"/>
  <c r="C236" i="9"/>
  <c r="C237" i="9" s="1"/>
  <c r="E212" i="9"/>
  <c r="C211" i="9"/>
  <c r="C213" i="9" s="1"/>
  <c r="C214" i="9" s="1"/>
  <c r="D212" i="9"/>
  <c r="C182" i="9"/>
  <c r="E183" i="9"/>
  <c r="E184" i="9" s="1"/>
  <c r="E182" i="9"/>
  <c r="D182" i="9"/>
  <c r="D183" i="9"/>
  <c r="D184" i="9" s="1"/>
  <c r="D176" i="9"/>
  <c r="D177" i="9" s="1"/>
  <c r="D174" i="9"/>
  <c r="C176" i="9"/>
  <c r="C177" i="9" s="1"/>
  <c r="C152" i="9"/>
  <c r="E153" i="9"/>
  <c r="E154" i="9" s="1"/>
  <c r="E144" i="9"/>
  <c r="D152" i="9"/>
  <c r="D153" i="9"/>
  <c r="D154" i="9" s="1"/>
  <c r="D123" i="9"/>
  <c r="D124" i="9" s="1"/>
  <c r="C121" i="9"/>
  <c r="C122" i="9" s="1"/>
  <c r="C120" i="9"/>
  <c r="C112" i="9"/>
  <c r="E89" i="9"/>
  <c r="E91" i="9" s="1"/>
  <c r="E92" i="9" s="1"/>
  <c r="E82" i="9"/>
  <c r="C54" i="9"/>
  <c r="C55" i="9" s="1"/>
  <c r="D91" i="9"/>
  <c r="D92" i="9" s="1"/>
  <c r="D90" i="9"/>
  <c r="D84" i="9"/>
  <c r="D85" i="9" s="1"/>
  <c r="D82" i="9"/>
  <c r="C82" i="9"/>
  <c r="E54" i="9"/>
  <c r="E55" i="9" s="1"/>
  <c r="E59" i="9"/>
  <c r="D61" i="9"/>
  <c r="D62" i="9" s="1"/>
  <c r="D54" i="9"/>
  <c r="D55" i="9" s="1"/>
  <c r="C52" i="9"/>
  <c r="E24" i="9"/>
  <c r="E25" i="9" s="1"/>
  <c r="D29" i="9"/>
  <c r="D31" i="9" s="1"/>
  <c r="D32" i="9" s="1"/>
  <c r="E29" i="9"/>
  <c r="D22" i="9"/>
  <c r="C29" i="9"/>
  <c r="A103" i="9"/>
  <c r="A116" i="9"/>
  <c r="A13" i="9"/>
  <c r="A135" i="9"/>
  <c r="E160" i="9"/>
  <c r="A225" i="9"/>
  <c r="E190" i="9"/>
  <c r="E220" i="9"/>
  <c r="E68" i="9"/>
  <c r="E9" i="3"/>
  <c r="E250" i="9"/>
  <c r="E130" i="9"/>
  <c r="A38" i="9"/>
  <c r="A238" i="9"/>
  <c r="B6" i="3"/>
  <c r="A268" i="9"/>
  <c r="A60" i="3"/>
  <c r="A56" i="9"/>
  <c r="A208" i="9"/>
  <c r="A86" i="9"/>
  <c r="A220" i="9"/>
  <c r="A9" i="3"/>
  <c r="A41" i="3"/>
  <c r="A8" i="9"/>
  <c r="D70" i="9"/>
  <c r="A114" i="9"/>
  <c r="A236" i="9"/>
  <c r="D13" i="3"/>
  <c r="A31" i="3"/>
  <c r="C45" i="3"/>
  <c r="A54" i="9"/>
  <c r="D44" i="3"/>
  <c r="A273" i="9"/>
  <c r="D40" i="9"/>
  <c r="A40" i="3"/>
  <c r="E192" i="9"/>
  <c r="A258" i="9"/>
  <c r="A138" i="9"/>
  <c r="D12" i="3"/>
  <c r="D10" i="9"/>
  <c r="A248" i="9"/>
  <c r="C9" i="3"/>
  <c r="C98" i="9"/>
  <c r="A96" i="9"/>
  <c r="A6" i="3"/>
  <c r="A7" i="3"/>
  <c r="A188" i="9"/>
  <c r="C8" i="9"/>
  <c r="F162" i="9"/>
  <c r="A146" i="9"/>
  <c r="A43" i="9"/>
  <c r="A58" i="3"/>
  <c r="A176" i="9"/>
  <c r="A254" i="9"/>
  <c r="A250" i="9"/>
  <c r="A249" i="9"/>
  <c r="A255" i="9"/>
  <c r="A16" i="3"/>
  <c r="A194" i="9"/>
  <c r="A98" i="9"/>
  <c r="A26" i="3"/>
  <c r="A206" i="9"/>
  <c r="A130" i="9"/>
  <c r="A97" i="9"/>
  <c r="A73" i="9"/>
  <c r="A121" i="9"/>
  <c r="A266" i="9"/>
  <c r="A160" i="9"/>
  <c r="A68" i="9"/>
  <c r="A165" i="9"/>
  <c r="E40" i="9"/>
  <c r="A84" i="9"/>
  <c r="A65" i="3"/>
  <c r="A46" i="9"/>
  <c r="A42" i="3"/>
  <c r="A26" i="9"/>
  <c r="F40" i="9"/>
  <c r="D162" i="9"/>
  <c r="E38" i="9"/>
  <c r="E8" i="9"/>
  <c r="C70" i="9"/>
  <c r="E41" i="3"/>
  <c r="A148" i="9"/>
  <c r="F100" i="9"/>
  <c r="D192" i="9"/>
  <c r="A175" i="9"/>
  <c r="D100" i="9"/>
  <c r="D252" i="9"/>
  <c r="A235" i="9"/>
  <c r="A19" i="3"/>
  <c r="A72" i="9"/>
  <c r="C44" i="3"/>
  <c r="A28" i="3"/>
  <c r="A102" i="9"/>
  <c r="D222" i="9"/>
  <c r="A53" i="9"/>
  <c r="A31" i="9"/>
  <c r="A226" i="9"/>
  <c r="A213" i="9"/>
  <c r="A161" i="9"/>
  <c r="C38" i="9"/>
  <c r="A106" i="9"/>
  <c r="A50" i="3"/>
  <c r="A61" i="9"/>
  <c r="A9" i="9"/>
  <c r="A134" i="9"/>
  <c r="C252" i="9"/>
  <c r="A39" i="3"/>
  <c r="C41" i="3"/>
  <c r="C68" i="9"/>
  <c r="A37" i="9"/>
  <c r="A36" i="9"/>
  <c r="A113" i="9"/>
  <c r="A25" i="3"/>
  <c r="C160" i="9"/>
  <c r="A189" i="9"/>
  <c r="A218" i="9"/>
  <c r="A145" i="9"/>
  <c r="A198" i="9"/>
  <c r="A91" i="9"/>
  <c r="A164" i="9"/>
  <c r="C190" i="9"/>
  <c r="A256" i="9"/>
  <c r="A67" i="9"/>
  <c r="A66" i="9"/>
  <c r="A23" i="9"/>
  <c r="A228" i="9"/>
  <c r="A53" i="3"/>
  <c r="A46" i="3"/>
  <c r="A57" i="3"/>
  <c r="A14" i="3"/>
  <c r="A153" i="9"/>
  <c r="A42" i="9"/>
  <c r="C220" i="9"/>
  <c r="A196" i="9"/>
  <c r="A129" i="9"/>
  <c r="A128" i="9"/>
  <c r="A205" i="9"/>
  <c r="A16" i="9"/>
  <c r="A8" i="3"/>
  <c r="A18" i="3"/>
  <c r="A183" i="9"/>
  <c r="A224" i="9"/>
  <c r="C250" i="9"/>
  <c r="A219" i="9"/>
  <c r="A158" i="9"/>
  <c r="A83" i="9"/>
  <c r="A76" i="9"/>
  <c r="A61" i="3"/>
  <c r="A243" i="9"/>
  <c r="A39" i="9"/>
  <c r="A7" i="9"/>
  <c r="E44" i="3"/>
  <c r="F44" i="3"/>
  <c r="A99" i="9"/>
  <c r="F192" i="9"/>
  <c r="F132" i="9"/>
  <c r="A14" i="9"/>
  <c r="E70" i="9"/>
  <c r="C10" i="9"/>
  <c r="A23" i="3"/>
  <c r="H2" i="2"/>
  <c r="G1" i="1"/>
  <c r="A131" i="9"/>
  <c r="F222" i="9"/>
  <c r="A44" i="9"/>
  <c r="E100" i="9"/>
  <c r="C100" i="9"/>
  <c r="F1" i="9"/>
  <c r="C132" i="9"/>
  <c r="E13" i="3"/>
  <c r="F12" i="3"/>
  <c r="D45" i="3"/>
  <c r="A191" i="9"/>
  <c r="F252" i="9"/>
  <c r="A104" i="9"/>
  <c r="E222" i="9"/>
  <c r="E162" i="9"/>
  <c r="C162" i="9"/>
  <c r="A4" i="9"/>
  <c r="A74" i="9"/>
  <c r="E132" i="9"/>
  <c r="C12" i="3"/>
  <c r="A10" i="3"/>
  <c r="E45" i="3"/>
  <c r="A221" i="9"/>
  <c r="F10" i="9"/>
  <c r="A136" i="9"/>
  <c r="E252" i="9"/>
  <c r="C192" i="9"/>
  <c r="E12" i="3"/>
  <c r="A69" i="9"/>
  <c r="C40" i="9"/>
  <c r="D120" i="9" l="1"/>
  <c r="C60" i="9"/>
  <c r="E121" i="9"/>
  <c r="E122" i="9" s="1"/>
  <c r="D65" i="3"/>
  <c r="D66" i="3" s="1"/>
  <c r="D64" i="3"/>
  <c r="D30" i="9"/>
  <c r="E90" i="9"/>
  <c r="C91" i="9"/>
  <c r="C92" i="9" s="1"/>
  <c r="C90" i="9"/>
  <c r="C212" i="9"/>
  <c r="D272" i="9"/>
  <c r="C273" i="9"/>
  <c r="C274" i="9" s="1"/>
  <c r="C272" i="9"/>
  <c r="C123" i="9"/>
  <c r="C124" i="9" s="1"/>
  <c r="E61" i="9"/>
  <c r="E62" i="9" s="1"/>
  <c r="E60" i="9"/>
  <c r="E31" i="9"/>
  <c r="E32" i="9" s="1"/>
  <c r="E30" i="9"/>
  <c r="C30" i="9"/>
  <c r="C31" i="9"/>
  <c r="C32" i="9" s="1"/>
  <c r="E123" i="9" l="1"/>
  <c r="E124" i="9" s="1"/>
</calcChain>
</file>

<file path=xl/sharedStrings.xml><?xml version="1.0" encoding="utf-8"?>
<sst xmlns="http://schemas.openxmlformats.org/spreadsheetml/2006/main" count="1557" uniqueCount="1097">
  <si>
    <t>Programmatic Gap Tables</t>
  </si>
  <si>
    <t>Philippines</t>
  </si>
  <si>
    <t>Please select…</t>
  </si>
  <si>
    <t>CCM</t>
  </si>
  <si>
    <r>
      <rPr>
        <b/>
        <u/>
        <sz val="11"/>
        <rFont val="Arial"/>
        <family val="2"/>
      </rPr>
      <t>English</t>
    </r>
    <r>
      <rPr>
        <b/>
        <sz val="11"/>
        <rFont val="Arial"/>
        <family val="2"/>
      </rPr>
      <t xml:space="preserve">: </t>
    </r>
    <r>
      <rPr>
        <sz val="11"/>
        <rFont val="Arial"/>
        <family val="2"/>
      </rPr>
      <t>Choose the language in the Instructions tab (líne B6)</t>
    </r>
  </si>
  <si>
    <r>
      <rPr>
        <b/>
        <u/>
        <sz val="11"/>
        <rFont val="Arial"/>
        <family val="2"/>
      </rPr>
      <t>Français</t>
    </r>
    <r>
      <rPr>
        <b/>
        <sz val="11"/>
        <rFont val="Arial"/>
        <family val="2"/>
      </rPr>
      <t xml:space="preserve">: </t>
    </r>
    <r>
      <rPr>
        <sz val="11"/>
        <rFont val="Arial"/>
        <family val="2"/>
      </rPr>
      <t>Veuillez choisir la langue sur l'onglet Instructions (rangée B6)</t>
    </r>
  </si>
  <si>
    <r>
      <rPr>
        <b/>
        <u/>
        <sz val="11"/>
        <rFont val="Arial"/>
        <family val="2"/>
      </rPr>
      <t>Español:</t>
    </r>
    <r>
      <rPr>
        <b/>
        <sz val="11"/>
        <rFont val="Arial"/>
        <family val="2"/>
      </rPr>
      <t xml:space="preserve"> </t>
    </r>
    <r>
      <rPr>
        <sz val="11"/>
        <rFont val="Arial"/>
        <family val="2"/>
      </rPr>
      <t>Seleccione el idioma en la hoja Instructions (fila B6)</t>
    </r>
  </si>
  <si>
    <t>Language</t>
  </si>
  <si>
    <t>English</t>
  </si>
  <si>
    <t>PBSP HR List</t>
  </si>
  <si>
    <t xml:space="preserve">400 STRIDERS, 475 TB Community Health Volunteers, 210 TB Notification Officers, 73 ITIS Program Associates </t>
  </si>
  <si>
    <t>#</t>
  </si>
  <si>
    <t xml:space="preserve">On the Republic Act No. 7993, "Barangay Health Workers' Benefits and Incentives Act of 1995", the total number barangay health workers or community health workers of shall not exceed one percent (1%) of the total population. The total estimated number of CHWs of the country were based on the 1% of the population. The total population was taken from the country's projected population for 2022 which is 111,572,254 and the projections for 2024-26 were calculated using the annual growth rate as DOH- Epidemiology Bureau.
Total Population (1% of Population):
2024 - 114,163,719 (1,141,637)
2025 - 115,377,992 (1,153,780)
2026 - 118,839,332 (1,188,393)
The estimated number of CHWs shall cover the 42,022 barangays of the Philippines (Philippines Standard Geographic Code, as of 31 Dec 2022).
</t>
  </si>
  <si>
    <t xml:space="preserve">400 STRIDERS
450 TB Community Health Volunteers
210 TB Notification Officers
73 IT IS Program Associates </t>
  </si>
  <si>
    <t>%</t>
  </si>
  <si>
    <t xml:space="preserve">STIDERS are via service contracts
Community health volunteers are provided allowances
TB Notification Officers are via employment contracts
IT IS PA are via employmnet contracts  </t>
  </si>
  <si>
    <t xml:space="preserve">400 STRIDERS, 475 TB Community Health Volunteers, 210 TB Notification Officers, 73 IT IS Program Associates </t>
  </si>
  <si>
    <t xml:space="preserve">Pre-deployment training aligned with their specific roles. </t>
  </si>
  <si>
    <t xml:space="preserve">400 STRIDERS, 475 TB Community Health Volunteers, 73 IT IS Program Associates </t>
  </si>
  <si>
    <t xml:space="preserve">400 STRIDERS
450 TB Community Health Volunteers
</t>
  </si>
  <si>
    <t>210 TB Case Notification Officers
73 IT IS PA</t>
  </si>
  <si>
    <t>400 STRIDERS, 475 CHVs, 210 TB Notification Officers</t>
  </si>
  <si>
    <t>400 STRIDERS
450 CHVs
210 TB Notification Officers</t>
  </si>
  <si>
    <t>PBSP HR List fot IT IS PA</t>
  </si>
  <si>
    <t>73 IT IS PA nationwide</t>
  </si>
  <si>
    <t>Provided Laptops for ITIS &amp; Internet allowance</t>
  </si>
  <si>
    <t>Any additional comments: 
400 Striders: USD 3,888,388.84
450 Community TB Volunteers: USD 947,348.09
210 TB Notification Officers: USD 6,228,121.51
73 IT IS PA: USD: 1,645,645.89</t>
  </si>
  <si>
    <t xml:space="preserve">Any additional comments: </t>
  </si>
  <si>
    <t>Instructions</t>
  </si>
  <si>
    <t>Label</t>
  </si>
  <si>
    <t>French</t>
  </si>
  <si>
    <t>Spanish</t>
  </si>
  <si>
    <t>"CHW Tables" tab</t>
  </si>
  <si>
    <t xml:space="preserve">Onglet  «Tableaux des lacunes programmatiques pour les ASC  »  </t>
  </si>
  <si>
    <t>Pestaña  " Tablas de brechas programáticas relativas a los trabajadores de salud comunitarios"</t>
  </si>
  <si>
    <t>Instructions - Community Health Worker (CHW) Programmatic Gap Tables</t>
  </si>
  <si>
    <t xml:space="preserve">Instructions – Tableaux des lacunes programmatiques prioritaires pour les ASC </t>
  </si>
  <si>
    <t>Instrucciones - Tablas prioritarias por los trabajadores de salud comunitarios</t>
  </si>
  <si>
    <t>CHW Programmatic Gap Table 1 - Coverage of remuneration costs</t>
  </si>
  <si>
    <t>Tableau des lacunes programmatiques pour les ASC 1 - Couverture des coûts de rémunération</t>
  </si>
  <si>
    <t>Tabla 1 de brechas programáticas relativas a los trabajadores de salud comunitarios - Cobertura de los costos de remuneración</t>
  </si>
  <si>
    <t xml:space="preserve">Instructions for filling CHW programmatic gap table: </t>
  </si>
  <si>
    <t xml:space="preserve">Instructions pour compléter le tableau des lacunes programmatiques concernant les ASC : </t>
  </si>
  <si>
    <t>Instrucciones para rellenar la tabla de brechas programáticas relativas a los trabajadores de salud comunitarios:</t>
  </si>
  <si>
    <t>CHW Programmatic Gap Table 2 - Coverage of competency-based pre-service training and certification costs</t>
  </si>
  <si>
    <t>Tableau des lacunes programmatiques pour les ASC 2 - Couverture des coûts de formation pré-service et de certification basée sur les compétences</t>
  </si>
  <si>
    <t>Tabla 2 de brechas programáticas relativas a los trabajadores de salud comunitarios - Cobertura de los costos de formación y certificación basadas en competencias previas a la prestación del servicio</t>
  </si>
  <si>
    <t>Completion of the CHW programmatic gap tables is mandatory for all funding requests requesting funds for CHWs (all types, including K&amp;VP peers) or CHW supervisors. This applies to all funding requests (disease funding requests and RSSH funding requests). Complete the programmatic gap tables for remuneration, training, supervision, equipment, referral and counter-referral, and HMIS and M&amp;E costs. If funding for more than one type of CHW is being requested, please indicate the types of CHWs in row 6 of the "CHW" tab and provide the requested data combined for all of the relevant CHWs (it is not necessary to provide separate tabs for each type of CHW). 
For guidance when completing these programmatic gap tables, please refer to the Modular Framework Handbook and the Global Fund RSSH Information Note, which includes reference to relevant technical guidance documents.   
If your country is eligible for non-malaria iCCM commodities (per the requirements in Annex 3 of the RSSH Information Note) please complete the tab "non-malaria iCCM commodities".</t>
  </si>
  <si>
    <t>Le remplissage des tableaux des lacunes programmatiques des ASC est obligatoire pour toutes les demandes de financement demandant des fonds pour les ASC (tous types, y compris les pairs des populations clés et vulnérables) ou les superviseurs des ASC. Ceci s'applique à toutes les demandes de financement (demandes de financement pour les composantes maladies et demandes de financement SRPS). Veuillez remplir les tableaux des lacunes programmatiques pour la rémunération, la formation, la supervision, l'équipement, la référence et la contre- référence ainsi que pour les coûts liés au SIS et au S&amp;E. Si un financement pour plus d'un type d'ASC est demandé, veuillez indiquer les types d'ASC à la ligne 6 de l'onglet « ASC » et fournir les données demandées combinées pour tous les ASC concernés (il n'est pas nécessaire de remplir des onglets séparés pour chaque type d'ASC).
Pour obtenir des indications au moment de compléter le tableau des lacunes programmatiques, reportez-vous au Manuel du cadre modulaire et à la note d'information du Fonds mondial sur le SRPS, où les documents d'orientation technique appropriés sont référencés.
Si votre pays est éligible pour les produits iCCM non liés au paludisme (selon les exigences de l'annexe 3 de la note d'information du la note d’information sur établissement de systèmes résistants et pérennes pour la santé (SRPS)), veuillez remplir l'onglet « produits iCCM non liés au paludisme ».</t>
  </si>
  <si>
    <t>En todas las solicitudes de financiamiento con las que se soliciten fondos para trabajadores de salud comunitarios (todos los tipos, incluidos los pares de poblaciones clave y vulnerables) o supervisores de trabajadores de salud comunitarios, se deberán completar las tablas de brechas programáticas relativas a los trabajadores de salud comunitarios. Esto se aplica a todas las solicitudes de financiamiento (solicitudes de financiamiento para enfermedades y para SSRS). Complete las tablas de brechas programáticas con los datos sobre remuneración, formación, supervisión, equipamiento, derivación bidireccional, así como los costos del SIGS y de seguimiento y evaluación. Si va a solicitar financiamiento para diversos tipos de trabajadores de salud comunitarios, indíquelos en la fila 6 de la pestaña "Trabajador de salud comunitario" y proporcione los datos solicitados combinados correspondientes a todos los trabajadores de salud comunitarios pertinentes (no es necesario crear pestañas distintas para cada tipo de trabajador de salud comunitario). 
Para obtener orientación a la hora de completar esta tabla de brechas programáticas, consulte el Manual del Marco Modular y la Nota informativa sobre el SSRS del Fondo Mundial, en la que se hace referencia a los documentos de orientación técnica correspondientes.
Si su país es elegible para productos básicos para la gestión integrada de casos comunitarios no relacionados con la malaria (según los requisitos del anexo 3 de la nota informativa sistemas para la salud resilientes y sostenibles (SSRS)), complete la pestaña "Productos básicos para la gestión integrada de casos comunitarios no relacionados con la malaria".</t>
  </si>
  <si>
    <t>CHW Programmatic Gap Table 3 - Coverage of competency-based in-service training costs</t>
  </si>
  <si>
    <t>Tableau des lacunes programmatiques pour les ASC 3 - Couverture des coûts de formation continue basée sur les compétences</t>
  </si>
  <si>
    <t>Tabla 3 de brechas programáticas relativas a los trabajadores de salud comunitarios - Cobertura de los costos de formación basada en competencias durante la prestación del servicio</t>
  </si>
  <si>
    <t xml:space="preserve">Blank cells highlighted in white require input. Cells highlighted in purple and gray will be filled automatically. See below instructions for each table.
</t>
  </si>
  <si>
    <t xml:space="preserve">Des informations doivent être saisies dans les cellules vides avec fond blanc. Les cellules avec fond violet et gris se rempliront alors automatiquement. Voir les instructions ci-dessous relatives à chaque tableau. 
</t>
  </si>
  <si>
    <t>La información debe especificarse en las celdas resaltadas en blanco. Las celdas resaltadas en púrpura se rellenarán automáticamente. A continuación, se presentan las instrucciones correspondientes a cada tabla.</t>
  </si>
  <si>
    <t>CHW Programmatic Gap Table 4 - Coverage of supervision costs</t>
  </si>
  <si>
    <t>Tableau des lacunes programmatiques pour les ASC 4 - Couverture des coûts des supervisions formatives intégrées</t>
  </si>
  <si>
    <t>Tabla 4 de brechas programáticas relativas a los trabajadores de salud comunitarios - Cobertura de los costos de supervisión</t>
  </si>
  <si>
    <t>Tabla 1 de brechas programáticas relativas a los trabajadores de salud comunitarios - Cobertura de los costos de remuneración</t>
  </si>
  <si>
    <t>CHW Programmatic Gap Table 5 - Coverage of equipment costs</t>
  </si>
  <si>
    <t>Tableau des lacunes programmatiques pour les ASC 5 – Couverture des coûts d’équipements</t>
  </si>
  <si>
    <t>Tabla 5 de brechas programáticas relativas a los trabajadores de salud comunitarios - Cobertura de los costos de equipamiento</t>
  </si>
  <si>
    <t>Indicator: 
Percentage of CHWs remunerated.</t>
  </si>
  <si>
    <t>Indicateur : 
Pourcentage d'ASC qui ont été rémunérés.</t>
  </si>
  <si>
    <t>Indicador: 
Porcentaje de trabajadores de salud comunitarios que fueron remunerados.</t>
  </si>
  <si>
    <t>CHW Programmatic Gap Table 6 - Coverage of PPE costs</t>
  </si>
  <si>
    <t>Tableau des lacunes programmatiques pour les ASC 6 – Couverture des coûts liés à l’EPI (équipement de protection individuel)</t>
  </si>
  <si>
    <t>Tabla 6 de brechas programáticas relativas a los trabajadores de salud comunitarios - Cobertura de los costos de los EPI</t>
  </si>
  <si>
    <t>Current estimated country need:
1) "A" refers to the total estimated number of CHWs needed by year (may be higher than the NSP target).
2) "B" refers to country targets for number of CHWs needed per NSP or agreed number</t>
  </si>
  <si>
    <t>Estimation actuelle des besoins du pays : 
1) « A » fait référence au nombre total estimé d'ASC nécessaires par an (peut être supérieur à l'objectif du PSN).
2) « B » fait référence aux cibles nationales pour le nombre d'ASC nécessaires selon le PSN ou selon un autre nombre convenu.</t>
  </si>
  <si>
    <t>Meta del país ya cubierta:
1) "C1" se refiere al número de trabajadores de salud comunitarios que van a recibir remuneración con anterioridad a la prestación del servicio mediante recursos nacionales.
2) "C2" se refiere al número de trabajadores de salud comunitarios que van a recibir remuneración con anterioridad a la prestación del servicio mediante recursos externos no procedentes del Fondo Mundial. 
3) "C" se refiere al número de trabajadores de salud comunitarios que van a recibir remuneración con anterioridad a la prestación del servicio mediante recursos nacionales y recursos externos no procedentes del Fondo Mundial.</t>
  </si>
  <si>
    <t>CHW Programmatic Gap Table 7 - Coverage of commodity costs</t>
  </si>
  <si>
    <t>Tableau des lacunes programmatiques pour les ASC 7 – Couverture des coûts des produits</t>
  </si>
  <si>
    <t>Tabla 7 de brechas programáticas relativas a los trabajadores de salud comunitarios - Cobertura de los costos de los productos básicos</t>
  </si>
  <si>
    <t>Country target already covered:
1) "C1" refers to the number of CHWs who are to receive remuneration through domestic resources.
2) "C2" refers to the number of CHWs who are to receive remuneration through non-Global Fund external resources. 
3) "C" refers to the number of CHWs who are to receive remuneration through domestic + non-Global Fund external resources.</t>
  </si>
  <si>
    <t>Cible du pays déjà couverte : 
1) « C1 » fait référence au nombre d'ASC qui recevront de rémunération par des ressources nationales.
2) « C2 » fait référence au nombre d'ASC qui recevront de rémunération par des ressources externes non liées au Fonds mondial.
3) « C » fait référence au nombre d'ASC qui recevront de rémunération par des ressources nationales + des ressources externes non liées au Fonds mondial.</t>
  </si>
  <si>
    <t>Meta del país ya cubierta:
1) "C1" se refiere al número de trabajadores de salud comunitarios que van a recibir remuneración con anterioridad a la prestación del servicio mediante recursos nacionales.
2) "C2" se refiere al número de trabajadores de salud comunitarios que van a recibirremuneración con anterioridad a la prestación del servicio mediante recursos externos no procedentes del Fondo Mundial. 
3) "C" se refiere al número de trabajadores de salud comunitarios que van a recibir formación y certificación basadas en competencias con anterioridad a la prestación del servicio mediante recursos nacionales y recursos externos no procedentes del Fondo Mundial.</t>
  </si>
  <si>
    <t>Priority Module</t>
  </si>
  <si>
    <r>
      <rPr>
        <sz val="11"/>
        <color theme="1"/>
        <rFont val="Calibri"/>
        <family val="2"/>
      </rPr>
      <t>Module prioritaire</t>
    </r>
  </si>
  <si>
    <t>Módulo prioritario</t>
  </si>
  <si>
    <t>Programmatic gap:
Refers to the expected annual gap in meeting the target.</t>
  </si>
  <si>
    <t>Lacune programmatique : 
Fait référence à l'écart annuel prévu pour atteindre la cible nationale.</t>
  </si>
  <si>
    <t>Brecha programática:
Se refiere al déficit anual previsto para alcanzar la meta.</t>
  </si>
  <si>
    <t>Selected coverage indicator</t>
  </si>
  <si>
    <r>
      <rPr>
        <sz val="11"/>
        <color theme="1"/>
        <rFont val="Calibri"/>
        <family val="2"/>
      </rPr>
      <t>Indicateur de couverture sélectionné</t>
    </r>
  </si>
  <si>
    <t>Indicador de cobertura seleccionado</t>
  </si>
  <si>
    <t>Country target covered with the allocation amounts:
1) "E" refers to the number of CHWs who are to receive remuneration through the allocation amount. 
2) "F" refers to the number of CHWs who are to receive remuneration through all sources.
3) "G" refers to the remaining gap to country target.</t>
  </si>
  <si>
    <t xml:space="preserve">Cible nationale devant être couverte par la somme allouée :
1) « E » fait référence au nombre d'ASC qui recevront de rémunération grâce aux fonds de l’allocation. 
2) « F » fait référence au nombre d'ASC qui recevront de rémunération au travers de toutes les sources de financement. 
3) « G » fait référence à l'écart restant par rapport à la cible nationale.
</t>
  </si>
  <si>
    <t>Meta del país cubierta con los montos correspondientes a la asignación y por encima de la asignación:
1) "E" se refiere al número de trabajadores de salud comunitarios que van a recibir remuneración previas a la prestación del servicio mediante el monto de la asignación. 
2) "F" se refiere al número de trabajadores de salud comunitarios que van a recibir remuneración previas a la prestación del servicio mediante todas las fuentes de financiamiento.
3) "G" se refiere al déficit restante con respecto a la meta del país.</t>
  </si>
  <si>
    <t>Current national coverage</t>
  </si>
  <si>
    <r>
      <rPr>
        <sz val="11"/>
        <color theme="1"/>
        <rFont val="Calibri"/>
        <family val="2"/>
      </rPr>
      <t>Couverture nationale actuelle</t>
    </r>
  </si>
  <si>
    <t xml:space="preserve">Cobertura nacional actual </t>
  </si>
  <si>
    <t>Comments/Assumptions:
For C2, specify the number of CHWs to be supported by source of non-GF external funding</t>
  </si>
  <si>
    <t>Commentaires/hypothèses : 
Pour C2, précisez le nombre d’ASC à soutenir par une source de financement externe non liée au FM.</t>
  </si>
  <si>
    <t>Comentarios o supuestos:
1) En C2, especifique el número de trabajadores de salud comunitarios que deben recibir apoyo de una fuente de financiamiento externo ajena al Fondo Mundial.</t>
  </si>
  <si>
    <t>Insert latest results</t>
  </si>
  <si>
    <r>
      <rPr>
        <sz val="11"/>
        <color theme="1"/>
        <rFont val="Calibri"/>
        <family val="2"/>
      </rPr>
      <t>Indiquez les résultats les plus récents</t>
    </r>
  </si>
  <si>
    <t>Inserte los últimos resultados</t>
  </si>
  <si>
    <t xml:space="preserve">Tableau des lacunes programmatiques pour les ASC 2 -  Couverture des coûts de formation pré-service et de certification basée sur les compétences
</t>
  </si>
  <si>
    <t>Tabla 2 de brechas programáticas relativas a los trabajadores de salud comunitarios - Cobertura de los costos de formación y certificación basadas en competencias previas a la prestación del servicio</t>
  </si>
  <si>
    <t>Year</t>
  </si>
  <si>
    <r>
      <rPr>
        <sz val="11"/>
        <color theme="1"/>
        <rFont val="Calibri"/>
        <family val="2"/>
      </rPr>
      <t>Année</t>
    </r>
  </si>
  <si>
    <t>Año</t>
  </si>
  <si>
    <t xml:space="preserve">Indicator:
Percentage of CHWs who received competency-based pre-service training and certification. </t>
  </si>
  <si>
    <t>Indicateur : 
Pourcentage d'ASC qui ont reçu une formation pré-service et une certification basée sur les compétences</t>
  </si>
  <si>
    <t>Indicador:
Porcentaje de trabajadores de salud comunitarios que recibieron formación y certificación basadas en competencias previas a la prestación del servicio.</t>
  </si>
  <si>
    <t>Data source</t>
  </si>
  <si>
    <r>
      <rPr>
        <sz val="11"/>
        <color theme="1"/>
        <rFont val="Calibri"/>
        <family val="2"/>
      </rPr>
      <t>Source des données</t>
    </r>
  </si>
  <si>
    <t>Fuente de datos</t>
  </si>
  <si>
    <t>Current estimated country need:
1) "A" refers to the total estimated number of CHWs needed by year (may be higher than the NSP target).
2) "B" refers to country targets for number of CHWs needed per NSP or agreed number.</t>
  </si>
  <si>
    <t>Besoin actuel estimé du pays : 
1) « A » fait référence au nombre total estimé d'ASC nécessaires par an (peut être plus élevé que l'objectif du PSN).
2) « B » fait référence aux cibles nationales pour le nombre d'ASC nécessaires selon le PSN ou selon un autre nombre convenu.</t>
  </si>
  <si>
    <t>Necesidad actual estimada del país:
1) "A" se refiere al número total estimado de trabajadores de salud comunitarios necesarios por año (puede ser mayor que el objetivo del PEN).
2) "B" se refiere a las metas del país en cuanto al número de trabajadores de salud comunitarios necesarios en función del PEN o del número acordado.</t>
  </si>
  <si>
    <t>Comments</t>
  </si>
  <si>
    <r>
      <rPr>
        <sz val="11"/>
        <color theme="1"/>
        <rFont val="Calibri"/>
        <family val="2"/>
      </rPr>
      <t>Observations</t>
    </r>
  </si>
  <si>
    <t>Comentarios</t>
  </si>
  <si>
    <t>Country target already covered:
1) "C1" refers to the number of CHWs who are to receive competency-based pre-service training and certification through domestic resources.
2) "C2" refers to the number of CHWs who are to receive competency-based pre-service training and certification through non-Global Fund external resources. 
3) "C" refers to the number of CHWs who are to receive competency-based pre-service training and certification through domestic + non-Global fund external resources.</t>
  </si>
  <si>
    <t>Cible nationale déjà couverte : 
1) « C1 »  fait référence au nombre d'ASC qui recevront une formation pré-service et de certification basée sur les compétences grâce aux ressources nationales.
2) « C2 » fait référence au nombre d'ASC qui recevront une formation pré-service et de certification basée sur les compétences grâce à des ressources externes non liées au Fonds mondial. 
3) « C » fait référence au nombre d'ASC qui recevront une formation pré-service et de certification basée sur les compétences par le biais de ressources nationales + ressources externes non liées au Fonds mondial.</t>
  </si>
  <si>
    <t>Meta del país ya cubierto:
1) "C1" se refiere al número de trabajadores de salud comunitarios que van a recibir formación y certificación basadas en competencias con anterioridad a la prestación del servicio mediante recursos nacionales.
2) "C2" se refiere al número de trabajadores de salud comunitarios que van a recibir formación y certificación basadas en competencias con anterioridad a la prestación del servicio mediante recursos externos no procedentes del Fondo Mundial. 
3) "C" se refiere al número de trabajadores de salud comunitarios que van a recibir formación y certificación basadas en competencias con anterioridad a la prestación del servicio mediante recursos nacionales y recursos externos no procedentes del Fondo Mundial.</t>
  </si>
  <si>
    <t>Year 1</t>
  </si>
  <si>
    <r>
      <rPr>
        <sz val="11"/>
        <color theme="1"/>
        <rFont val="Calibri"/>
        <family val="2"/>
      </rPr>
      <t>Année 1</t>
    </r>
  </si>
  <si>
    <t>Año 1</t>
  </si>
  <si>
    <t>Lacune programmatique :
Fait référence à l'écart annuel attendu pour atteindre la cible nationale.</t>
  </si>
  <si>
    <t>Year 2</t>
  </si>
  <si>
    <r>
      <rPr>
        <sz val="11"/>
        <color theme="1"/>
        <rFont val="Calibri"/>
        <family val="2"/>
      </rPr>
      <t>Année 2</t>
    </r>
  </si>
  <si>
    <t>Año 2</t>
  </si>
  <si>
    <t xml:space="preserve">Country target to be covered with the allocation amount:
1) "E" refers to the number of CHWs who are to receive competency-based pre-service training and certification through the allocation amount.
2) "F" refers to the number of CHWs who are to receive competency-based pre-service training and certification through all sources.
3) "G" refers to the remaining gap to country target. </t>
  </si>
  <si>
    <t>Cible nationale devant être couverte par la somme allouée :
1)  « E »   fait référence au nombre d'ASC qui recevront une formation et certification pré-service basée sur les compétences grâce aux fonds de l’allocation. 
2)  « F »   fait référence au nombre d'ASC qui recevront une formation et certification pré-service basée sur les compétences au travers de toutes les sources de financement. 
3)  « G »   fait référence à l'écart restant par rapport à la cible nationale.</t>
  </si>
  <si>
    <t xml:space="preserve">Meta del país que se va a financiar con el monto asignado:
1) "E" se refiere al número de trabajadores de salud comunitarios que van a recibir formación y certificación basadas en competencias previas a la prestación del servicio mediante el monto de la asignación.
2) "F" se refiere al número de trabajadores de salud comunitarios que van a recibir formación y certificación basadas en competencias previas a la prestación del servicio mediante todas las fuentes de financiamiento.
3) "G" se refiere al déficit restante con respecto a la meta del país. </t>
  </si>
  <si>
    <t>Year 3</t>
  </si>
  <si>
    <r>
      <rPr>
        <sz val="11"/>
        <color theme="1"/>
        <rFont val="Calibri"/>
        <family val="2"/>
      </rPr>
      <t>Année 3</t>
    </r>
  </si>
  <si>
    <t>Año 3</t>
  </si>
  <si>
    <t>Comments/Assumptions:
For C2, specify the number of CHWs to be supported by source of non-Global Fund external funding.</t>
  </si>
  <si>
    <t>Commentaires/hypothèses:
1) Pour C2, précisez le nombre d’ASC à soutenir par une source de financement externe non liée au FM.</t>
  </si>
  <si>
    <t>Comentarios o supuestos:
En C2, especifique el número de trabajadores de salud comunitarios que recibirán apoyo de una fuente de financiamiento externo ajena al Fondo Mundial.</t>
  </si>
  <si>
    <t>Year 4</t>
  </si>
  <si>
    <t>Année 4</t>
  </si>
  <si>
    <t>Año 4</t>
  </si>
  <si>
    <t xml:space="preserve">Tableau des lacunes programmatiques CHW 3  -  Couverture des coûts de formation continue basée sur les compétences
</t>
  </si>
  <si>
    <t>Tabla 3 de brechas programáticas relativas a los trabajadores de salud comunitarios - Cobertura de los costos de formación basada en competencias durante la prestación del servicio</t>
  </si>
  <si>
    <t>Insert year</t>
  </si>
  <si>
    <r>
      <rPr>
        <sz val="11"/>
        <color theme="1"/>
        <rFont val="Calibri"/>
        <family val="2"/>
      </rPr>
      <t>Indiquez l'année</t>
    </r>
  </si>
  <si>
    <t>Inserte el año</t>
  </si>
  <si>
    <t>Indicator:
Percentage of CHWs who received competency-based in-service training.</t>
  </si>
  <si>
    <t>Indicateur :
Pourcentage d'ASC qui ont reçu une formation continue basée sur les compétences.</t>
  </si>
  <si>
    <t>Indicador:
Porcentaje de trabajadores de salud comunitarios que recibieron formación basada en competencias durante la prestación del servicio.</t>
  </si>
  <si>
    <t>Comments / Assumptions</t>
  </si>
  <si>
    <r>
      <rPr>
        <sz val="11"/>
        <color theme="1"/>
        <rFont val="Calibri"/>
        <family val="2"/>
      </rPr>
      <t>Observations/Hypothèses</t>
    </r>
  </si>
  <si>
    <t>Comentarios o supuestos</t>
  </si>
  <si>
    <t xml:space="preserve">Current estimated country need:
1) "A" refers to the total estimated number of CHWs needed by year (may be higher than the NSP target).
2) "B" refers to country targets for number of CHWs needed per NSP or agreed number. </t>
  </si>
  <si>
    <t>Besoin actuel estimé du pays:
1)  « A »  fait référence au nombre total estimé d'ASC nécessaires par an (peut être plus élevé que l'objectif du PSN).
2)  « B »  fait référence aux cibles nationales pour le nombre d'ASC nécessaires selon le PSN ou selon un autre nombre convenu.</t>
  </si>
  <si>
    <t xml:space="preserve">Necesidad actual estimada del país:
1) "A" se refiere al número total estimado de trabajadores de salud comunitarios necesarios por año (puede ser mayor que el objetivo del PEN).
2) "B" se refiere a los objetivos del país en cuanto al número de trabajadores de salud comunitarios necesarios en función del PEN o del número acordado. </t>
  </si>
  <si>
    <t>Current estimated country need</t>
  </si>
  <si>
    <r>
      <rPr>
        <sz val="11"/>
        <color theme="1"/>
        <rFont val="Calibri"/>
        <family val="2"/>
      </rPr>
      <t>Estimation des besoins actuels du pays</t>
    </r>
  </si>
  <si>
    <t>Necesidades estimadas actuales del país</t>
  </si>
  <si>
    <t>Country target already covered:
1) "C1" refers to the number of CHWs who are to receive competency-based in-service training through domestic resource.
2) "C2" refers to the number of CHWs who are to receive competency-based in-service training through non-Global Fund external resources.
3) "C" refers to the number of CHWs who are to receive competency-based in-service training through domestic + non-Global Fund external resources.</t>
  </si>
  <si>
    <t>Cible nationale déjà couverte :
1)  « C1 »  fait référence au nombre d'ASC qui recevront une formation continue basée sur les compétences grâce aux ressources nationales.
2)  « C2 »  fait référence au nombre d'ASC qui recevront une formation continue basée sur les compétences grâce à des ressources externes non liées au Fonds mondial. 
3) « C » fait référence au nombre d'ASC qui recevront une par le biais de ressources nationales + ressources externes non liées au Fonds mondial.</t>
  </si>
  <si>
    <t>Meta del país ya cubierta:
1) "C1" se refiere al número de trabajadores de salud comunitarios que van a recibir formación basada en competencias durante la prestación del servicio mediante recursos nacionales.
2) "C2" se refiere al número de trabajadores de salud comunitarios que van a recibir formación basada en competencias durante la prestación del servicio mediante recursos externos no procedentes del Fondo Mundial.
3) "C" se refiere al número de trabajadores de salud comunitarios que van a recibir formación basada en competencias durante la prestación del servicio mediante recursos nacionales y recursos externos no procedentes del Fondo Mundial.</t>
  </si>
  <si>
    <t>A. Total estimated number of CHWs needed by year</t>
  </si>
  <si>
    <t xml:space="preserve">A.  Nombre total estimé d'ASC nécessaires par an </t>
  </si>
  <si>
    <t>A. Número total estimado de trabajadores de salud comunitarios necesarios por año</t>
  </si>
  <si>
    <t>Lacune programmatique :
Fait référence à l'écart annuel prévu pour atteindre la cible nationale.</t>
  </si>
  <si>
    <t>B. Country targets for number of CHWs needed per NSP or agreed number</t>
  </si>
  <si>
    <t xml:space="preserve">B. Cibles nationale du nombre d’ASC selon le PSN ou un autre nombre convenu </t>
  </si>
  <si>
    <t>B. Metas del país en cuanto al número de trabajadores de salud comunitarios necesarios en función del Plan Estratégico Nacional o del número acordado</t>
  </si>
  <si>
    <t>Country target to be covered with the allocation amount:
1) "E" refers to the number of CHWs who are to receive competency-based in-service training through the allocation amount.
2) "F" refers to the number of CHWs who are to receive competency-based in-service training through all sources.
3) "G" refers to the remaining gap to country target.</t>
  </si>
  <si>
    <t>Cible nationale devant être couverte par la somme allouée :
1)  « E »   fait référence au nombre d'ASC qui recevront une formation continue basée sur les compétences grâce aux fonds de l’allocation. 
2)  « F »   fait référence au nombre d'ASC qui recevront une formation continue basée sur les compétences au travers de toutes les sources de financement. 
3)  « G »   fait référence à l'écart restant par rapport à la cible nationale.</t>
  </si>
  <si>
    <t>Meta del país que se va a financiar con el monto asignado:
1) "E" se refiere al número de trabajadores de salud comunitarios que van a recibir formación basada en competencias durante la prestación del servicio mediante el monto de la asignación.
2) "F" se refiere al número de trabajadores de salud comunitarios que van a recibir formación basada en competencias durante la prestación del servicio mediante todas las fuentes de financiamiento.
3) "G" se refiere al déficit restante con respecto a la meta del país.</t>
  </si>
  <si>
    <t>Country target already covered</t>
  </si>
  <si>
    <t>Besoins du pays déjà couverts</t>
  </si>
  <si>
    <t>Metas del país ya cubiertas</t>
  </si>
  <si>
    <t>Comments/Assumptions:
For C2, the number of CHWs to be supported by source of non-Global Fund external funding.</t>
  </si>
  <si>
    <t>Commentaires/hypothèses :
1) Pour C2, précisez le nombre d’ASC à soutenir par une source de financement externe non liée au FM.</t>
  </si>
  <si>
    <t>C1. Number of CHWs to be remunerated through domestic resources</t>
  </si>
  <si>
    <t xml:space="preserve">C1. Nombre d’ASC devant être rémunérés par des ressources nationales </t>
  </si>
  <si>
    <t>C1. Número de trabajadores de salud comunitarios que serán remunerados mediante recursos nacionales</t>
  </si>
  <si>
    <t>CHW Programmatic Gap Table 4 - Coverage of integrated supportive supervision costs</t>
  </si>
  <si>
    <t xml:space="preserve">Tableau des lacunes programmatiques  pour les ASC 4 - Couverture des coûts des supervisions formatives intégrées </t>
  </si>
  <si>
    <t>Tabla 4 de brechas programáticas relativas a los trabajadores de salud comunitarios - Cobertura de los costos de la supervisión de apoyo integrada</t>
  </si>
  <si>
    <t>C2. Number of CHWs to be remunerated through non-Global Fund external resources</t>
  </si>
  <si>
    <t>C2. Nombre d’ASC devant être rémunérés par des ressources extérieures non liées au Fonds Mondial</t>
  </si>
  <si>
    <t>C2. Número de trabajadores de salud comunitarios que serán remunerados mediante recursos externos no procedentes del Fondo Mundial</t>
  </si>
  <si>
    <t xml:space="preserve">Indicator:
Percentage of CHWs who received integrated supportive supervision. </t>
  </si>
  <si>
    <t>Indicateur:
Pourcentage d’ASCs qui ont bénéficié d’une supervision formative intégrée.</t>
  </si>
  <si>
    <t>Indicador:
Porcentaje de trabajadores de salud comunitarios que recibieron supervisión de apoyo integrada.</t>
  </si>
  <si>
    <t>C. Number of CHWs to be remunerated through domestic + non-Global Fund external resources</t>
  </si>
  <si>
    <t>C. Nombre d’ASC devant être rémunérés par le biais de ressources nationales + ressources externes non liées au Fonds mondial.=</t>
  </si>
  <si>
    <t>C. Número de trabajadores de salud comunitarios que serán remunerados mediante recursos nacionales y recursos externos no procedentes del Fondo Mundial</t>
  </si>
  <si>
    <t>Besoin actuel estimé du pays :
1)  « A »  fait référence au nombre total estimé d'ASC nécessaires par an (peut être plus élevé que l'objectif du PSN).
2)  « B »  fait référence aux cibles nationales pour le nombre d'ASC nécessaires selon le PSN ou selon un autre nombre convenu.</t>
  </si>
  <si>
    <t>Necesidad actual estimada del país:
1) "A" se refiere al número total estimado de trabajadores de salud comunitarios necesarios por año (puede ser mayor que el objetivo del PEN).
2) "B" se refiere a los objetivos del país en cuanto al número de trabajadores de salud comunitarios necesarios en función del PEN o del número acordado.</t>
  </si>
  <si>
    <t>Programmatic gap</t>
  </si>
  <si>
    <t>Lacune programmatique</t>
  </si>
  <si>
    <t>Brecha programática</t>
  </si>
  <si>
    <t>Country target already covered:
1) "C1" refers to the number of CHWs who are to receive integrated supportive supervision through domestic resources.
2) "C2" refers to the number of CHWs who are to receive integrated supportive supervision through non-Global Fund external resources.
3) "C" refers to the number of CHWs who are to receive integrated supportive supervision through domestic + non-Global Fund external resources.</t>
  </si>
  <si>
    <t>Cible nationale déjà couverte:
1)  « C1 »  fait référence au nombre d'ASC qui recevront une supervision formative intégrée grâce aux ressources nationales.
2)  « C2 »  fait référence au nombre d'ASC qui recevront grâce à des ressources externes non liées au Fonds mondial. 
3)  « C »  fait référence au nombre d'ASC qui recevront par le biais de ressources nationales + ressources externes non liées au Fonds mondial.</t>
  </si>
  <si>
    <t>Meta del país ya cubierta:
1) "C1" se refiere al número de trabajadores de salud comunitarios que van a recibir una supervisión de apoyo integrada mediante recursos nacionales.
2) "C2" se refiere al número de trabajadores de salud comunitarios que van a recibir una supervisión de apoyo integrada mediante recursos externos no procedentes del Fondo Mundial.
3) "C" se refiere al número de trabajadores de salud comunitarios que van a recibir una supervisión de apoyo integrada mediante recursos nacionales y recursos externos no procedentes del Fondo Mundial.</t>
  </si>
  <si>
    <t>D. Expected annual gap in meeting the target: B - C</t>
  </si>
  <si>
    <t>D. Déficit annuel attendu pour atteindre les cibles » B – C</t>
  </si>
  <si>
    <t>D. Déficit anual previsto para alcanzar la meta: B - C</t>
  </si>
  <si>
    <t>Country target covered with the allocation amount</t>
  </si>
  <si>
    <t>Besoins du pays couverts par la somme allouée et l’allocation au-delà</t>
  </si>
  <si>
    <t>Meta del país cubierta con los montos correspondientes a la asignación y por encima de la asignación</t>
  </si>
  <si>
    <t>Country target to be covered with the allocation amount:
1) "E" refers to the number of CHWs who are to receive integrated supportive supervision through the allocation amount.
2) "F" refers to the number of CHWs who are to receive integrated supportive supervision through all sources.
3) "G" refers to the remaining gap to country target</t>
  </si>
  <si>
    <t>Cible nationale devant être couverte par la somme allouée:
1)  « E »   fait référence au nombre d'ASC qui recevront une supervision formative intégrée grâce aux fonds de l’allocation.
2)  « F »   fait référence au nombre d'ASC qui recevront une supervision formative intégrée au travers de toutes les sources de financement. 
3)  « G »   fait référence à l'écart restant par rapport à la cible nationale.</t>
  </si>
  <si>
    <t>Meta del país que se va a financiar con el monto asignado:
1) "E" se refiere al número de trabajadores de salud comunitarios que van a recibir una supervisión de apoyo integrada mediante el monto de asignación.
2) "F" se refiere al número de trabajadores de salud comunitarios que van a recibir una supervisión de apoyo integrada mediante todas las fuentes.
3) "G" se refiere al déficit restante con respecto al objetivo del país.</t>
  </si>
  <si>
    <t>E. Number of CHWs to be remunerated through the allocation amount</t>
  </si>
  <si>
    <t>E. Nombres d’ASC devant être rémunérés par la somme allouée</t>
  </si>
  <si>
    <t>E. Número de trabajadores de salud comunitarios que serán remunerados mediante el monto de asignación</t>
  </si>
  <si>
    <t>Comments/Assumptions:
1) Integrated supportive supervision costs include all costs needed to ensure quality, integrated supportive supervision of CHWs, including but not limited to: costs for recruitment, remuneration, training, equipment, and supervision of CHW supervisors, as well as implementation costs (e.g., travel costs, per diems) for supervision of CHWs. 
2) For C2, specify the number of CHWs to be supported by source of non-Global Fund external funding.</t>
  </si>
  <si>
    <t>Commentaires/hypothèses :
1) Les coûts de supervision formative intégrée comprennent tous les coûts nécessaires pour assurer une supervision formative intégrée de qualité des ASC, y compris, mais sans s'y limiter: les coûts de recrutement, de rémunération, de formation, d'équipement et de supervision des superviseurs des ASC, ainsi que les coûts de mise en œuvre (par exemple, les frais de déplacement, les indemnités journalières) pour la supervision des ASC. 
2) Pour C2, précisez le nombre d'ASC à soutenir par source de financement externe non liée au Fonds mondial.</t>
  </si>
  <si>
    <t>Comentarios o supuestos:
1) Los costos de la supervisión de apoyo integrada incluyen todos los costos necesarios para asegurar la calidad de la supervisión de los trabajadores de salud comunitarios, lo que incluirá, si bien no de forma exclusiva, lo siguiente: costos de contratación, remuneración, formación, equipamiento y supervisión de los supervisores de los trabajadores de salud comunitarios, así como costos de ejecución (por ejemplo, gastos de viaje, per diems) para dicha supervisión.
2) En C2, especifique el número de trabajadores de salud comunitarios que recibirán apoyo de una fuente de financiamiento externo ajena al Fondo Mundial.</t>
  </si>
  <si>
    <t>F. Number of CHWs to be remunerated through all sources: C+E</t>
  </si>
  <si>
    <t>F. Nombres d’ASC devant être rémunérés au travers de toutes les sources :  C+E</t>
  </si>
  <si>
    <t>F. Número de trabajadores de salud comunitarios que serán remunerados mediante todas las fuentes: C+E</t>
  </si>
  <si>
    <t xml:space="preserve">Tableau des lacunes programmatiques pour les ASC 5 – Couverture des coûts d’équipements </t>
  </si>
  <si>
    <t>Tabla 5 de brechas programáticas relativas a los trabajadores de salud comunitarios - Cobertura de los costos de equipamiento</t>
  </si>
  <si>
    <t>G. Remaining gap to country target: B - F</t>
  </si>
  <si>
    <t xml:space="preserve">G. Déficit restant pour atteindre les cibles nationales :  B – F </t>
  </si>
  <si>
    <t>G. Déficit restante respecto a la meta del país: B - F</t>
  </si>
  <si>
    <t xml:space="preserve">Indicator:
Percentage of equipped CHWs. </t>
  </si>
  <si>
    <t>Indicateur : 
Pourcentage des ASC qui ont reçu un équipement.</t>
  </si>
  <si>
    <t>Indicador:
Porcentaje de trabajadores de salud comunitarios que han sido equipados.</t>
  </si>
  <si>
    <t>Besoin actuel estimé du pays : 
1)  « A »  fait référence au nombre total estimé d'ASC nécessaires par an (peut être plus élevé que l'objectif du PSN).
2)  « B »  fait référence aux cibles nationales pour le nombre d'ASC nécessaires selon le PSN ou selon un autre nombre convenu.</t>
  </si>
  <si>
    <t xml:space="preserve">Carefully read the instructions in the "Instructions" tab before completing the programmatic gap analysis table. 
The instructions have been tailored to each specific module/intervention. </t>
  </si>
  <si>
    <r>
      <rPr>
        <sz val="11"/>
        <color theme="1"/>
        <rFont val="Calibri"/>
        <family val="2"/>
      </rPr>
      <t xml:space="preserve">Veuillez lire attentivement les consignes données dans l'onglet « Instructions » avant de compléter le tableau d'analyse des déficits programmatiques. 
Les instructions ont été adaptées à chaque module/intervention. </t>
    </r>
  </si>
  <si>
    <t xml:space="preserve">Lea detenidamente las instrucciones en la pestaña "Instrucciones" antes de completar la tabla de análisis de brecha programático. Las instrucciones se han adaptado a cada módulo o intervención específico. </t>
  </si>
  <si>
    <t>Country target already covered:
1) "C1" refers to the number of CHWs who are to be equipped through domestic resources.
2) "C2" refers to the number of CHWs who are to be equipped through non-GF external resources. 
3) "C" refers to the number of CHWs who are to be equipped through domestic + non-Global Fund external resources.</t>
  </si>
  <si>
    <t>Cible nationale déjà couverte : 
1)  « C1 »  fait référence au nombre d'ASC qui doivent être équipés grâce aux ressources nationales.
2)  « C2 »  fait référence au nombre d'ASC qui doivent être équipés grâce à des ressources externes non liées au Fonds mondial. 
3)  « C »  fait référence au nombre d'ASC qui qui doivent être équipés par le biais de ressources nationales + ressources externes non liées au Fonds mondial.</t>
  </si>
  <si>
    <t>Meta del país ya cubierta:
1) "C1" se refiere al número de trabajadores de salud comunitarios a los que se deberá equipar mediante recursos nacionales.
2) "C2" se refiere al número de trabajadores de salud comunitarios a los que se deberá equipar mediante recursos externos no procedentes del Fondo Mundial.
3) "C" se refiere al número de trabajadores de salud comunitarios a los que se deberá equipar mediante recursos nacionales y recursos externos no procedentes del Fondo Mundial.</t>
  </si>
  <si>
    <r>
      <t>This sheet contains a blank table in the case where the number of tables provided in the previous sheets is not sufficient, or if the applicant wishes to submit a table for a module/intervention</t>
    </r>
    <r>
      <rPr>
        <sz val="11"/>
        <color rgb="FFFF0000"/>
        <rFont val="Arial"/>
        <family val="2"/>
      </rPr>
      <t>/indicator</t>
    </r>
    <r>
      <rPr>
        <sz val="11"/>
        <color theme="1"/>
        <rFont val="Arial"/>
        <family val="2"/>
      </rPr>
      <t xml:space="preserve"> that is not specified in the instructions.
This table is unprotected, therefore formulas in the cells can be changed if required. The table can also be copied if more than one is needed.</t>
    </r>
  </si>
  <si>
    <t>Cette feuille contient un tableau vierge qui pourra être utilisé si le nombre de tableaux figurant dans les feuilles précédentes est insuffisant ou si le candidat souhaite soumettre un tableau pour un module/une intervention/un indicateur qui n'apparaît pas dans les instructions.
Ce tableau n'est pas protégé. Les formules peuvent donc être modifiées si nécessaire. Le tableau peut également être copié si plusieurs tableaux sont nécessaires.</t>
  </si>
  <si>
    <t>Si el número de tablas incluidas en el cuaderno de Excel no es suficiente o el solicitante quiere presentar una tabla para un módulo o intervención o indicador que no aparece indicado en las instrucciones, podrá utilizar la tabla en blanco incluida en esta hoja de cálculo. Esta tabla no está protegida, por lo que se pueden modificar las fórmulas de las celdas en caso necesario. Además, es posible copiar la tabla si se necesita más de una.</t>
  </si>
  <si>
    <t>Country target to be covered with the allocation amount:
1) "E" refers to the number of CHWs who are to be equipped through the allocation amount. 
2) "F" refers to the number of CHWs who are to be equipped through all sources.
3) "G" refers to the remaining gap to country target</t>
  </si>
  <si>
    <t>Cible nationale devant être couverte par la somme allouée : 
1)  « E »   fait référence au nombre d'ASC qui doivent être équipés grâce aux fonds de l’allocation.
2)  « F »   fait référence au nombre d'ASC qui doivent être équipés au travers de toutes les sources de financement. 
3)  « G »   fait référence à l'écart restant par rapport à la cible nationale.</t>
  </si>
  <si>
    <t>Meta del país que se va a financiar con el monto asignado:
1) "E" se refiere al número de trabajadores de salud comunitarios a los que se deberá equipar mediante el monto de la asignación.
2) "F" se refiere al número de trabajadores de salud comunitarios a los que se deberá equipar mediante todas las fuentes de financiamiento.
3) "G" se refiere al déficit restante con respecto a la meta del país.</t>
  </si>
  <si>
    <t>Programmatic Gap Blank Table (if needed, per priority intervention)</t>
  </si>
  <si>
    <r>
      <rPr>
        <sz val="11"/>
        <color theme="1"/>
        <rFont val="Calibri"/>
        <family val="2"/>
      </rPr>
      <t>Tableau vierge des déficits programmatiques TB (si nécessaire, par intervention prioritaire)</t>
    </r>
  </si>
  <si>
    <t>Tuberculosis - Tabla de brecha programático vacía (en caso necesario, por intervención prioritaria)</t>
  </si>
  <si>
    <t>Comments/Assumptions:
1) Equipment depends on the role of the CHW and geography (rural versus urban). In rural contexts, the following should be considered: Transportation (e.g., bicycle inc. maintenance or motorcycle inc. maintenance and fuel or transportation allowance, depending on context/terrain (note if transport costs for referral / counter-referral are included here Table 8 is not needed) backpack, uniform, rain gear and boots, flashlight, thermometer, shakir tape, respiratory timers for respiratory illness. 
2) For C2, specify the number of CHWs to be supported by source of non-Global Fund external funding.</t>
  </si>
  <si>
    <t xml:space="preserve">Commentaires/hypothèses : 
1) L'équipement dépend du rôle de l'ASC et de la géographie (rurale ou urbaine). Dans les contextes ruraux, les éléments suivants devraient être pris en compte :  Transport (par exemple, bicyclette ou moto inclus l’entretien, carburant ou indemnité de transport selon le contexte/terrain (notez que si les coûts de transport pour la référence/contre-référence sont inclus ici, le tableau 8 n'est pas nécessaire) sac à dos, uniforme, vêtements de pluie et bottes, lampe de poche, thermomètre, ruban shakir, minuteurs respiratoires pour les maladies respiratoires. 
2) Pour C2, précisez le nombre d'ASC à soutenir par source de financement externe non liée au Fonds mondial.
</t>
  </si>
  <si>
    <t>Comentarios o supuestos:
1) El equipo depende de la función de los trabajadores de salud comunitarios y la zona geográfica (rural frente a urbana). En contextos rurales, se debe considerar lo siguiente: transporte [p. ej., bicicleta con mantenimiento o motocicleta con mantenimiento y combustible o subsidio de transporte, según el contexto o terreno (tenga en cuenta que si los costos de transporte para la referencia/contra referencia se incluyen aquí, no será necesaria la tabla 8)], mochila, uniforme, ropa y botas de agua, linterna, termómetro, cinta antropométrica shakir) , contadores de respiraciones para enfermedades respiratorias.
2) En C2, especifique el número de trabajadores de salud comunitarios que recibirán apoyo de una fuente de financiamiento externo ajena al Fondo Mundial.</t>
  </si>
  <si>
    <t xml:space="preserve">CHW Programmatic Gap Table 8 - Coverage of referral / counter-referral costs </t>
  </si>
  <si>
    <t>Tableau des lacunes programmatiques pour les ASC 8  – Couverture des coûts liés aux références / contre références</t>
  </si>
  <si>
    <t xml:space="preserve">Tabla 8 de brechas programáticas relativas a los trabajadores de salud comunitarios - Cobertura de los costos de la referencia/contrarreferencia </t>
  </si>
  <si>
    <t>Tabla 6 de brechas programáticas relativas a los trabajadores de salud comunitarios - Cobertura de los costos de los EPI</t>
  </si>
  <si>
    <t>CHW Programmatic Gap Table 9 - Coverage of Health management information system, surveillance and M&amp;E costs</t>
  </si>
  <si>
    <t>Tableau des lacunes programmatiques 9 – Couverture des coûts liés au Système de Gestion de l’Information Sanitaire et du S&amp;E.</t>
  </si>
  <si>
    <t>Tabla 9 de brechas programáticas relativas a los trabajadores de salud comunitarios - Cobertura de los costos del Sistema de Información Gerencial en Salud, la vigilancia y el seguimiento y la evaluación</t>
  </si>
  <si>
    <t>Indicator:
Percentage of CHWs protected with PPE.</t>
  </si>
  <si>
    <t>Indicateur : 
Pourcentage d'ASC protégés par des EPI.</t>
  </si>
  <si>
    <t>Indicador:
Porcentaje de trabajadores de salud comunitarios protegidos con EPI.</t>
  </si>
  <si>
    <t>CHW Programmatic Gap Table 10 - non-malaria iCCM commodities (first line antibiotics for simple pneumonia among children 2-59 months of age as part of iCCM)</t>
  </si>
  <si>
    <t>Tableau des lacunes programmatiques 10 – concerne les produits pour la PEC-C non liés au paludisme (antibiotiques de première ligne pour la pneumonie simple chez les enfants de 2 à 59 mois dans le cadre de la PEC-C)</t>
  </si>
  <si>
    <t>Tabla 10 de brechas programáticas relativas a los trabajadores de salud comunitarios - productos básicos para la gestión integrada de casos comunitarios no relacionados con la malaria (antibióticos de primera línea para la neumonía simple entre los niños de 2 a 59 meses de edad en el marco de la gestión integrada de casos comunitarios)</t>
  </si>
  <si>
    <t>Current estimated country need: 
1) "A" refers to the total estimated number of CHWs needed by year (may be higher than the NSP target).
2) "B" refers to country targets for number of CHWs needed per NSP or agreed number.</t>
  </si>
  <si>
    <t>Necesidad actual estimada del país: 
1) "A" se refiere al número total estimado de trabajadores de salud comunitarios necesarios por año (puede ser mayor que el objetivo del PEN).
2) "B" se refiere a los objetivos del país en cuanto al número de trabajadores de salud comunitarios necesarios en función del PEN o del número acordado.</t>
  </si>
  <si>
    <t>CHW Programmatic Gap Table 11 - non-malaria iCCM commodities (oral rehydration salts and zinc for treatment of diarrhea among children 2-59 months of age as part of iCCM)</t>
  </si>
  <si>
    <t>Tableau des lacunes programmatiques 11 – concerne les produits pour la PEC-C non liés au paludisme (sels de réhydratation orale et zinc pour le traitement de la diarrhée chez les enfants de 2 à 59 mois dans le cadre de la PEC-C)</t>
  </si>
  <si>
    <t>Tabla 11 de brechas programáticas relativas a los trabajadores de salud comunitarios - productos básicos para la gestión integrada de casos comunitarios no relacionados con la malaria (sales de rehidratación oral y zinc para el tratamiento de la diarrea entre los niños de 2 a 59 meses de edad como parte de la gestión integrada de casos comunitarios)</t>
  </si>
  <si>
    <t>Country target already covered:
1) "C1" refers to the number of CHWs to be protected with PPE through domestic resources.
2) "C2" refers to the number of CHWs to be protected with PPE through non-GF external resources. 
3) "C" refers to the number of CHWs to be protected with PPE through domestic + non-Global Fund external resources.</t>
  </si>
  <si>
    <t>Cible nationale déjà couverte : 
1)  « C1 »  fait référence au nombre d'ASC à protéger avec des EPI grâce aux ressources nationales.
2)  « C2 »  fait référence au nombre d'ASC à protéger avec des EPI grâce à des ressources externes non liées au Fonds mondial. 
3)  « C »  fait référence au nombre d'ASC à protéger avec des EPI par le biais de ressources nationales + ressources externes non liées au Fonds mondial.</t>
  </si>
  <si>
    <t>Meta del país ya cubierta:
1) "C1" se refiere al número de trabajadores de salud comunitarios a los que se protegerá con EPI mediante recursos nacionales.
2) "C2" se refiere al número de trabajadores de salud comunitarios a los que se protegerá con EPI mediante recursos externos no procedentes del Fondo Mundial. 
3) "C" se refiere al número de trabajadores de salud comunitarios a los que se protegerá con EPI mediante recursos nacionales y recursos externos no procedentes del Fondo Mundial.</t>
  </si>
  <si>
    <t>Proportion of children 2-59 months with diarrhea that received oral rehydration salts and zinc treatment in the community</t>
  </si>
  <si>
    <t>Proportion d'enfants de 2 à 59 mois souffrant de diarrhée qui ont reçu des sels de réhydratation orale et un traitement au zinc dans la communauté</t>
  </si>
  <si>
    <t>Proporción de niños de 2 a 59 meses con diarrea que recibieron tratamiento con sales de rehidratación oral y zinc en la comunidad</t>
  </si>
  <si>
    <t>A. Total estimated suspected pneumonia cases (community)</t>
  </si>
  <si>
    <t>A. Nombre total estimé de cas présumés de pneumonie (communauté)</t>
  </si>
  <si>
    <t>A. Estimación total de casos sospechosos de neumonía (comunidad)</t>
  </si>
  <si>
    <t xml:space="preserve">Country target to be covered with the allocation amount:
1) "E" refers to the number of CHWs to be protected with PPE through the allocation amount. 
2) "F" refers to the number of CHWs to be protected with PPE through all sources.
3) "G" refers to the remaining gap to country target. </t>
  </si>
  <si>
    <t xml:space="preserve">Cible nationale devant être couverte par la somme allouée : 
1)  « E »   fait référence au nombre d'ASC à protéger avec des EPI grâce aux fonds de l’allocation.
2)  « F »   fait référence au nombre d'ASC à protéger avec des EPI au travers de toutes les sources de financement. 
3)  « G »   fait référence à l'écart restant par rapport à la cible nationale. </t>
  </si>
  <si>
    <t xml:space="preserve">Meta del país que se va a financiar con el monto asignado:
1) "E" se refiere al número de trabajadores de salud comunitarios a los que se protegerá con EPI mediante el monto de la asignación. 
2) "F" se refiere al número de trabajadores de salud comunitarios a los que se protegerá con EPI mediante todas las fuentes de financiamiento.
3) "G" se refiere al déficit restante con respecto al objetivo del país. </t>
  </si>
  <si>
    <t>B. Country targets (from National Strategic Plan)</t>
  </si>
  <si>
    <t>B. Cibles nationales (du plan stratégique national)</t>
  </si>
  <si>
    <t>B. Metas del país (del Plan Estratégico Nacional)</t>
  </si>
  <si>
    <t>Comments/Assumptions:
1) Types of PPE depend on the role of the CHW and national protocols for PPE.
2) For C2, specify the number of CHWs to be supported by source of non-Global Fund external funding.</t>
  </si>
  <si>
    <t>Commentaires/hypothèses : 
1) Les types d'EPI dépendent du rôle de l'ASC et des protocoles nationaux pour les EPI.
2) Pour C2, précisez le nombre d'ASC à soutenir par une source de financement externe non liée au Fonds mondial.</t>
  </si>
  <si>
    <t>Comentarios o supuestos:
1) Los tipos de EPI dependen de la función de los trabajadores de salud comunitarios y los protocolos nacionales en materia de EPI.
2) En C2, especifique el número de trabajadores de salud comunitarios que recibirán apoyo de una fuente de financiamiento externo ajena al Fondo Mundial.</t>
  </si>
  <si>
    <t>C1. Country target planned to be covered by domestic resources</t>
  </si>
  <si>
    <t>C1. L'objectif du pays devrait être couvert par les ressources nationales</t>
  </si>
  <si>
    <t>C1. Meta del país que se prevé cubrir con recursos nacionales</t>
  </si>
  <si>
    <t xml:space="preserve">Tableau des lacunes programmatiques pour les ASC 7 – Couverture des coûts des produits </t>
  </si>
  <si>
    <t>Tabla 7 de brechas programáticas relativas a los trabajadores de salud comunitarios - Cobertura de los costos de los productos básicos</t>
  </si>
  <si>
    <t>C2. Country target planned to be covered by non-Global Fund external resources</t>
  </si>
  <si>
    <t>C2. L'objectif du pays devrait être couvert par des ressources externes non liées au Fonds mondial</t>
  </si>
  <si>
    <t>C2. Meta del país que se prevé cubrir con recursos externos no procedentes del Fondo Mundial</t>
  </si>
  <si>
    <t>Percentage of CHWs to be provided commodities per the CHW package of services (e.g., condoms and lubricant for HIV prevention if CHW provide HIV prevention services). 
Note that non-malaria iCCM commodities (antibiotics for pneumonia and ORS and zinc for diarrhea) should be included in Tables 10 and 11. Note that malaria commodities (RDTs and ACTs) should be included in the Malaria Gap Table</t>
  </si>
  <si>
    <t>Indicateur : 
Pourcentage d'agents de santé communautaires devant recevoir des produits selon le paquet de services des agents de santé communautaires (par exemple, des préservatifs et des lubrifiants pour la prévention du VIH si les agents de santé communautaires fournissent des services de prévention du VIH). 
Notez que les produits PCIME communautaire / iCCM non liés au paludisme (antibiotiques pour la pneumonie et SRO et zinc pour la diarrhée) doivent être inclus dans les tableaux 10 et 11. Notez que les produits pour le paludisme (RDT et ACT) doivent être inclus dans le tableau des lacunes pour le paludisme..</t>
  </si>
  <si>
    <t>Indicador:
Porcentaje de agentes de salud comunitarios que deberán ser provistos de insumos según el paquete de servicios comunitarios (p.ej. preservativos y lubricantes para prevención de VIH en el caso en que los agentes de salud comunitarios provean de servicios de prevención de VIH).
Los productos para el manejo de casos de la comunidad no relacionados con la malaria (antibióticos para la neumonía y SRO y zinc para la diarrea), deben incluirse en las tablas 10 y 11. Los productos para malaria (TDR y CTA) deberán incluirse en la tabla de brechas de malaria.</t>
  </si>
  <si>
    <t>C. Total country target already covered</t>
  </si>
  <si>
    <t>C. Cible totale nationale déjà couverte</t>
  </si>
  <si>
    <t>C. Meta total del país ya cubierto</t>
  </si>
  <si>
    <t>Necesidad actual estimada del país: 
1) "A" se refiere al número total estimado de trabajadores de salud comunitarios necesarios por año (puede ser mayor que el objetivo del PEN).
2) "B" se refiere a las metas del país en cuanto al número de trabajadores de salud comunitarios necesarios en función del PEN o del número acordado.</t>
  </si>
  <si>
    <t>E. Targets to be financed by the allocation amount</t>
  </si>
  <si>
    <t>E. Objectifs à financer par le montant de la dotation</t>
  </si>
  <si>
    <t>E. Metas que se deberán financiar con el monto de asignación</t>
  </si>
  <si>
    <t>Country target already covered:
1) "C1" refers to the number of CHWs to be provided commodities through domestic resources.
2) "C2" refers to the number of CHWs to be provided commodities through non-Global Fund external resources. 
3) "C" refers to the number of CHWs to be provided commodities through domestic + non-Global Fund external resources.</t>
  </si>
  <si>
    <t>Cible nationale déjà couverte : 
1)  « C1 »  fait référence au nombre d'ASC qui reçoivent des produits grâce aux ressources nationales.
2)  « C2 »  fait référence au nombre d'ASC qui reçoivent des produits grâce à des ressources externes non liées au Fonds mondial. 
3)  « C »  fait référence au nombre d'ASC qui reçoivent des produits par le biais de ressources nationales + ressources externes non liées au Fonds mondial.</t>
  </si>
  <si>
    <t>Meta del país ya cubierta:
1) "C1" se refiere al número de trabajadores de salud comunitarios a los que se les proporcionarán productos básicos mediante recursos nacionales.
2) "C2" se refiere al número de trabajadores de salud comunitarios a los que se les proporcionarán productos básicos mediante recursos externos no procedentes del Fondo Mundial.
3) "C" se refiere al número de trabajadores de salud comunitarios a los que se les proporcionarán productos básicos mediante recursos nacionales y recursos externos no procedentes del Fondo Mundial.</t>
  </si>
  <si>
    <t>F. Coverage from allocation amount and other sources: C+E</t>
  </si>
  <si>
    <t>F. Couverture par le montant de l'allocation et d'autres sources :  C+E</t>
  </si>
  <si>
    <t>F. Cobertura procedente del monto de asignación y otras fuentes: C+E</t>
  </si>
  <si>
    <t>A. Total estimated diarrhea cases (community)</t>
  </si>
  <si>
    <t>A. Nombre total estimé de cas de diarrhée (communauté)</t>
  </si>
  <si>
    <t>A. Total de casos de diarrea estimados (comunidad)</t>
  </si>
  <si>
    <t xml:space="preserve">Country target to be covered with the allocation amount:
1) "E" refers to the number of CHWs to be provided commodities through the allocation amount. 
2) "F" refers to the number of CHWs to be provided commodities through all sources. 
3) "G" refers to the remaining gap to country target. </t>
  </si>
  <si>
    <t>Cible nationale devant être couverte par la somme allouée : 
1)  « E »  fait référence au nombre d'ASC qui reçoivent des produits grâce aux fonds de l’allocation.
2)  « F »  fait référence au nombre d'ASC qui reçoivent des produits au travers de toutes les sources de financement. 
3)  « G »  fait référence à l'écart restant par rapport à la cible nationale.</t>
  </si>
  <si>
    <t xml:space="preserve">Meta del país que se va a financiar con el monto asignado:
1) "E" se refiere al número de trabajadores de salud comunitarios a los que se les proporcionarán productos básicos mediante el monto de asignación.
2) "F" se refiere al número de trabajadores de salud comunitarios a los que se les proporcionarán productos básicos mediante todas las fuentes.
3) "G" se refiere al déficit restante con respecto al objetivo del país. </t>
  </si>
  <si>
    <t>Denominator: Country target for the number of CHWs needed per NSP or agreed number; Numerator: Number of CHWs who are to be remunerated (all sources of financing)</t>
  </si>
  <si>
    <t>Dénominateur :  cibles nationales pour le nombre d'ASC nécessaires selon le PSN ou autre nombre convenu ; Numérateur : Nombre d'ASC qui ont été rémunérés (toutes sources de financement)</t>
  </si>
  <si>
    <t>Denominador: Metasdel país en cuanto al número de trabajadores de salud comunitarios necesarios en función del Plan Estratégico Nacional o según el número acordado; Numerador: número de trabajadores de salud comunitarios que serán remunerados (todas las fuentes de financiamiento)</t>
  </si>
  <si>
    <t>Comments/Assumptions:
1) Commodities depend on the type of CHW and should include all commodities (e.g., iCCM commodities including RDTs, ACTs, ORS, zinc, antibiotics, and other commodities such as condoms, lubricant etc.) required per the package of services to be delivered by the CHWs. Quantification of ACTs and RDTs for malaria needed for community is estimated in the Malaria Programmatic Gap Table and quantification of condoms and lubricant needed for HIV prevention done in HIV Programmatic Gap Table. Table 7 of the CHW Programmatic Gap Table should reflect whether CHWs commodity needs are met based on the package of services they provide.
2) For C2, specify number of CHWs to be supported by source of non-GF external funding.</t>
  </si>
  <si>
    <t>Commentaires/hypothèses : 
Les produits dépendent du type d'ASC et doivent inclure tous les produits (par exemple, les produits realtifs a la PEC-C, y compris les TDR, les ACT, les SRO, le zinc, les antibiotiques et d'autres produits tels que les préservatifs, les lubrifiants, etc). La quantification des ACT et des TDR pour la communauté est estimée dans le tableau des lacunes programmatiques pour le paludisme et la quantification des préservatifs et des lubrifiants pour la prévention du VIH est faite dans le tableau des lacunes programmatiques du VIH. Le tableau numéro 7 du tableau des lacunes programmatiques des ASC doit indiquer si les besoins en produits des ASC sont satisfaits selon l'ensemble des services qu'ils fournissent.
2) Pour C2, précisez le nombre d'ASC qui seront soutenus par la source de financement externe non liée au FM.</t>
  </si>
  <si>
    <t>Comentarios o supuestos:
1) Los productos básicos dependen del tipo de trabajador de salud comunitario y deben incluir todos los productos (p. ej., para la gestión integrada de casos comunitarios, entre otros, pruebas de diagnóstico rápido, terapia combinada con artemisinina, sales de rehidratación oral, zinc, antibióticos y otros productos básicos como preservativos, lubricantes, etc.) necesarios según el paquete de servicios que deben proporcionar los trabajadores de salud comunitarios. Para calcular el número de terapias combinadas con artemisinina y pruebas de diagnóstico rápido para la malaria que serán necesarias para la comunidad, se debe utilizar la Tabla de brechas programáticas de la malaria; mientras que para calcular el número de preservativos y lubricantes necesarios para la prevención del VIH es necesario utilizar la Tabla de brechas programáticas del VIH. En la tabla 7 de brechas programáticas relativas a los trabajadores de salud comunitarios se debe reflejar si sus necesidades de productos básicos quedan cubiertas en el marco de los servicios que proporcionan.
2) En C2, especifique el número de trabajadores de salud comunitarios que recibirán apoyo de una fuente de financiamiento externo ajena al Fondo Mundial.</t>
  </si>
  <si>
    <t>Denominator: Country target for number of CHWs needed per NSP or agreed number; Numerator: Number of CHWs who are to receive competency-based pre-service training and certification (all sources of financing)</t>
  </si>
  <si>
    <t>Dénominateur :  cibles nationales pour le nombre d'ASC nécessaires selon le PSN ou autre nombre convenu ; Numérateur : Nombre d'ASC qui ont reçu une formation pré-service et une certification basées sur les compétences (toutes sources de financement)</t>
  </si>
  <si>
    <t>Denominador: objetivo del país en cuanto al número de trabajadores de salud comunitarios necesarios en función del Plan Estratégico Nacional o según el número acordado; Numerador: número de trabajadores de salud comunitarios que van a recibir formación y certificación basadas en competencias con anterioridad a la prestación del servicio (todas las fuentes de financiamiento)</t>
  </si>
  <si>
    <t>CHW Programmatic Gap Table 8 - Coverage of referral / counter-referral costs</t>
  </si>
  <si>
    <t>Tabla 8 de brechas programáticas relativas a los trabajadores de salud comunitarios - Cobertura de los costos de referencia/contrarreferencia</t>
  </si>
  <si>
    <t>C1. Number of CHWs who are to receive competency-based, pre-service training and certification through domestic resources</t>
  </si>
  <si>
    <t>C1. Nombre d'ASC qui recevront une formation pré-service et une certification basées sur les compétences par le biais de ressources nationales</t>
  </si>
  <si>
    <t>C1. Número de trabajadores de salud comunitarios que van a recibir formación y certificación basadas en competencias previas a la prestación del servicio mediante recursos nacionales</t>
  </si>
  <si>
    <t>Indicator:
Percentage of CHWs supported for referral / counter-referral.</t>
  </si>
  <si>
    <t>Indicateur : 
Pourcentage d'ASC soutenus par des activités liées au système de référence/contre-référence.</t>
  </si>
  <si>
    <t xml:space="preserve">Indicador:
Porcentaje de trabajadores de salud comunitarios que recibieron apoyo para la referencia/contrarreferencia </t>
  </si>
  <si>
    <t>C2. Number of CHWs who are to receive competency-based, pre-service training and certification through non-Global Fund external resources</t>
  </si>
  <si>
    <t>C2. Nombre d'ASC qui recevront une formation pré-service et une certification basées sur les compétences par le biais de ressources externes non financées par le Fonds mondial</t>
  </si>
  <si>
    <t>C2. Número de trabajadores de salud comunitarios que van a recibir formación y certificación basadas en competencias previas a la prestación del servicio mediante recursos externos no procedentes del Fondo Mundial</t>
  </si>
  <si>
    <t xml:space="preserve">Current estimated country need: 
1) "A" refers to the total estimated number of CHWs needed by year (may be higher than the NSP target).
2) "B" refers to country targets for number of CHWs needed per NSP or agreed number. </t>
  </si>
  <si>
    <t xml:space="preserve">Necesidad actual estimada del país: 
1) "A" se refiere al número total estimado de trabajadores de salud comunitarios necesarios por año (puede ser mayor que el objetivo del PEN).
2) "B" se refiere a los objetivos del país en cuanto al número de trabajadores de salud comunitarios necesarios en función del PEN o del número acordado. </t>
  </si>
  <si>
    <t>C. Number of CHWs who are to receive competency-based pre-service training and certification through domestic + non-Global Fund external resources</t>
  </si>
  <si>
    <t>C. Nombre d'ASC qui recevront une formation pré-service et une certification basées sur les compétences par le biais de ressources nationales et externes non liées au Fonds mondial</t>
  </si>
  <si>
    <t>C. Número de trabajadores de salud comunitarios que van a recibir formación y certificación basadas en competencias previas a la prestación del servicio mediante recursos nacionales y recursos externos no procedentes del Fondo Mundial</t>
  </si>
  <si>
    <t>Country target already covered:
1) "C1" refers to the number of CHWs to be supported by a referral / counter-referral system through domestic resources
2) "C2" refers to the number of CHWs to be supported by a referral / counter-referral system through non-Global Fund external resources. 
3) "C" refers to the Number of CHWs to be supported by a referral / counter-referral system through domestic + non-Global Fund external resources.</t>
  </si>
  <si>
    <t>Cible nationale déjà couverte : 
1)  « C1 »  indique le nombre d'ASC à soutenir par des activités liées au système de référence/contre-référence grâce aux ressources nationales.
2)  « C2 »  indique le nombre d'ASC à soutenir par des activités liées au système de référence/contre-référence grâce à des ressources externes non liées au Fonds mondial. 
3)  « C »  indique le nombre d'ASC à soutenir par des  activités liées au système de référence/contre-référence par le biais de ressources nationales + ressources externes non liées au Fonds mondial.</t>
  </si>
  <si>
    <t>Meta del país ya cubierta:
1) "C1" se refiere al número de trabajadores de salud comunitarios que recibirán el apoyo de un sistema de referencia/contrarreferencia  mediante recursos nacionales
2) "C2" se refiere al número de trabajadores de salud comunitarios que recibirán el apoyo de un sistema de referencia/contrarreferencia mediante recursos externos no procedentes del Fondo Mundial.
3) "C" se refiere al número de trabajadores de salud comunitarios que recibirán el apoyo de un sistema de referencia/contrarreferencia mediante recursos nacionales y recursos externos no procedentes del Fondo Mundial.</t>
  </si>
  <si>
    <t>E. Number of CHWs who are to receive competency-based, pre-service training and certification through the allocation amount</t>
  </si>
  <si>
    <t>E. Nombre d'ASC qui recevront une formation pré-service et une certification basées sur les compétences grâce à la somme allouée</t>
  </si>
  <si>
    <t>E. Número de trabajadores de salud comunitarios que van a recibir formación y certificación basadas en competencias previas a la prestación del servicio mediante el monto de asignación</t>
  </si>
  <si>
    <t>F. Number of CHWs who are to receive competency-based, pre-service training and certification through all sources: C+E</t>
  </si>
  <si>
    <t>F. Nombre d'ASC qui recevront une formation pré-service et une certification basées sur les compétences par toutes les sources : C+E</t>
  </si>
  <si>
    <t>F. Número de trabajadores de salud comunitarios que van a recibir formación y certificación basadas en competencias previas a la prestación del servicio mediante todas las fuentes: C+E</t>
  </si>
  <si>
    <t>Country target to be covered with the allocation amount:
1) "E" refers to the number of CHWs to be supported by a referral / counter-referral through the allocation amount. 
2) "F" refers to the number of CHWs to be supported by a referral / counter-referral system through all sources.
3) "G" refers to the remaining gap to country target.</t>
  </si>
  <si>
    <t>Cible nationale devant être couverte par la somme allouée : 
1)  « E »   fait référence au nombre d'ASC à soutenir par des  activités liées au système de référence/contre-référence grâce aux fonds de l’allocation.
2)  « F »   fait référence au nombre à soutenir par des  activités liées au système de référence/contre-référence au travers de toutes les sources de financement. 
3)  « G »   fait référence à l'écart restant par rapport à la cible nationale.</t>
  </si>
  <si>
    <t>Meta del país que se va a financiar con el monto asignado:
1) "E" se refiere al número de trabajadores de salud comunitarios que recibirán el apoyo de un sistema de referencia/contrarreferencia  mediante el monto de asignación.
2) "F" se refiere al número de trabajadores de salud comunitarios que recibirán el apoyo de un sistema de referencia/contrarreferencia  mediante todas las fuentes.
3) "G" se refiere al déficit restante con respecto a la meta del país.</t>
  </si>
  <si>
    <t>Denominator: Country target for number of CHWs needed per NSP or agreed number; Numerator: Number of CHWs who are to receive competency-based in-service training (all sources of financing)</t>
  </si>
  <si>
    <t>Dénominateur : cibles nationales pour le nombre d'ASC nécessaires selon le PSN ou autre nombre convenu ; Numérateur : Nombre d'ASC qui doivent recevoir une formation continue basée sur les compétences (toutes sources de financement)</t>
  </si>
  <si>
    <t>Denominador: meta del país en cuanto al número de trabajadores de salud comunitarios necesarios en función del Plan Estratégico Nacional o según el número acordado; Numerador: número de trabajadores de salud comunitarios que van a recibir formación basada en competencias durante la prestación del servicio (todas las fuentes de financiamiento)</t>
  </si>
  <si>
    <t>Comments/Assumptions: 
1) If costs for referral / counter-referral (e.g. transportation costs for patient, caregiver and CHW are included already in Table 4 on Equipment then just indicate that referral/counter-referral costs are included in Table 4.
2) For C2, specify the number of CHWs to be supported by source of non-GF external funding.</t>
  </si>
  <si>
    <t>Commentaires/hypothèses : 
1) Si les coûts des activités liées au système de  référence/contre-référence (par exemple, les frais de transport pour le patient, le soignant et l'ASC sont déjà inclus dans le tableau 4 sur l'équipement, indiquez simplement que les coûts de référence/contre-référence sont inclus dans le tableau 4.
2) Pour C2, précisez le nombre d'ASC à soutenir par une source de financement externe non liée au FM.</t>
  </si>
  <si>
    <t>Comentarios o supuestos: 
1) Si los costos de referencia/contrarreferencia (p. ej., los costos de transporte para los pacientes, los cuidadores y los trabajadores de salud comunitarios ya están incluidos en la tabla 4 relativa a los equipos, bastará con indicarlo.
2) En C2, especifique el número de trabajadores de salud comunitarios que recibirán apoyo de una fuente de financiamiento externo ajena al Fondo Mundial.</t>
  </si>
  <si>
    <t>C1. Number of CHWs who are to receive competency-based, in-service training through domestic resources</t>
  </si>
  <si>
    <t>C1. Nombre d'ASC qui doivent recevoir une formation continue basée sur les compétences grâce aux ressources nationales</t>
  </si>
  <si>
    <t>C1. Número de trabajadores de salud comunitarios que van a recibir formación basada en competencias durante la prestación del servicio mediante recursos nacionales</t>
  </si>
  <si>
    <t>Tableau des lacunes programmatiques 9 – Couverture des coûts liés au Système de Gestion de l’Information Sanitaire et du S&amp;E</t>
  </si>
  <si>
    <t>Tabla 9 de brechas programáticas relativas a los trabajadores de salud comunitarios - Cobertura de los costos del Sistema de Información Gerencial en Salud (SIGS), la vigilancia y el seguimiento y la evaluación</t>
  </si>
  <si>
    <t>C2. Number of CHWs who are to receive competency-based, in-service training through non-Global Fund external resources</t>
  </si>
  <si>
    <t>C2. Nombre d'ASC qui doivent recevoir une formation continue basée sur les compétences par le biais de ressources externes non financées par le Fonds mondial</t>
  </si>
  <si>
    <t>C2. Número de trabajadores de salud comunitarios que van a recibir formación basada en competencias durante la prestación del servicio mediante recursos externos no procedentes del Fondo Mundial</t>
  </si>
  <si>
    <t>Indicator:
Percentage of CHWs supported with Health management information system, surveillance and M&amp;E activities</t>
  </si>
  <si>
    <t>Indicateur : 
Pourcentage d’ASC appuyés par des activités relatives au Système d’Information Sanitaire, à la surveillance et au S&amp;E</t>
  </si>
  <si>
    <t>Indicador:
Porcentaje de los trabajadores de salud comunitarios que recibirán apoyo en el uso del sistema de información sobre la gestión sanitaria, así como en materia de vigilancia, seguimiento y evaluación</t>
  </si>
  <si>
    <t>C. Number of CHWs who are to receive competency-based, in-service training through domestic + non-Global Fund external resources</t>
  </si>
  <si>
    <t>C. Nombre d'ASC qui doivent recevoir une formation continue basée sur les compétences grâce à des ressources nationales + externes non liées au Fonds mondial</t>
  </si>
  <si>
    <t>C. Número de trabajadores de salud comunitarios que van a recibir formación basada en competencias durante la prestación del servicio mediante recursos nacionales y recursos externos no procedentes del Fondo Mundial</t>
  </si>
  <si>
    <t>Current estimated country need: 
1) "A" refers to the total estimated number of CHWs needed by year (may be higher than the NSP target).
2) "B" refers to country targets for number of CHWs needed per NSP or agreed number</t>
  </si>
  <si>
    <t xml:space="preserve">Necesidad actual estimada del país: 
1) "A" se refiere al número total estimado de trabajadores de salud comunitarios necesarios por año (puede ser mayor que el objetivo del PEN).
2) "B" se refiere a las metas del país en cuanto al número de trabajadores de salud comunitarios necesarios en función del PEN o del número acordado. </t>
  </si>
  <si>
    <t>E. Number of CHWs who are to receive competency-based, in-service training through the allocation amount</t>
  </si>
  <si>
    <t>E. Nombre d'ASC qui doivent recevoir une formation continue basée sur les compétences grâce au montant de l'allocation</t>
  </si>
  <si>
    <t>E. Número de trabajadores de salud comunitarios que van a recibir formación basada en competencias durante la prestación del servicio mediante el monto de asignación</t>
  </si>
  <si>
    <t>Country target already covered:
1) "C1" refers to the number of CHWs to be supported with Health management information system, surveillance and M&amp;E through domestic resources.
2) "C2" refers to the number of CHWs to be supported with Health management information system, surveillance and M&amp;E through non-Global Fund external resources.
3) "C" refers to the number of CHWs to be supported with Health management information system, surveillance and M&amp;E through domestic + non-Global Fund external resources.</t>
  </si>
  <si>
    <t>Cible nationale déjà couverte : 
1)  « C1 »  indique le nombre d'ASC à soutenir par les activités relatives au Système d’information Sanitaire, à la surveillance et au S&amp;E grâce aux ressources nationales.
2)  « C2 »  indique le nombre d'ASC à soutenir par les activités relatives au Système d’information Sanitaire, à la surveillance et au S&amp;E grâce à des ressources externes non liées au Fonds mondial. 
3)  « C »  indique le nombre d'ASC à soutenir par les activités relatives au Système d’information Sanitaire, à la surveillance et au S&amp;E par le biais de ressources nationales + ressources externes non liées au Fonds mondial.</t>
  </si>
  <si>
    <t>Meta del país ya cubierta:
1) "C1" se refiere al número de trabajadores de salud comunitarios que recibirán apoyo en el uso del sistema de información sobre el Sistema de Información Gerencial en Salud, así como en materia de vigilancia, y actividades de seguimiento y evaluación mediante recursos nacionales.
2) "C2" se refiere al número de trabajadores de salud comunitarios que recibirán apoyo en el uso del Sistema de Información Gerencial en Salud, así como en materia de vigilancia, y actividades de seguimiento y evaluación, mediante recursos externos no procedentes del Fondo Mundial.
3) "C" se refiere al número de trabajadores de salud comunitarios que recibirán apoyo en el uso del Sistema de Información Gerencial en Salud, así como en materia de vigilancia, y actividades de seguimiento y evaluación, mediante recursos nacionales y recursos no procedentes del Fondo Mundial.</t>
  </si>
  <si>
    <t>F. Number of CHWs who are to receive competency-based, in-service training through all sources: C+E</t>
  </si>
  <si>
    <t>F. Nombre d'ASC qui doivent recevoir une formation continue basée sur les compétences par toutes les sources : C+E</t>
  </si>
  <si>
    <t>F. Número de trabajadores de salud comunitarios que van a recibir formación basada en competencias durante la prestación del servicio mediante todas las fuentes: C+E</t>
  </si>
  <si>
    <t>Denominator: Country target for number of CHWs needed per NSP or agreed number; Numerator: Number of CHWs who are to receive integrated supportive supervision (all sources of financing)</t>
  </si>
  <si>
    <t>Dénominateur : cibles nationales pour le nombre d'ASC nécessaires selon les PSN ou autre nombre convenu ; Numérateur: Nombre d'ASC qui doivent recevoir une supervision formative intégrée (toutes sources de financement)</t>
  </si>
  <si>
    <t>Denominador: meta del país en cuanto al número de trabajadores de salud comunitarios necesarios en función del Plan Estratégico Nacional o según el número acordado; Numerador: número de trabajadores de salud comunitarios que van a recibir supervisión de apoyo integrada (todas las fuentes de financiamiento)</t>
  </si>
  <si>
    <t xml:space="preserve">Country target to be covered with the allocation amount:
1) "E" refers to the number of CHWs whose cost of HMIS related activities is planned to be covered by the allocation amount. 
2) "F" refers to the number of CHWs to be supported with Health management information system, surveillance and M&amp;E through all sources. 
3) "G" refers to the remaining gap to country target. </t>
  </si>
  <si>
    <t>Cible nationale devant être couverte par la somme allouée : 
1)  « E »   fait référence au nombre d'ASC les activités relatives au Système d’information Sanitaire, à la surveillance et au S&amp;E grâce aux fonds de l’allocation.
2)  « F »   fait référence au nombre d'ASC les activités relatives au Système d’information Sanitaire, à la surveillance et au S&amp;E au travers de toutes les sources de financement. 
3)  « G »   fait référence à l'écart restant par rapport à la cible nationale.</t>
  </si>
  <si>
    <t xml:space="preserve">Meta del país que se va a financiar con el monto asignado:
1) "E" se refiere al número de trabajadores de salud comunitarios cuyo costo en materia de productos básicos está previsto que se cubra con el monto de asignación.
2) "F" se refiere al número de trabajadores de salud comunitarios que recibirán apoyo en el uso del Sistema de Información Gerencial en Salud, así como en materia de vigilancia, y actividades de seguimiento y evaluación, mediante todas las fuentes. 
3) "G" se refiere al déficit restante con respecto a la meta del país. </t>
  </si>
  <si>
    <t>C1. Number of CHWs who are to receive integrated supportive supervision through domestic resources</t>
  </si>
  <si>
    <t>C1. Nombre d'ASC qui doivent recevoir une supervision formative intégrée grâce aux ressources nationales</t>
  </si>
  <si>
    <t>C1. Número de trabajadores de salud comunitarios que van a recibir supervisión de apoyo integrada mediante recursos nacionales</t>
  </si>
  <si>
    <t>Comments/Assumptions: 
1) Health management information system, surveillance and M&amp;E costs include: Registers, paper-based job aides, routine reporting forms, CHW master list development (including data collection as needed) and maintenance in a registry, mobile digital health tools (phones/tablets, sim cards, communications allowance) for CHWs and CHW supervisors.
2)  In the comments/assumptions cell add here the number of CHWs to be supported by source of non-Global Fund external funding.</t>
  </si>
  <si>
    <t>Commentaires/hypothèses : 
1) Les coûts relatifs au Système d’Information Sanitaire, à la surveillance et au S&amp;E comprennent :  les registres, les aide-mémoire papier, les formulaires de rapportage de routine, l'élaboration de la liste complète des ASC (y compris la collecte de données si besoin) et la maintenance de la liste dans un registre, les outils de santé numériques (téléphones/tablettes, cartes SIM, indemnité de communication) pour les ASC et les superviseurs des ASC.
2) Dans le champ commentaires/hypothèses, indiquez le nombre d'ASC à soutenir par une source de financement externe non liée au Fonds mondial.</t>
  </si>
  <si>
    <t>Comentarios o supuestos: 
1) Los costos del Sistema de Información Gerencial en Salud, , la vigilancia y el seguimiento y la evaluación incluyen: registros, material de apoyo en papel, formularios para los reportes periódicos, elaboración de una lista completa de trabajadores de salud comunitarios (incluida la recopilación de datos según sea necesario) y mantenimiento en un registro, herramientas móviles de salud digital (teléfonos y tabletas, tarjetas SIM, ayudas para comunicaciones) para los trabajadores de salud comunitarios y sus supervisores.
2) En la celda de comentarios y supuestos, añada el número de trabajadores de salud comunitarios que recibirán apoyo de una fuente de financiamiento externo ajena al Fondo Mundial.</t>
  </si>
  <si>
    <t>C2. Number of CHWs who are to receive integrated supportive supervision through non-Global Fund external resources</t>
  </si>
  <si>
    <t>C2. Nombre d'ASC devant bénéficier d'une supervision formative intégrée par le biais de ressources externes non financées par le Fonds mondial</t>
  </si>
  <si>
    <t>C2. Número de trabajadores de salud comunitarios que van a recibir supervisión de apoyo integrada mediante recursos externos no procedentes del Fondo Mundial</t>
  </si>
  <si>
    <t>Tabla 10 de brechas programáticas relativas a los trabajadores de salud comunitarios - productos básicos para la gestión integrada de casos comunitarios no relacionados con la malaria (antibióticos de primera línea para la neumonía simple entre los niños de 2 a 59 meses de edad en el marco de la gestión integrada de casos comunitarios)</t>
  </si>
  <si>
    <t>C. Number of CHWs who are to receive integrated supportive supervision through domestic + non-Global Fund external resources</t>
  </si>
  <si>
    <t>C. Nombre d'ASC qui doivent bénéficier d'une supervision formative intégrée par le biais de ressources nationales + externes non liées au Fonds mondial</t>
  </si>
  <si>
    <t>C. Número de trabajadores de salud comunitarios que van a recibir supervisión de apoyo integrada mediante recursos nacionales y recursos externos no procedentes del Fondo Mundial</t>
  </si>
  <si>
    <t>Indicator:
Proportion of children 2-59 months with suspected pneumonia (fast breathing) that received first line antibiotic treatment in the community.</t>
  </si>
  <si>
    <t>Indicateur : 
Proportion d'enfants de 2 à 59 mois avec suspicion de pneumonie (respiration rapide) qui ont reçu un traitement antibiotique de première ligne dans la communauté.</t>
  </si>
  <si>
    <t>Indicador:
Proporción de niños de 2 a 59 meses con presunta infección por neumonía (respiración rápida) que recibieron tratamiento antibiótico de primera línea en la comunidad.</t>
  </si>
  <si>
    <t>E. Number of CHWs who are to receive integrated supportive supervision through the allocation amount</t>
  </si>
  <si>
    <t>E. Nombre d'ASC qui doivent recevoir une supervision formative intégrée grâce au montant de l'allocation</t>
  </si>
  <si>
    <t>E. Número de trabajadores de salud comunitarios que van a recibir supervisión de apoyo integrada mediante el monto de asignación</t>
  </si>
  <si>
    <t xml:space="preserve">Current estimated country need: 
1) "A" refers to the total estimated number of suspected pneumonia cases in the areas with CHWs (may be higher than the NSP target). Comments/Assumptions: Specify the assumptions (e.g., incidence of suspected pneumonia among children 2-59 months x population 2-59 months in the communities served by CHWs; for example 270 suspected pneumonia cases per 1,000 children 2-59 months in a population of 1,000,000 children 2-59 months in communities served by CHWs = (270*1,000,000)/1,000 = 270,000 estimated suspected pneumonia cases).
2) "B" refers to country targets for number of suspected pneumonia cases to be treated with first line antibiotics by CHWs per NSP or agreed number (must be equal to or lower than “A”). </t>
  </si>
  <si>
    <t>Besoin actuel estimé du pays : 
1)  « A »  fait référence au nombre total estimé de cas suspects de pneumonie dans les zones disposant d'ASC (peut être supérieur à l'objectif du PSN). Commentaires/Hypothèses : Précisez les hypothèses (par exemple, incidence de cas suspects de pneumonie chez les enfants de 2 à 59 mois x population de 2 à 59 mois dans les communautés desservies par les ASC ; par exemple 270 cas suspects de pneumonie pour 1 000 enfants de 2 à 59 mois dans une population 1,000,000 d’enfants de 2 à 59 mois dans les communautés desservies par les ASC = (270*1 000 000)/1 000 = 270 000 cas suspects estimés de pneumonie).
2) « B » fait référence aux cibles nationales pour le nombre de cas suspects de pneumonie à traiter avec des antibiotiques de première ligne par les ASC selon le PSN ou selon un autre nombre convenu (doit être égal ou inférieur à « A »).</t>
  </si>
  <si>
    <t xml:space="preserve">Necesidad actual estimada del país: 
1) "A" se refiere al número total estimado de casos sospechosos de neumonía en las áreas con trabajadores de salud comunitarios (puede ser mayor que el objetivo del Plan Estratégico Nacional). Comentarios y supuestos: especifique los supuestos (p. ej., la incidencia de casos sospechosos de neumonía entre los niños de 2 a 59 meses x la población de 2 a 59 meses en las comunidades en las que prestan servicios los trabajadores de salud comunitarios; por ejemplo, 270 casos sospechosos de neumonía por cada 1.000 niños de 2 a 59 meses en una población de 1.000.000 de niños de 2 a 59 meses en las comunidades en las que prestan servicios los trabajadores de salud comunitarios = (270*1.000.000)/1.000 = estimación de 270.000 casos sospechosos de neumonía).
2) "B" se refiere a los objetivos del país en cuanto al número de casos sospechosos de neumonía que los trabajadores de salud comunitarios tratarán con antibióticos de primera línea en función del Plan Estratégico Nacional o según el número acordado (debe ser igual o inferior al número especificado en "A"). </t>
  </si>
  <si>
    <t>F. Number of CHWs who are to receive integrated supportive supervision through all sources: C+E</t>
  </si>
  <si>
    <t>F. Nombre d'ASC qui doivent recevoir une supervision formative intégrée par toutes les sources:C+E</t>
  </si>
  <si>
    <t>F. Número de trabajadores de salud comunitarios que van a recibir supervisión de apoyo integrada mediante todas las fuentes: C+E</t>
  </si>
  <si>
    <t>Country target already covered:
1) "C1" refers to the part of the country target planned to be covered by domestic resources.
2) "C2" refers to the part of the country target planned to be covered by non-Global Fund external resources.
3) "C" refers to the part of the country target planned to be covered by domestic + non-Global Fund external resources.</t>
  </si>
  <si>
    <t>Cible nationale déjà couverte : 
1)  « C1 »  indique la portion des cibles nationales devant être couvertes par des ressources nationales.
2)  « C2 »  indique la portion des cibles nationales devant être couvertes par des ressources externes non liées au Fonds mondial. 
3)  « C »  indique la portion des cibles nationales devant être couvertes par des ressources nationales + ressources externes non liées au Fonds mondial.</t>
  </si>
  <si>
    <t>Meta del país ya cubierta:
1) "C1" se refiere a la parte de la meta del país que se prevé cubrir con recursos nacionales.
2) "C2" se refiere a la parte de la meta del país que se prevé cubrir con recursos externos no procedentes del Fondo Mundial.
3) "C" se refiere a la parte de la meta del país que se prevé cubrir con recursos nacionales y recursos externos no procedentes del Fondo Mundial.</t>
  </si>
  <si>
    <t>Denominator: Country target for number of CHWs needed per NSP or agreed number; Numerator: Number of CHWs who are to be equipped (all sources of financing)</t>
  </si>
  <si>
    <t>Dénominateur :  cibles nationales pour le nombre d'ASC nécessaires selon les PSN ou autre nombre convenu ; Numérateur :  Nombre d'ASC qui doivent recevoir une supervision formative intégrée (toutes sources de financement)</t>
  </si>
  <si>
    <t>Denominador: meta del país en cuanto al número de trabajadores de salud comunitarios necesarios en función del Plan Estratégico Nacional o según el número acordado; Numerador: número de trabajadores de salud comunitarios equipados (todas las fuentes de financiamiento)</t>
  </si>
  <si>
    <t>Programmatic gap:
Refers to the expected annual gap in meeting the country target.</t>
  </si>
  <si>
    <t>Brecha programática:
Se refiere al déficit anual previsto para alcanzar la meta del país.</t>
  </si>
  <si>
    <t>C1. Number of CHWs who are to be equipped through domestic resources</t>
  </si>
  <si>
    <t>C1. Número de trabajadores de salud comunitarios a los que se equipará mediante recursos nacionales</t>
  </si>
  <si>
    <t xml:space="preserve">Country target to be covered with the allocation amount:
1) "E" refers to the part of the country target planned to be covered by the allocation amount. 
2) "F" refers to the part of the country target planned to be covered by all sources. 
3) "G" refers to the remaining gap to country target. </t>
  </si>
  <si>
    <t>Cible nationale devant être couverte par la somme allouée : 
1)  « E »   indique la portion des cibles nationales devant être couvertes par l’allocation.
2)  « F »   la portion des cibles nationales devant être couvertes au travers de toutes les sources de financement. 
3)  « G »   fait référence à l'écart restant par rapport à la cible nationale.</t>
  </si>
  <si>
    <t xml:space="preserve">Meta del país que se va a financiar con el monto asignado:
1) "E" se refiere a la parte de la meta del país que se prevé cubrir con el monto de asignación.
2) "F" se refiere a la parte de la meta del país que se prevé cubrir con todas las fuentes.
3) "G" se refiere al déficit restante con respecto a la meta del país. </t>
  </si>
  <si>
    <t>C2. Number of CHWs who are to be equipped through non-Global Fund external resources</t>
  </si>
  <si>
    <t>C2. Número de trabajadores de salud comunitarios a los que se equipará mediante recursos externos no procedentes del Fondo Mundial</t>
  </si>
  <si>
    <t>Comments/Assumptions: 
1) For the current estimated country need: Specify the assumptions (e.g., incidence of suspected pneumonia among children 2-59 months x population 2-59 months in the communities served by CHWs; for example 270 suspected pneumonia cases per 1,000 children 2-59 months in a population of 1,000,000 children 2-59 months in communities served by CHWs = (270*1,000,000)/1,000 = 270,000 estimated suspected pneumonia cases). 
2) Specify the number of CHWs that are planned to be providing iCCM services (including case management for suspected pneumonia).</t>
  </si>
  <si>
    <t>Commentaires/hypothèses : 
1) Pour les besoins estimés actuels du pays :  Préciser les hypothèses (par exemple, incidence des cas suspects de pneumonie chez les enfants de 2 à 59 mois x population de 2 à 59 mois dans les communautés desservies par les ASC ; par exemple 270 cas suspects de pneumonie pour 1 000 enfants de 2 à 59 mois dans une population de 1 000 000 enfants de 2 à 59 mois dans les communautés desservies par les ASC = (270*1 000 000)/1 000 = 270 000 cas suspects de pneumonie estimés).
2) Précisez le nombre d'ASC prévu pour fournir des services de PEC-C (y compris la prise en charge des cas suspects de pneumonie).</t>
  </si>
  <si>
    <t>Comentarios o supuestos: 
1) En cuanto a la necesidad actual estimada del país: especifique los supuestos (p. ej., la incidencia de casos sospechosos de neumonía entre los niños de 2 a 59 meses x la población de 2 a 59 meses en las comunidades en las que prestan servicios los trabajadores de salud comunitarios; por ejemplo, 270 casos sospechosos de neumonía por cada 1.000 niños de 2 a 59 meses en una población de 1.000.000 de niños de 2 a 59 meses en las comunidades en que prestan servicios los trabajadores de salud comunitarios = (270*1.000.000)/1.000 = estimación de 270.000 casos sospechosos de neumonía). 
2) Especifique el número de trabajadores de salud comunitarios que está previsto que presten servicios de gestión integrada de casos comunitarios (incluida la gestión de casos sospechosos de neumonía).</t>
  </si>
  <si>
    <t>C. Number of CHWs who are to be equipped through domestic + non-Global Fund external resources</t>
  </si>
  <si>
    <t>C. Número de trabajadores de salud comunitarios a los que se equipará mediante recursos nacionales y recursos externos no procedentes del Fondo Mundial.</t>
  </si>
  <si>
    <t>Tabla 11 de brechas programáticas relativas a los trabajadores de salud comunitarios - productos básicos para la gestión integrada de casos comunitarios no relacionados con la malaria (sales de rehidratación oral y zinc para el tratamiento de la diarrea entre los niños de 2 a 59 meses de edad como parte de la gestión integrada de casos comunitarios)</t>
  </si>
  <si>
    <t>E. Number of CHWs who are to be equipped through the allocation amount</t>
  </si>
  <si>
    <t>E. Número de trabajadores de salud comunitarios a los que se deberá equipar mediante el monto de asignación</t>
  </si>
  <si>
    <t>Indicator:
Proportion of children 2-59 months with diarrhea that received oral rehydration salts and zinc treatment in the community.</t>
  </si>
  <si>
    <t>Indicateur : 
Proportion d'enfants de 2 à 59 mois souffrant de diarrhée qui ont reçu des sels de réhydratation orale et un traitement au zinc dans la communauté.</t>
  </si>
  <si>
    <t>Indicador:
Proporción de niños de 2 a 59 meses con diarrea que recibieron tratamiento con sales de rehidratación oral y zinc en la comunidad</t>
  </si>
  <si>
    <t>F. Number of CHWs who are to be equipped through all sources: C+E</t>
  </si>
  <si>
    <t>F. Nombre d'ASC qui doivent recevoir une supervision formative intégrée par toutes les sources : C+E</t>
  </si>
  <si>
    <t>F. Número de trabajadores de salud comunitarios a los que se equipará mediante todas las fuentes: C+E</t>
  </si>
  <si>
    <t xml:space="preserve">Current estimated country need: 
1) "A" refers to the total estimated number of diarrhea cases in the areas with CHWs (may be higher than the NSP target). Comments/Assumptions: Specify the assumptions (e.g., incidence of diarrhea among children 2-59 months x population 2-59 months in the communities served by CHWs; for example 3300 diarrhea cases per 1,000 children 2-59 months in a population of 1,000,000 children 2-59 months in communities served by CHWs = (3300*1,000,000)/1,000 = 3,330,000 estimated diarrhea cases).
2) "B" refers to country targets for number of suspected diarrhea cases  by CHWs per NSP or agreed number (must be equal to or lower than “A”). </t>
  </si>
  <si>
    <t>Estimation des besoins actuels du pays : 
1)  « A »   fait référence au nombre total estimé de cas de diarrhée dans les zones avec ASC (peut être supérieur à la cible du PSN). Commentaires/Hypothèses : Préciser les hypothèses (par exemple, incidence de la diarrhée chez les enfants de 2 à 59 mois x population de 2 à 59 mois dans les communautés desservies par les ASC ; par exemple 3 300 cas de diarrhée pour 1 000 enfants de 2 à 59 mois dans une population de 1 000 000 d'enfants 2-59 mois dans les communautés desservies par les ASC = (3300*1 000 000)/1 000 = 3 330 000 cas de diarrhée estimés).
2) « B » fait référence aux cibles du pays pour le nombre de cas de diarrhée à traiter par les ASC selon le PSN ou nombre convenu (doit être égal ou inférieur à « A »).</t>
  </si>
  <si>
    <t xml:space="preserve">Necesidad actual estimada del país: 
1) "A" se refiere al número total estimado de casos de diarrea en las áreas con trabajadores de salud comunitarios (puede ser mayor que la meta del Plan Estratégico Nacional). Comentarios y supuestos: especifique los supuestos (p. ej., la incidencia de casos de diarrea entre los niños de 2 a 59 meses x la población de 2 a 59 meses en las comunidades en las que prestan servicios los trabajadores de salud comunitarios; por ejemplo, 3.300 casos de diarrea por cada 1.000 niños de 2 a 59 meses en una población de 1.000.000 de niños de 2 a 59 meses en las comunidades en las que prestan servicios los trabajadores de salud comunitarios = (3.300*1.000.000)/1.000 = 3.333.000 casos estimados de diarrea).
2) "B" se refiere a los objetivos del país en cuanto al número de casos sospechosos de neumonía que los trabajadores de salud comunitarios tratarán con antibióticos de primera línea en función del Plan Estratégico Nacional o según el número acordado (debe ser igual o inferior al número especificado en "A"). </t>
  </si>
  <si>
    <t>Denominator: Country target for number of CHWs needed per NSP or agreed number; Numerator: Number of CHWs to be protected with PPE (all sources of financing)</t>
  </si>
  <si>
    <t>Dénominateur: cible nationale pour le nombre d'ASC nécessaires selon le PSN ou autre nombre convenu ; Numérateur: Nombre d'ASC à protéger avec des EPI (toutes sources de financement)</t>
  </si>
  <si>
    <t>Denominador: meta del país en cuanto al número de trabajadores de salud comunitarios necesarios en función del Plan Estratégico Nacional o según el número acordado; Numerador: número de trabajadores de salud protegidos con EPI (todas las fuentes de financiamiento)</t>
  </si>
  <si>
    <t>Meta del país ya cubierta:
1) "C1" se refiere a la parte de la meta del país que se prevé cubrir con recursos nacionales.
2) "C2" se refiere a la parte del objetivo de la meta que se prevé cubrir con recursos externos no procedentes del Fondo Mundial.
3) "C" se refiere a la parte de la meta del país que se prevé cubrir con recursos nacionales y recursos externos no procedentes del Fondo Mundial.</t>
  </si>
  <si>
    <t>C1. Number of CHWs to be protected with PPE through domestic resources</t>
  </si>
  <si>
    <t>C1. Nombre d'ASC à protéger avec des EPI grâce aux ressources nationales</t>
  </si>
  <si>
    <t>C1. Número de trabajadores de salud comunitarios a los que se protegerá con EPI mediante recursos nacionales.</t>
  </si>
  <si>
    <t>C2. Number of CHWs to be protected with PPE through non-Global Fund external resources</t>
  </si>
  <si>
    <t>C2. Nombre d'ASC à protéger avec des EPI grâce à des ressources externes non financées par le Fonds mondial</t>
  </si>
  <si>
    <t>C2. Número de trabajadores de salud comunitarios a los que se protegerá con EPI mediante recursos externos no procedentes del Fondo Mundial</t>
  </si>
  <si>
    <t xml:space="preserve">Country target to be covered with the allocation amount:
1) "E" refers to the part of the country target planned to be covered by the allocation amount. 
2) "F" refers to the part of the country target planned to be covered by all sources. 
3) "G" refers to the remaining gap to country target.  </t>
  </si>
  <si>
    <t>Cible nationale devant être couverte par la somme allouée : 
1)  « E »   fait référence la portion des cibles nationales devant être couvertes grâce aux fonds de l’allocation.
2)  « F »   fait référence la portion des cibles nationales devant être couvertes au travers de toutes les sources de financement. 
3)  « G »   fait référence à l'écart restant par rapport à la cible nationale.</t>
  </si>
  <si>
    <t xml:space="preserve">Meta del país que se va a financiar con el monto asignado:
1) "E" se refiere a la parte de la meta del país que se prevé cubrir con el monto de asignación.
2) "F" se refiere a la parte de la meta  del país que se prevé cubrir con todas las fuentes.
3) "G" se refiere al déficit restante con respecto a la meta objetivo del país. </t>
  </si>
  <si>
    <t>C. Number of CHWs whose cost PPE is planned to be covered by domestic + non-Global Fund external resources</t>
  </si>
  <si>
    <t>C. Nombre d'ASC dont le coût de l'EPI doit être couvert par des ressources internes + externes non liées au Fonds mondial</t>
  </si>
  <si>
    <t>C. Número de trabajadores de salud comunitarios cuyos costos en materia de EPI está previsto que se cubran con recursos nacionales y recursos externos no procedentes del Fondo Mundial</t>
  </si>
  <si>
    <t>Comments/Assumptions: 
1) For the current estimated country need: Specify the assumptions (e.g., incidence of diarrhea among children 2-59 months x population 2-59 months in the communities served by CHWs; for example 3300 diarrhea cases per 1,000 children 2-59 months in a population of 1,000,000 children 2-59 months in communities served by CHWs = (3300*1,000,000)/1,000 = 3,330,000 estimated diarrhea cases). 
2) Specify the number of CHWs that are planned to be providing iCCM services (including case management for suspected diarrhea).</t>
  </si>
  <si>
    <t>Commentaires/hypothèses : 
1) Pour les besoins actuels estimés du pays : Précisez les hypothèses (par exemple, l'incidence de la diarrhée chez les enfants de 2 à 59 mois x la population de 2 à 59 mois dans les communautés desservies par les ASC ; par exemple 3 300 cas de diarrhée pour 1 000 enfants de 2 à 59 mois dans une population de 1 000 000 enfants de 2 à 59 mois dans les communautés desservies par les ASC = (3300*1 000 000)/1 000 = 3 330 000 cas de diarrhée estimés).
2) Précisez le nombre d'ASC prévu pour fournir des services de PEC-C (y compris la prise en charge des de diarrhées).</t>
  </si>
  <si>
    <t>Comentarios o supuestos: 
1) En cuanto a la necesidad actual estimada de país: especifique los supuestos (p. ej., la incidencia de casos de diarrea entre los niños de 2 a 59 meses x la población de 2 a 59 meses en las comunidades en las que prestan servicios los trabajadores de salud comunitarios; por ejemplo, 3.300 casos de diarrea por cada 1.000 niños de 2 a 59 meses en una población de 1.000.000 de niños de 2 a 59 meses en las comunidades en las que prestan servicios los trabajadores de salud comunitarios = (3.300*1.000.000)/1.000 = 3.333.000 casos estimados de diarrea). 
2) Especifique el número de trabajadores de salud comunitarios que está previsto que presten servicios de gestión integrada de casos comunitarios (incluida la gestión de casos sospechosos de neumonía).</t>
  </si>
  <si>
    <t>E. Number of CHWs to be protected with PPE through the allocation amount</t>
  </si>
  <si>
    <t xml:space="preserve">E. Nombre d'ASC à protéger avec des EPI grâce au montant de l'allocation
</t>
  </si>
  <si>
    <t>E. Número de trabajadores de salud comunitarios a los que se deberá proteger con EPI mediante el monto de asignación</t>
  </si>
  <si>
    <t>The Modular Framework -  https://www.theglobalfund.org/media/4309/fundingmodel_modularframework_handbook_en.pdf</t>
  </si>
  <si>
    <t>Référence : le Manuel du cadre modulaire - https://www.theglobalfund.org/media/4309/fundingmodel_modularframework_handbook_en.pdf</t>
  </si>
  <si>
    <t xml:space="preserve">Referencia: el Manual del Marco Modular - https://www.theglobalfund.org/media/4309/fundingmodel_modularframework_handbook_en.pdf
</t>
  </si>
  <si>
    <t>F. Number of CHWs to be protected with PPE through all sources: C+E</t>
  </si>
  <si>
    <t>F. Nombre d'ASC à protéger avec des EPI par toutes les sources : C+E</t>
  </si>
  <si>
    <t>Número de trabajadores de salud comunitarios a los que se protegerá con EPI mediante todas las fuentes: C+E</t>
  </si>
  <si>
    <t>Global Fund RSSH Information Note - https://www.theglobalfund.org/media/4759/core_resilientsustainablesystemsforhealth_infonote_en.pdf</t>
  </si>
  <si>
    <t>La note d'information du Fonds mondial sur le SRPS- https://www.theglobalfund.org/media/4759/core_resilientsustainablesystemsforhealth_infonote_en.pdf</t>
  </si>
  <si>
    <t>La Nota informativa sobre el SSRS del Fondo Mundial,- https://www.theglobalfund.org/media/4759/core_resilientsustainablesystemsforhealth_infonote_en.pdf</t>
  </si>
  <si>
    <t>Denominator: Country target for number of CHWs needed per NSP or agreed number; Numerator: Number of CHWs whose cost of commodities was covered (all sources of financing)</t>
  </si>
  <si>
    <t>Dénominateur : cible nationale pour le nombre d'ASC nécessaires selon le PSN ou autre nombre convenu ; Numérateur: Nombre d'ASC dont le coût des produits a été couvert (toutes sources de financement)</t>
  </si>
  <si>
    <t>Denominador: meta del país en cuanto al número de trabajadores de salud comunitarios necesarios en función del Plan Estratégico Nacional o según el número acordado; Numerador: número de trabajadores de salud comunitarios cuyos costos en materia de productos básicos se han cubierto (todas las fuentes de financiamiento)</t>
  </si>
  <si>
    <t>C1. Number of CHWs to be provided commodities through domestic resources</t>
  </si>
  <si>
    <t>C1. Nombre d'ASC devant recevoir des produits grâce aux ressources nationales</t>
  </si>
  <si>
    <t>C1. Número de trabajadores de salud comunitarios a los que se les proporcionarán productos básicos mediante recursos nacionales</t>
  </si>
  <si>
    <t>C2. Number of CHWs to be provided commodities through non-Global Fund external resources</t>
  </si>
  <si>
    <t>C2. Nombre d'ASC devant recevoir des produits grâce à des ressources externes non financées par le Fonds mondial</t>
  </si>
  <si>
    <t>C2. Número de trabajadores de salud comunitarios a los que se les proporcionarán productos básicos mediante recursos externos no procedentes del Fondo Mundial</t>
  </si>
  <si>
    <t>C. Number of CHWs to be provided commodities through domestic + non-Global Fund external resources</t>
  </si>
  <si>
    <t>C. Nombre d'ASC devant recevoir des produits grâce à des ressources nationales + externes non liées au Fonds mondial</t>
  </si>
  <si>
    <t>C. Número de trabajadores de salud comunitarios a los que se les proporcionarán productos básicos mediante recursos nacionales y recursos externos no procedentes del Fondo Mundial</t>
  </si>
  <si>
    <t>E. Number of CHWs to be provided commodities through the allocation amount</t>
  </si>
  <si>
    <t>E. Nombre d'ASC devant recevoir des produits via le montant de l'allocation</t>
  </si>
  <si>
    <t>E. Número de trabajadores de salud comunitarios a los que se les proporcionarán productos básicos mediante el monto de asignación</t>
  </si>
  <si>
    <t>F. Number of CHWs to be provided commodities all sources: C+E</t>
  </si>
  <si>
    <t>F. Nombre d'ASC devant recevoir des produits par toutes sources : C+E</t>
  </si>
  <si>
    <t>F. Número de trabajadores de salud comunitarios a los que se les proporcionarán productos básicos mediante todas las fuentes: C+E</t>
  </si>
  <si>
    <t>Denominator: Country target fro number of CHWs needed per NSP or agreed number; Numerator: Number of CHWs whose cost of referral / counter-referral was covered (all sources of financing)</t>
  </si>
  <si>
    <t>Dénominateur : cible nationale pour le nombre d'ASC nécessaires selon le PSN ou autre nombre convenu ; Numérateur: Nombre d'ASC dont le coût liés aux  référence/contre référence a été couvert (toutes sources de financement)</t>
  </si>
  <si>
    <t>Denominador: meta del país en cuanto al número de trabajadores de salud comunitarios necesarios en función del Plan Estratégico Nacional o según el número acordado; Numerador: número de trabajadores de salud comunitarios cuyos costos en materia de referencia/ contrarreferencia se han cubierto (todas las fuentes de financiamiento)</t>
  </si>
  <si>
    <t>C1. Number of CHWs to be supported for referral / counter-referral through domestic resources</t>
  </si>
  <si>
    <t>C1. Nombre d'ASC à appuyer pour la référence / contre-référence à travers les ressources nationales</t>
  </si>
  <si>
    <t>C1. Número de trabajadores de salud comunitarios que recibirán apoyo para la referencia/ contrarreferencia mediante recursos nacionales</t>
  </si>
  <si>
    <t>C2. Number of CHWs to be supported for referral / counter-referral through non-Global Fund external resources</t>
  </si>
  <si>
    <t>C2. Nombre d'ASC à appuyer pour la référence/contre-référence par le biais de ressources externes non liées au Fonds mondial</t>
  </si>
  <si>
    <t>C2. Número de trabajadores de salud comunitarios que recibirán apoyo para la referencia/ contrarreferencia mediante recursos externos no procedentes del Fondo Mundial</t>
  </si>
  <si>
    <t>C. Number of CHWs to be supported for referral / counter-referral through domestic + non-Global Fund external resources</t>
  </si>
  <si>
    <t>C. Nombre d'ASC à appuyer pour la référence / contre-référence par le biais de ressources nationales + externes non liées au Fonds mondial</t>
  </si>
  <si>
    <t>C. Número de trabajadores de salud comunitarios que recibirán apoyo para la referencia/ contrarreferencia mediante recursos nacionales y recursos externos no procedentes del Fondo Mundial</t>
  </si>
  <si>
    <t>E. Number of CHWs to be supported for referral / counter-referral through the allocation amount</t>
  </si>
  <si>
    <t>E. Nombre d'ASC à appuyer pour la référence/contre-référence par la somme allouée</t>
  </si>
  <si>
    <t>E. Número de trabajadores de salud comunitarios que recibirán apoyo para la referencia/ contrarreferencia mediante el monto de asignación</t>
  </si>
  <si>
    <t>F. Number of CHWs to be supported for referral / counter-referral through all sources: C+E</t>
  </si>
  <si>
    <t xml:space="preserve">F. Nombre d'ASC à appuyer pour la référence / contre-référence par toutes sources : C + E </t>
  </si>
  <si>
    <t>F. Número de trabajadores de salud comunitarios que recibirán apoyo para la referencia/ contrarreferencia mediante todas las fuentes: C+E</t>
  </si>
  <si>
    <t>Denominator: Country target for number of CHWs needed per NSP or agreed number; Numerator: Number of CHWs whose cost of Health management information system, surveillance and M&amp;E was covered (all sources of financing)</t>
  </si>
  <si>
    <t xml:space="preserve">Dénominateur: cible nationale pour le nombre d'ASC nécessaires selon le PSN ou autre nombre convenu ; Numérateur: Nombre d'ASC dont les coûts relatifs aux activités du Système d’information Sanitaire, de surveillance et de S&amp;E ont été couverts (toutes sources de financement) </t>
  </si>
  <si>
    <t>Denominador: objetivo del país en cuanto al número de trabajadores de salud comunitarios necesarios en función del Plan Estratégico Nacional o según el número acordado; Numerador: número de trabajadores de salud comunitarios cuyo costo del sistema de información sobre la gestión sanitaria, así como en materia de vigilancia y seguimiento y evaluación, se ha cubierto (todas las fuentes de financiamiento)</t>
  </si>
  <si>
    <t>C1. Number of CHWs to be supported with Health management information system, surveillance and M&amp;E through domestic resources</t>
  </si>
  <si>
    <t>C1. Nombre d'ASC à soutenir par les activités relatives au Système d’information Sanitaire, à la surveillance et au S&amp;E grâce aux ressources nationales</t>
  </si>
  <si>
    <t>C1. Número de trabajadores de salud comunitarios que recibirán apoyo en el uso del Sistema de Información Gerencial en Salud, así como en materia de vigilancia, seguimiento y evaluación, mediante recursos nacionales</t>
  </si>
  <si>
    <t>C2. Number of CHWs to be supported with Health management information system, surveillance and M&amp;E through non-Global Fund external resources</t>
  </si>
  <si>
    <t>C2. Nombre d'ASC à soutenir par les activités relatives au Système d’information Sanitaire, à la surveillance et au S&amp;E grâce à des ressources externes non liées au Fonds mondial</t>
  </si>
  <si>
    <t>C2. Número de trabajadores de salud comunitarios que recibirán apoyo en el uso del Sistema de Información Gerencial en Salud, así como en materia de vigilancia, seguimiento y evaluación, mediante recursos externos no procedentes del Fondo Mundial</t>
  </si>
  <si>
    <t>C. Number of CHWs to be supported with Health management information system, surveillance and M&amp;E through domestic + non-Global Fund external resources</t>
  </si>
  <si>
    <t>C. Nombre d'ASC à soutenir par les activités relatives au Système d’information Sanitaire, à la surveillance et au S&amp;E par le biais de ressources nationales + ressources externes non liées au Fonds mondial</t>
  </si>
  <si>
    <t>C. Número de trabajadores de salud comunitarios que recibirán apoyo en el uso del Sistema de Información Gerencial en Salud, así como en materia de vigilancia, seguimiento y evaluación, mediante recursos nacionales y recursos externos no procedentes del Fondo Mundial</t>
  </si>
  <si>
    <t>E. Number of CHWs to be supported with Health management information system, surveillance and M&amp;E through the allocation amount</t>
  </si>
  <si>
    <t>E. Nombre d'ASC à soutenir par les activités relatives au Système d’information Sanitaire, à la surveillance et au S&amp;E par la somme allouée</t>
  </si>
  <si>
    <t>E. Número de trabajadores de salud comunitarios que recibirán apoyo en el uso del Sistema de Información Gerencial en Salud, así como en materia de vigilancia, seguimiento y evaluación mediante el monto de asignación</t>
  </si>
  <si>
    <t>F. Number of CHWs to be supported with Health management information system, surveillance and M&amp;E through all sources: C+E</t>
  </si>
  <si>
    <t>F. Nombre d'ASC à soutenir par les activités relatives au Système d’information Sanitaire, à la surveillance et au S&amp;E par toues les sources de financement : C+E</t>
  </si>
  <si>
    <t>F. Número de trabajadores de salud comunitarios que recibirán apoyo en el uso del Sistema de Información Gerencial en Salud, así como en materia de vigilancia, seguimiento y evaluación, mediante todas las fuentes: C+E</t>
  </si>
  <si>
    <t>"Non-Malaria iCCM commodities" tab</t>
  </si>
  <si>
    <t>Tableau des produits non-malariques de la PEC-C</t>
  </si>
  <si>
    <t>Pestaña "Productos básicos para la gestión integrada de casos comunitarios no relacionados con la malaria"</t>
  </si>
  <si>
    <t>Please read the Instructions sheet carefully before completing the programmatic gap tables.</t>
  </si>
  <si>
    <r>
      <rPr>
        <sz val="11"/>
        <color theme="1"/>
        <rFont val="Calibri"/>
        <family val="2"/>
      </rPr>
      <t>Veuillez lire attentivement la feuille Instructions avant de compléter le tableau d'analyse des déficits programmatiques.</t>
    </r>
  </si>
  <si>
    <t>Lea detenidamente la hoja de instrucciones antes de completar la tabla de análisis de brecha programático.</t>
  </si>
  <si>
    <t>To complete this cover sheet, select from the drop-down lists the Geography, Component and Applicant Type.</t>
  </si>
  <si>
    <t>Pour remplir cette feuille de présentation, sélectionnez un lieu géographique et un type de candidat dans les listes déroulantes.</t>
  </si>
  <si>
    <t xml:space="preserve">Para completar la portada, seleccione la zona geográfica y el tipo de solicitante de las listas desplegables. </t>
  </si>
  <si>
    <t>Applicant</t>
  </si>
  <si>
    <r>
      <rPr>
        <sz val="11"/>
        <color theme="1"/>
        <rFont val="Calibri"/>
        <family val="2"/>
      </rPr>
      <t>Candidat</t>
    </r>
  </si>
  <si>
    <t>Solicitante</t>
  </si>
  <si>
    <t>Component</t>
  </si>
  <si>
    <r>
      <rPr>
        <sz val="11"/>
        <color theme="1"/>
        <rFont val="Calibri"/>
        <family val="2"/>
      </rPr>
      <t>Composante</t>
    </r>
  </si>
  <si>
    <t>Componente</t>
  </si>
  <si>
    <t>Applicant Type</t>
  </si>
  <si>
    <r>
      <rPr>
        <sz val="11"/>
        <color theme="1"/>
        <rFont val="Calibri"/>
        <family val="2"/>
      </rPr>
      <t>Type de candidat</t>
    </r>
  </si>
  <si>
    <t>Tipo de solicitante</t>
  </si>
  <si>
    <t>Latest version updated: 15 March 2023</t>
  </si>
  <si>
    <t>Dernière version mise à jour : le 15 mars 2023</t>
  </si>
  <si>
    <t>Última versión actualizada: 15 de marzo de 2023</t>
  </si>
  <si>
    <t>Modules</t>
  </si>
  <si>
    <t>Geography</t>
  </si>
  <si>
    <r>
      <rPr>
        <sz val="11"/>
        <color theme="1"/>
        <rFont val="Calibri"/>
        <family val="2"/>
      </rPr>
      <t>Sélectionner…</t>
    </r>
  </si>
  <si>
    <t>Seleccione…</t>
  </si>
  <si>
    <t>Please select your geography…</t>
  </si>
  <si>
    <r>
      <rPr>
        <sz val="11"/>
        <color theme="1"/>
        <rFont val="Calibri"/>
        <family val="2"/>
      </rPr>
      <t>Sélectionnez votre lieu géographique…</t>
    </r>
  </si>
  <si>
    <t>Seleccione su zona geográfica</t>
  </si>
  <si>
    <t>Coverage of remuneration costs</t>
  </si>
  <si>
    <t>Couverture des coûts de rémunération</t>
  </si>
  <si>
    <t>Cobertura de los costos de remuneración</t>
  </si>
  <si>
    <t>Percentage of CHWs who are to be remunerated</t>
  </si>
  <si>
    <t xml:space="preserve">Pourcentage d’ASC rémunérés </t>
  </si>
  <si>
    <t>Porcentaje de trabajadores de salud comunitarios remunerados</t>
  </si>
  <si>
    <t>Afghanistan</t>
  </si>
  <si>
    <t>Afganistán</t>
  </si>
  <si>
    <r>
      <rPr>
        <sz val="11"/>
        <color theme="1"/>
        <rFont val="Calibri"/>
        <family val="2"/>
      </rPr>
      <t>ICN</t>
    </r>
  </si>
  <si>
    <t>MCP</t>
  </si>
  <si>
    <t>HIV</t>
  </si>
  <si>
    <t>VIH</t>
  </si>
  <si>
    <t>Coverage of competency-based pre-service training and certification costs</t>
  </si>
  <si>
    <t>Couverture des coûts de formation pré-service et de certification basée sur les compétences</t>
  </si>
  <si>
    <t>Cobertura de los costos de formación y certificación basadas en competencias previas a la prestación del servicio</t>
  </si>
  <si>
    <t>Percentage of CHWs who are to receive competency-based pre-service training and certification</t>
  </si>
  <si>
    <t>Pourcentage d’ASC qui ont reçu  une formation pré-service et de certification basée sur les compétences</t>
  </si>
  <si>
    <t>Porcentaje de trabajadores de salud comunitarios que recibieronformación y certificación basadas en competencias previas a la prestación del servicio</t>
  </si>
  <si>
    <t>Albania</t>
  </si>
  <si>
    <t>Albanie</t>
  </si>
  <si>
    <t>non-CCM</t>
  </si>
  <si>
    <r>
      <rPr>
        <sz val="11"/>
        <color theme="1"/>
        <rFont val="Calibri"/>
        <family val="2"/>
      </rPr>
      <t>non ICN</t>
    </r>
  </si>
  <si>
    <t>entidad no vinculada a un MCP</t>
  </si>
  <si>
    <t>Tuberculosis</t>
  </si>
  <si>
    <t>Tuberculose</t>
  </si>
  <si>
    <t>Coverage of competency-based in-service training costs</t>
  </si>
  <si>
    <t>Couverture des coûts de formation continue basée sur les compétences</t>
  </si>
  <si>
    <t>Cobertura de los costos de formación basada en competencias durante la prestación del servicio</t>
  </si>
  <si>
    <t>Percentage of CHWs who are to receive competency-based in-service training</t>
  </si>
  <si>
    <t>Pourcentage  d’ASC qui ont reçu  une formation continue basée sur les compétences</t>
  </si>
  <si>
    <t>Porcentaje de trabajadores de salud comunitarios que recibieron formación basada en competencias durante la prestación del servicio</t>
  </si>
  <si>
    <t>Algeria</t>
  </si>
  <si>
    <t>Algérie</t>
  </si>
  <si>
    <t>Argelia</t>
  </si>
  <si>
    <t>CLO</t>
  </si>
  <si>
    <t xml:space="preserve">Organisation dirigée par la communauté  </t>
  </si>
  <si>
    <t>Organización dirigida por la comunidad</t>
  </si>
  <si>
    <t>Malaria</t>
  </si>
  <si>
    <t>Paludisme</t>
  </si>
  <si>
    <t>Coverage of supervision costs</t>
  </si>
  <si>
    <t xml:space="preserve">Couverture des coûts des supervisions </t>
  </si>
  <si>
    <t>Cobertura de los costos de supervisión</t>
  </si>
  <si>
    <t>Percentage of CHWs who are to receive integrated supportive supervision</t>
  </si>
  <si>
    <t xml:space="preserve">Pourcentage  d’ASC qui ont reçu  une supervision formative intégrée </t>
  </si>
  <si>
    <t>Porcentaje de trabajadores de salud comunitarios que recibieron supervisión de apoyo integrada</t>
  </si>
  <si>
    <t>Andorra</t>
  </si>
  <si>
    <t>Andorre</t>
  </si>
  <si>
    <t>CBO</t>
  </si>
  <si>
    <t xml:space="preserve">Organisation basée dans la communauté </t>
  </si>
  <si>
    <r>
      <t>Organización basada en la com</t>
    </r>
    <r>
      <rPr>
        <sz val="10"/>
        <color theme="1"/>
        <rFont val="Arial"/>
        <family val="2"/>
      </rPr>
      <t>unidad</t>
    </r>
  </si>
  <si>
    <t>RSSH</t>
  </si>
  <si>
    <t>SSRP</t>
  </si>
  <si>
    <t>SSRS</t>
  </si>
  <si>
    <t>Coverage of equipment costs</t>
  </si>
  <si>
    <t>Couverture des coûts d’équipements</t>
  </si>
  <si>
    <t>Cobertura de los costos de equipamiento</t>
  </si>
  <si>
    <t>Percentage of CHWs who are to be equipped</t>
  </si>
  <si>
    <t>Pourcentage  d’ASC qui ont reçu un équipement</t>
  </si>
  <si>
    <t>Porcentaje de trabajadores de salud comunitarios equipados</t>
  </si>
  <si>
    <t>Angola</t>
  </si>
  <si>
    <t>Coverage of PPE costs</t>
  </si>
  <si>
    <t xml:space="preserve">Couverture des coûts des EPI </t>
  </si>
  <si>
    <t>Cobertura de los costos de los EPI</t>
  </si>
  <si>
    <t>Percentage of CHWs to be protected with PPE</t>
  </si>
  <si>
    <t>Pourcentage  d’ASC protégés par un EPI</t>
  </si>
  <si>
    <t>Porcentaje de trabajadores de salud comunitarios protegidos con EPI</t>
  </si>
  <si>
    <t>Antigua and Barbuda</t>
  </si>
  <si>
    <t>Antigua-et-Barbuda</t>
  </si>
  <si>
    <t>Antigua y Barbuda</t>
  </si>
  <si>
    <t>Coverage of commodity costs</t>
  </si>
  <si>
    <t>Couverture des coûts des produits</t>
  </si>
  <si>
    <t>Cobertura de los costos de los productos básicos</t>
  </si>
  <si>
    <t>Percentageof CHWs to be provided commodities (e.g., condoms, lubricant per the CHW package of services)</t>
  </si>
  <si>
    <t>Pourcentage d'agents de santé communautaires à qui l'on a fourni des produits (par exemple, des préservatifs, du lubrifiant selon le paquet de services des agents de santé communautaires)</t>
  </si>
  <si>
    <t>Porcentaje de ASC que deberían recibir insumos (p.ej. preservativos, lubricantes, según el paquete de servicios de ASC)</t>
  </si>
  <si>
    <t>Argentina</t>
  </si>
  <si>
    <t>Argentine</t>
  </si>
  <si>
    <t>Coverage of referral / counter-referral costs</t>
  </si>
  <si>
    <t>Couverture des coûts liés aux références / contre références</t>
  </si>
  <si>
    <t>Cobertura de los costos de referencia/ contrarreferencia</t>
  </si>
  <si>
    <t>Percentage of CHWs to be supported for referral / counter-referral</t>
  </si>
  <si>
    <t>Pourcentage d'ASC appuyés pour des activités liées à la référence/contre-référence</t>
  </si>
  <si>
    <t>Porcentaje de trabajadores de salud comunitarios que recibieron apoyo para la referencia/ contrarreferencia</t>
  </si>
  <si>
    <t>Armenia</t>
  </si>
  <si>
    <t>Arménie</t>
  </si>
  <si>
    <t>Coverage of health management information system, surveillance and M&amp;E costs</t>
  </si>
  <si>
    <t>Couverture des coûts liés au Système de Gestion de l’Information Sanitaire et du S&amp;E.</t>
  </si>
  <si>
    <t>Cobertura de los costos del Sistema de Información Gerencial en Salud, así como en materia de vigilancia, seguimiento y evaluación</t>
  </si>
  <si>
    <t>Percentage of CHWs to be supported with Health management information system, surveillance and M&amp;E</t>
  </si>
  <si>
    <t>Pourcentage d’ASC appuyés par des activités relatives au Système d’Information Sanitaire, à la surveillance et au S&amp;E</t>
  </si>
  <si>
    <t>Porcentaje de los trabajadores de salud comunitarios que recibieron apoyo en el uso del Sistema de Información Gerencial en Salud, así como en materia de vigilancia, seguimiento y evaluación</t>
  </si>
  <si>
    <t>Aruba</t>
  </si>
  <si>
    <t>Non-malaria iCCM commodities (first line antibiotics for simple pneumonia among children 2-59 months of age as part of iCCM)</t>
  </si>
  <si>
    <t>Produits pour la PEC-C non liés au paludisme (antibiotiques de première ligne pour la pneumonie simple chez les enfants de 2 à 59 mois dans le cadre de la PEC-C)</t>
  </si>
  <si>
    <t>Productos básicos para la gestión integrada de casos comunitarios no relacionados con la malaria (antibióticos de primera línea para la neumonía simple entre los niños de 2 a 59 meses de edad como parte de la gestión integrada de casos comunitarios)</t>
  </si>
  <si>
    <t>Proportion of children 2-59 months with suspected pneumonia (fast breathing) that received first line antibiotic treatment in the community</t>
  </si>
  <si>
    <t>Proportion d'enfants de 2 à 59 mois avec suspicion de pneumonie (respiration rapide) qui ont reçu un traitement antibiotique de première ligne dans la communauté</t>
  </si>
  <si>
    <t>Proporción de niños de 2 a 59 meses con presunta infección por neumonía (respiración rápida) que recibieron tratamiento antibiótico de primera línea en la comunidad</t>
  </si>
  <si>
    <t>Australia</t>
  </si>
  <si>
    <t>Australie</t>
  </si>
  <si>
    <t>CHW Programmatic Gap Table 11: non-malaria iCCM commodities (oral rehydration salts and zinc for treatment of diarrhea among children 2-59 months of age as part of iCCM)</t>
  </si>
  <si>
    <t>Produits pour la PEC-C non liés au paludisme (sels de réhydratation orale et zinc pour le traitement de la diarrhée chez les enfants de 2 à 59 mois dans le cadre de la PEC-C)</t>
  </si>
  <si>
    <t>Tabla 11 de brechas programáticas relativas a los trabajadores de salud comunitarios: productos básicos para la gestión integrada de casos comunitarios no relacionados con la malaria (sales de rehidratación oral y zinc para el tratamiento de la diarrea entre los niños de 2 a 59 meses de edad como parte de la gestión integrada de casos comunitarios)</t>
  </si>
  <si>
    <t>Austria</t>
  </si>
  <si>
    <t>Autriche</t>
  </si>
  <si>
    <t>Malaria - Case management</t>
  </si>
  <si>
    <t>Malaria – Prise en charge</t>
  </si>
  <si>
    <t>Malaria - Gestión de casos</t>
  </si>
  <si>
    <t>Azerbaijan</t>
  </si>
  <si>
    <t>Azerbaïdjan</t>
  </si>
  <si>
    <t>Azerbaiyán</t>
  </si>
  <si>
    <t>Bahamas</t>
  </si>
  <si>
    <t>Bahamas (las)</t>
  </si>
  <si>
    <t>Bahrain</t>
  </si>
  <si>
    <t>Bahreïn</t>
  </si>
  <si>
    <t>Bahrein</t>
  </si>
  <si>
    <t>Bangladesh</t>
  </si>
  <si>
    <t>Barbados</t>
  </si>
  <si>
    <t>Barbade</t>
  </si>
  <si>
    <t>Belarus</t>
  </si>
  <si>
    <t>Biélorussie</t>
  </si>
  <si>
    <t>Belarús</t>
  </si>
  <si>
    <t>Belgium</t>
  </si>
  <si>
    <t>Belgique</t>
  </si>
  <si>
    <t>Bélgica</t>
  </si>
  <si>
    <t>Belize</t>
  </si>
  <si>
    <t>Belice</t>
  </si>
  <si>
    <t>Benin</t>
  </si>
  <si>
    <t>Bénin</t>
  </si>
  <si>
    <t>Bhutan</t>
  </si>
  <si>
    <t>Bhoutan</t>
  </si>
  <si>
    <t>Bhután</t>
  </si>
  <si>
    <t>Bolivia (Plurinational State)</t>
  </si>
  <si>
    <t>Bolivie (Etat Plurinational)</t>
  </si>
  <si>
    <t>Bolivia (Estado Plurinacional)</t>
  </si>
  <si>
    <t>Bosnia and Herzegovina</t>
  </si>
  <si>
    <t>Bosnie-Herzégovine</t>
  </si>
  <si>
    <t>Bosnia y Herzegovina</t>
  </si>
  <si>
    <t>Botswana</t>
  </si>
  <si>
    <t>Brazil</t>
  </si>
  <si>
    <t>Brésil</t>
  </si>
  <si>
    <t>Brasil</t>
  </si>
  <si>
    <t>Brunei Darussalam</t>
  </si>
  <si>
    <t>Brunéi Darussalam</t>
  </si>
  <si>
    <t>Bulgaria</t>
  </si>
  <si>
    <t>Bulgarie</t>
  </si>
  <si>
    <t>Burkina Faso</t>
  </si>
  <si>
    <t>Burundi</t>
  </si>
  <si>
    <t>Cabo Verde</t>
  </si>
  <si>
    <t>Cambodia</t>
  </si>
  <si>
    <t>Cambodge</t>
  </si>
  <si>
    <t>Camboya</t>
  </si>
  <si>
    <t>Cameroon</t>
  </si>
  <si>
    <t>Cameroun</t>
  </si>
  <si>
    <t>Camerún</t>
  </si>
  <si>
    <t>Canada</t>
  </si>
  <si>
    <t>Canadá</t>
  </si>
  <si>
    <t>Central African Republic</t>
  </si>
  <si>
    <t>République centrafricaine</t>
  </si>
  <si>
    <t>República Centroafricana</t>
  </si>
  <si>
    <t>Chad</t>
  </si>
  <si>
    <t>Tchad</t>
  </si>
  <si>
    <t>Chile</t>
  </si>
  <si>
    <t>Chili</t>
  </si>
  <si>
    <t>China</t>
  </si>
  <si>
    <t>Chine</t>
  </si>
  <si>
    <t>Colombia</t>
  </si>
  <si>
    <t>Colombie</t>
  </si>
  <si>
    <t>Comoros</t>
  </si>
  <si>
    <t>Comores</t>
  </si>
  <si>
    <t>Comoras</t>
  </si>
  <si>
    <t>Congo</t>
  </si>
  <si>
    <t>Congo (Democratic Republic)</t>
  </si>
  <si>
    <t>Congo (République démocratique)</t>
  </si>
  <si>
    <t>Congo (República Democrática)</t>
  </si>
  <si>
    <t>Cook Islands</t>
  </si>
  <si>
    <t>Îles Cook</t>
  </si>
  <si>
    <t>Islas Cook</t>
  </si>
  <si>
    <t>Costa Rica</t>
  </si>
  <si>
    <t>Côte d'Ivoire</t>
  </si>
  <si>
    <t>Croatia</t>
  </si>
  <si>
    <t>Croatie</t>
  </si>
  <si>
    <t>Croacia</t>
  </si>
  <si>
    <t>Cuba</t>
  </si>
  <si>
    <t>Curacao</t>
  </si>
  <si>
    <t>Curaçao</t>
  </si>
  <si>
    <t>Cyprus</t>
  </si>
  <si>
    <t>Chypre</t>
  </si>
  <si>
    <t>Chipre</t>
  </si>
  <si>
    <t>Czechia</t>
  </si>
  <si>
    <t>République tchèque</t>
  </si>
  <si>
    <t>República Checa</t>
  </si>
  <si>
    <t>Denmark</t>
  </si>
  <si>
    <t>Danemark</t>
  </si>
  <si>
    <t>Dinamarca</t>
  </si>
  <si>
    <t>Djibouti</t>
  </si>
  <si>
    <t>Dominica</t>
  </si>
  <si>
    <t>Dominique</t>
  </si>
  <si>
    <t>Dominican Republic</t>
  </si>
  <si>
    <t>République dominicaine</t>
  </si>
  <si>
    <t>República Dominicana</t>
  </si>
  <si>
    <t>Ecuador</t>
  </si>
  <si>
    <t>Équateur</t>
  </si>
  <si>
    <t>Egypt</t>
  </si>
  <si>
    <t>Égypte</t>
  </si>
  <si>
    <t>Egipto</t>
  </si>
  <si>
    <t>El Salvador</t>
  </si>
  <si>
    <t>Salvador</t>
  </si>
  <si>
    <t>Equatorial Guinea</t>
  </si>
  <si>
    <t>Guinée équatoriale</t>
  </si>
  <si>
    <t>Guinea Ecuatorial</t>
  </si>
  <si>
    <t>Eritrea</t>
  </si>
  <si>
    <t>Érythrée</t>
  </si>
  <si>
    <t>Estonia</t>
  </si>
  <si>
    <t>Estonie</t>
  </si>
  <si>
    <t>Eswatini</t>
  </si>
  <si>
    <t>Ethiopia</t>
  </si>
  <si>
    <t>Éthiopie</t>
  </si>
  <si>
    <t>Etiopía</t>
  </si>
  <si>
    <t>Faeroe Islands</t>
  </si>
  <si>
    <t>Îles Féroé</t>
  </si>
  <si>
    <t>Islas Feroe</t>
  </si>
  <si>
    <t>Fiji</t>
  </si>
  <si>
    <t>Fidji</t>
  </si>
  <si>
    <t>Finland</t>
  </si>
  <si>
    <t>Finlande</t>
  </si>
  <si>
    <t>Finlandia</t>
  </si>
  <si>
    <t>France</t>
  </si>
  <si>
    <t>Francia</t>
  </si>
  <si>
    <t>Gabon</t>
  </si>
  <si>
    <t>Gabón</t>
  </si>
  <si>
    <t>Gambia</t>
  </si>
  <si>
    <t>Gambie</t>
  </si>
  <si>
    <t>Georgia</t>
  </si>
  <si>
    <t>Géorgie</t>
  </si>
  <si>
    <t>Germany</t>
  </si>
  <si>
    <t>Allemagne</t>
  </si>
  <si>
    <t>Alemania</t>
  </si>
  <si>
    <t>Ghana</t>
  </si>
  <si>
    <t>Greece</t>
  </si>
  <si>
    <t>Grèce</t>
  </si>
  <si>
    <t>Grecia</t>
  </si>
  <si>
    <t>Greenland</t>
  </si>
  <si>
    <t>Groenland</t>
  </si>
  <si>
    <t>Groenlandia</t>
  </si>
  <si>
    <t>Grenada</t>
  </si>
  <si>
    <t>Grenade</t>
  </si>
  <si>
    <t>Granada</t>
  </si>
  <si>
    <t>Guatemala</t>
  </si>
  <si>
    <t>Guinea</t>
  </si>
  <si>
    <t>Guinée</t>
  </si>
  <si>
    <t>Guinea-Bissau</t>
  </si>
  <si>
    <t>Guinée-Bissau</t>
  </si>
  <si>
    <t>Guinea Bissau</t>
  </si>
  <si>
    <t>Guyana</t>
  </si>
  <si>
    <t>Haiti</t>
  </si>
  <si>
    <t>Haïti</t>
  </si>
  <si>
    <t>Haití</t>
  </si>
  <si>
    <t>Holy See</t>
  </si>
  <si>
    <t>Saint-Siège (Vatican)</t>
  </si>
  <si>
    <t>Santa Sede</t>
  </si>
  <si>
    <t>Honduras</t>
  </si>
  <si>
    <t>Hungary</t>
  </si>
  <si>
    <t>Hongrie</t>
  </si>
  <si>
    <t>Hungría</t>
  </si>
  <si>
    <t>Iceland</t>
  </si>
  <si>
    <t>Islande</t>
  </si>
  <si>
    <t>Islandia</t>
  </si>
  <si>
    <t>India</t>
  </si>
  <si>
    <t>Inde</t>
  </si>
  <si>
    <t>Indonesia</t>
  </si>
  <si>
    <t>Indonésie</t>
  </si>
  <si>
    <t>Iran (Islamic Republic)</t>
  </si>
  <si>
    <t>Iran</t>
  </si>
  <si>
    <t>Irán (República Islámica)</t>
  </si>
  <si>
    <t>Iraq</t>
  </si>
  <si>
    <t>Irak</t>
  </si>
  <si>
    <t>Ireland</t>
  </si>
  <si>
    <t>Irlande</t>
  </si>
  <si>
    <t>Irlanda</t>
  </si>
  <si>
    <t>Israel</t>
  </si>
  <si>
    <t>Israël</t>
  </si>
  <si>
    <t>Italy</t>
  </si>
  <si>
    <t>Italie</t>
  </si>
  <si>
    <t>Italia</t>
  </si>
  <si>
    <t>Jamaica</t>
  </si>
  <si>
    <t>Jamaïque</t>
  </si>
  <si>
    <t>Japan</t>
  </si>
  <si>
    <t>Japon</t>
  </si>
  <si>
    <t>Japón</t>
  </si>
  <si>
    <t>Jordan</t>
  </si>
  <si>
    <t>Jordanie</t>
  </si>
  <si>
    <t>Jordania</t>
  </si>
  <si>
    <t>Kazakhstan</t>
  </si>
  <si>
    <t>Kazajstán</t>
  </si>
  <si>
    <t>Kenya</t>
  </si>
  <si>
    <t>Kiribati</t>
  </si>
  <si>
    <t>Korea (Democratic Peoples Republic)</t>
  </si>
  <si>
    <t>Corée du Nord</t>
  </si>
  <si>
    <t>Corea (República Popular Democrática)</t>
  </si>
  <si>
    <t>Korea (Republic)</t>
  </si>
  <si>
    <t>Corée du Sud</t>
  </si>
  <si>
    <t>Corea (lRepública)</t>
  </si>
  <si>
    <t>Kosovo</t>
  </si>
  <si>
    <t>Kuwait</t>
  </si>
  <si>
    <t>Koweït</t>
  </si>
  <si>
    <t>Kyrgyzstan</t>
  </si>
  <si>
    <t>Kirghizistan</t>
  </si>
  <si>
    <t>Kirguistán</t>
  </si>
  <si>
    <t>Lao (Peoples Democratic Republic)</t>
  </si>
  <si>
    <t>Laos</t>
  </si>
  <si>
    <t>Lao, (República Democrática Popular)</t>
  </si>
  <si>
    <t>Latvia</t>
  </si>
  <si>
    <t>Lettonie</t>
  </si>
  <si>
    <t>Letonia</t>
  </si>
  <si>
    <t>Lebanon</t>
  </si>
  <si>
    <t>Liban</t>
  </si>
  <si>
    <t>Líbano</t>
  </si>
  <si>
    <t>Lesotho</t>
  </si>
  <si>
    <t>Liberia</t>
  </si>
  <si>
    <t>Libya</t>
  </si>
  <si>
    <t>Libye</t>
  </si>
  <si>
    <t>Libia</t>
  </si>
  <si>
    <t>Liechtenstein</t>
  </si>
  <si>
    <t>Lithuania</t>
  </si>
  <si>
    <t>Lituanie</t>
  </si>
  <si>
    <t>Lituania</t>
  </si>
  <si>
    <t>Luxembourg</t>
  </si>
  <si>
    <t>Luxemburgo</t>
  </si>
  <si>
    <t>Madagascar</t>
  </si>
  <si>
    <t>Malawi</t>
  </si>
  <si>
    <t>Malaysia</t>
  </si>
  <si>
    <t>Malaisie</t>
  </si>
  <si>
    <t>Malasia</t>
  </si>
  <si>
    <t>Maldives</t>
  </si>
  <si>
    <t>Maldivas</t>
  </si>
  <si>
    <t>Mali</t>
  </si>
  <si>
    <t>Malí</t>
  </si>
  <si>
    <t>Malta</t>
  </si>
  <si>
    <t>Malte</t>
  </si>
  <si>
    <t>Marshall Islands</t>
  </si>
  <si>
    <t>Îles Marshall</t>
  </si>
  <si>
    <t>Islas Marshall</t>
  </si>
  <si>
    <t>Mauritania</t>
  </si>
  <si>
    <t>Mauritanie</t>
  </si>
  <si>
    <t>Mauritius</t>
  </si>
  <si>
    <t>Maurice</t>
  </si>
  <si>
    <t>Mauricio</t>
  </si>
  <si>
    <t>Mexico</t>
  </si>
  <si>
    <t>Mexique</t>
  </si>
  <si>
    <t>México</t>
  </si>
  <si>
    <t>Micronesia (Federated States)</t>
  </si>
  <si>
    <t>Micronésie</t>
  </si>
  <si>
    <t>Micronesia (Estados Federados)</t>
  </si>
  <si>
    <t>Moldova</t>
  </si>
  <si>
    <t>Moldavie</t>
  </si>
  <si>
    <t>Moldova (lRepública)</t>
  </si>
  <si>
    <t>Monaco</t>
  </si>
  <si>
    <t>Mónaco</t>
  </si>
  <si>
    <t>Mongolia</t>
  </si>
  <si>
    <t>Mongolie</t>
  </si>
  <si>
    <t>Montenegro</t>
  </si>
  <si>
    <t>Monténégro</t>
  </si>
  <si>
    <t>Morocco</t>
  </si>
  <si>
    <t>Maroc</t>
  </si>
  <si>
    <t>Marruecos</t>
  </si>
  <si>
    <t>Mozambique</t>
  </si>
  <si>
    <t>Myanmar</t>
  </si>
  <si>
    <t>Birmanie</t>
  </si>
  <si>
    <t>Namibia</t>
  </si>
  <si>
    <t>Namibie</t>
  </si>
  <si>
    <t>Nauru</t>
  </si>
  <si>
    <t>Nepal</t>
  </si>
  <si>
    <t>Népal</t>
  </si>
  <si>
    <t>Netherlands</t>
  </si>
  <si>
    <t>Pays-Bas</t>
  </si>
  <si>
    <t>Países Bajos</t>
  </si>
  <si>
    <t>New Zealand</t>
  </si>
  <si>
    <t>Nouvelle-Zélande</t>
  </si>
  <si>
    <t>Nueva Zelandia</t>
  </si>
  <si>
    <t>Nicaragua</t>
  </si>
  <si>
    <t>Niger</t>
  </si>
  <si>
    <t>Níger</t>
  </si>
  <si>
    <t>Nigeria</t>
  </si>
  <si>
    <t>Niue</t>
  </si>
  <si>
    <t>North Macedonia</t>
  </si>
  <si>
    <t>Macédoine du Nord</t>
  </si>
  <si>
    <t>Macedonia del Norte</t>
  </si>
  <si>
    <t>Norway</t>
  </si>
  <si>
    <t>Norvège</t>
  </si>
  <si>
    <t>Noruega</t>
  </si>
  <si>
    <t>Oman</t>
  </si>
  <si>
    <t>Omán</t>
  </si>
  <si>
    <t>Pakistan</t>
  </si>
  <si>
    <t>Pakistán</t>
  </si>
  <si>
    <t>Palau</t>
  </si>
  <si>
    <t>Palaos</t>
  </si>
  <si>
    <t>Palestine</t>
  </si>
  <si>
    <t>Palestina (Estado)</t>
  </si>
  <si>
    <t>Panama</t>
  </si>
  <si>
    <t>Panamá</t>
  </si>
  <si>
    <t>Papua New Guinea</t>
  </si>
  <si>
    <t>Papouasie-Nouvelle-Guinée</t>
  </si>
  <si>
    <t>Papua Nueva Guinea</t>
  </si>
  <si>
    <t>Paraguay</t>
  </si>
  <si>
    <t>Peru</t>
  </si>
  <si>
    <t>Pérou</t>
  </si>
  <si>
    <t>Perú</t>
  </si>
  <si>
    <t>Filipinas</t>
  </si>
  <si>
    <t>Poland</t>
  </si>
  <si>
    <t>Pologne</t>
  </si>
  <si>
    <t>Polonia</t>
  </si>
  <si>
    <t>Portugal</t>
  </si>
  <si>
    <t>Qatar</t>
  </si>
  <si>
    <t>Romania</t>
  </si>
  <si>
    <t>Roumanie</t>
  </si>
  <si>
    <t>Rumania</t>
  </si>
  <si>
    <t>Russian Federation</t>
  </si>
  <si>
    <t>Russie</t>
  </si>
  <si>
    <t>Rusia (Federación)</t>
  </si>
  <si>
    <t>Rwanda</t>
  </si>
  <si>
    <t>Saint Kitts and Nevis</t>
  </si>
  <si>
    <t>Saint-Christophe-et-Niévès</t>
  </si>
  <si>
    <t>Saint Kitts y Nevis</t>
  </si>
  <si>
    <t>Saint Lucia</t>
  </si>
  <si>
    <t>Sainte-Lucie</t>
  </si>
  <si>
    <t>Santa Lucía</t>
  </si>
  <si>
    <t>Saint Vincent and Grenadines</t>
  </si>
  <si>
    <t>Saint-Vincent-et-les Grenadines</t>
  </si>
  <si>
    <t>San Vicente y las Granadinas</t>
  </si>
  <si>
    <t>Samoa</t>
  </si>
  <si>
    <t>San Marino</t>
  </si>
  <si>
    <t>Saint-Marin</t>
  </si>
  <si>
    <t>Sao Tome and Principe</t>
  </si>
  <si>
    <t>Sao Tomé-et-Principe</t>
  </si>
  <si>
    <t>Santo Tomé y Príncipe</t>
  </si>
  <si>
    <t>Saudi Arabia</t>
  </si>
  <si>
    <t>Arabie saoudite</t>
  </si>
  <si>
    <t>Arabia Saudita</t>
  </si>
  <si>
    <t>Senegal</t>
  </si>
  <si>
    <t>Sénégal</t>
  </si>
  <si>
    <t>Serbia</t>
  </si>
  <si>
    <t>Serbie</t>
  </si>
  <si>
    <t>Seychelles</t>
  </si>
  <si>
    <t>Sierra Leone</t>
  </si>
  <si>
    <t>Sierra leona</t>
  </si>
  <si>
    <t>Singapore</t>
  </si>
  <si>
    <t>Singapour</t>
  </si>
  <si>
    <t>Singapur</t>
  </si>
  <si>
    <t>Sint Maarten (Dutch part)</t>
  </si>
  <si>
    <t>Sint Maarten</t>
  </si>
  <si>
    <t>Sint Maarten (parte neerlandesa)</t>
  </si>
  <si>
    <t>Slovakia</t>
  </si>
  <si>
    <t>Slovaquie</t>
  </si>
  <si>
    <t>Eslovaquia</t>
  </si>
  <si>
    <t>Slovenia</t>
  </si>
  <si>
    <t>Slovénie</t>
  </si>
  <si>
    <t>Eslovenia</t>
  </si>
  <si>
    <t>Solomon Islands</t>
  </si>
  <si>
    <t>Salomon</t>
  </si>
  <si>
    <t>Islas Salomón</t>
  </si>
  <si>
    <t>Somalia</t>
  </si>
  <si>
    <t>Somalie</t>
  </si>
  <si>
    <t>South Africa</t>
  </si>
  <si>
    <t>Afrique du Sud</t>
  </si>
  <si>
    <t>Sudáfrica</t>
  </si>
  <si>
    <t>South Sudan</t>
  </si>
  <si>
    <t>Soudan du Sud</t>
  </si>
  <si>
    <t>Sudán del Sur</t>
  </si>
  <si>
    <t>Spain</t>
  </si>
  <si>
    <t>Espagne</t>
  </si>
  <si>
    <t>España</t>
  </si>
  <si>
    <t>Sri Lanka</t>
  </si>
  <si>
    <t>Sudan</t>
  </si>
  <si>
    <t>Soudan</t>
  </si>
  <si>
    <t>Sudán</t>
  </si>
  <si>
    <t>Suriname</t>
  </si>
  <si>
    <t>Sweden</t>
  </si>
  <si>
    <t>Suède</t>
  </si>
  <si>
    <t>Suecia</t>
  </si>
  <si>
    <t>Switzerland</t>
  </si>
  <si>
    <t>Suisse</t>
  </si>
  <si>
    <t>Suiza</t>
  </si>
  <si>
    <t>Syrian Arab Republic</t>
  </si>
  <si>
    <t>Syrie</t>
  </si>
  <si>
    <t>Siria (República Árabe)</t>
  </si>
  <si>
    <t>Taiwan</t>
  </si>
  <si>
    <t>Taïwan</t>
  </si>
  <si>
    <t>Taiwán</t>
  </si>
  <si>
    <t>Tajikistan</t>
  </si>
  <si>
    <t>Tadjikistan</t>
  </si>
  <si>
    <t>Tayikistán</t>
  </si>
  <si>
    <t>Tanzania (United Republic)</t>
  </si>
  <si>
    <t>Tanzanie (République Unie)</t>
  </si>
  <si>
    <t>Tanzania (República Unida)</t>
  </si>
  <si>
    <t>Thailand</t>
  </si>
  <si>
    <t>Thaïlande</t>
  </si>
  <si>
    <t>Tailandia</t>
  </si>
  <si>
    <t>Timor-Leste</t>
  </si>
  <si>
    <t>Timor oriental</t>
  </si>
  <si>
    <t>Togo</t>
  </si>
  <si>
    <t>Tokelau</t>
  </si>
  <si>
    <t>Tonga</t>
  </si>
  <si>
    <t>Trinidad and Tobago</t>
  </si>
  <si>
    <t>Trinité-et-Tobago</t>
  </si>
  <si>
    <t>Trinidad y Tabago</t>
  </si>
  <si>
    <t>Tunisia</t>
  </si>
  <si>
    <t>Tunisie</t>
  </si>
  <si>
    <t>Túnez</t>
  </si>
  <si>
    <t>Turkey</t>
  </si>
  <si>
    <t>Turquie</t>
  </si>
  <si>
    <t>Turquía</t>
  </si>
  <si>
    <t>Turkmenistan</t>
  </si>
  <si>
    <t>Turkménistan</t>
  </si>
  <si>
    <t>Turkmenistán</t>
  </si>
  <si>
    <t>Tuvalu</t>
  </si>
  <si>
    <t>Uganda</t>
  </si>
  <si>
    <t>Ouganda</t>
  </si>
  <si>
    <t>Ukraine</t>
  </si>
  <si>
    <t>Ucrania</t>
  </si>
  <si>
    <t>United Arab Emirates</t>
  </si>
  <si>
    <t>Émirats arabes unis</t>
  </si>
  <si>
    <t>Emiratos Árabes Unidos</t>
  </si>
  <si>
    <t>United Kingdom</t>
  </si>
  <si>
    <t>Royaume-Uni</t>
  </si>
  <si>
    <t>Reino Unido de Gran Bretaña e Irlanda del Norte</t>
  </si>
  <si>
    <t>United States</t>
  </si>
  <si>
    <t>États-Unis</t>
  </si>
  <si>
    <t>Estados Unidos de América</t>
  </si>
  <si>
    <t>Uruguay</t>
  </si>
  <si>
    <t>Uzbekistan</t>
  </si>
  <si>
    <t>Ouzbékistan</t>
  </si>
  <si>
    <t>Uzbekistán</t>
  </si>
  <si>
    <t>Vanuatu</t>
  </si>
  <si>
    <t>Venezuela</t>
  </si>
  <si>
    <t>Viet Nam</t>
  </si>
  <si>
    <t>Viêt Nam</t>
  </si>
  <si>
    <t>Western Sahara</t>
  </si>
  <si>
    <t>Sahara occidental</t>
  </si>
  <si>
    <t>Sahara Occidental</t>
  </si>
  <si>
    <t>Yemen</t>
  </si>
  <si>
    <t>Yémen</t>
  </si>
  <si>
    <t>Zambia</t>
  </si>
  <si>
    <t>Zambie</t>
  </si>
  <si>
    <t>Zimbabwe</t>
  </si>
  <si>
    <t>Zanzibar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</si>
</sst>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40">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1"/>
      <color theme="1"/>
      <name val="Georgia"/>
      <family val="1"/>
    </font>
    <font>
      <b/>
      <sz val="14"/>
      <name val="Arial"/>
      <family val="2"/>
    </font>
    <font>
      <b/>
      <sz val="14"/>
      <color rgb="FFFF0000"/>
      <name val="Arial"/>
      <family val="2"/>
    </font>
    <font>
      <b/>
      <sz val="10"/>
      <color rgb="FFFF0000"/>
      <name val="Arial"/>
      <family val="2"/>
    </font>
    <font>
      <b/>
      <sz val="11"/>
      <name val="Arial"/>
      <family val="2"/>
    </font>
    <font>
      <b/>
      <u/>
      <sz val="11"/>
      <name val="Arial"/>
      <family val="2"/>
    </font>
    <font>
      <sz val="11"/>
      <name val="Arial"/>
      <family val="2"/>
    </font>
    <font>
      <b/>
      <sz val="11"/>
      <color rgb="FFFF0000"/>
      <name val="Arial"/>
      <family val="2"/>
    </font>
    <font>
      <b/>
      <sz val="9"/>
      <name val="Arial"/>
      <family val="2"/>
    </font>
    <font>
      <sz val="9"/>
      <name val="Arial"/>
      <family val="2"/>
    </font>
    <font>
      <sz val="9"/>
      <color rgb="FFFF0000"/>
      <name val="Arial"/>
      <family val="2"/>
    </font>
    <font>
      <b/>
      <i/>
      <sz val="12"/>
      <color rgb="FFFF0000"/>
      <name val="Arial"/>
      <family val="2"/>
    </font>
    <font>
      <b/>
      <sz val="14"/>
      <color theme="1"/>
      <name val="Arial"/>
      <family val="2"/>
    </font>
    <font>
      <i/>
      <sz val="11"/>
      <name val="Arial"/>
      <family val="2"/>
    </font>
    <font>
      <sz val="11"/>
      <color rgb="FFFF0000"/>
      <name val="Arial"/>
      <family val="2"/>
    </font>
    <font>
      <b/>
      <i/>
      <sz val="18"/>
      <color rgb="FFFF0000"/>
      <name val="Arial"/>
      <family val="2"/>
    </font>
    <font>
      <i/>
      <sz val="11"/>
      <color theme="1"/>
      <name val="Calibri"/>
      <family val="2"/>
      <scheme val="minor"/>
    </font>
    <font>
      <b/>
      <sz val="11"/>
      <color theme="1"/>
      <name val="Calibri"/>
      <family val="2"/>
      <scheme val="minor"/>
    </font>
    <font>
      <sz val="11"/>
      <color theme="1"/>
      <name val="Calibri"/>
      <family val="2"/>
    </font>
    <font>
      <sz val="11"/>
      <name val="Georgia"/>
      <family val="1"/>
    </font>
    <font>
      <sz val="11"/>
      <color rgb="FF000000"/>
      <name val="Arial"/>
      <family val="2"/>
    </font>
    <font>
      <b/>
      <sz val="18"/>
      <color theme="1"/>
      <name val="Arial"/>
      <family val="2"/>
    </font>
    <font>
      <sz val="11"/>
      <name val="Calibri"/>
      <family val="2"/>
      <scheme val="minor"/>
    </font>
    <font>
      <sz val="11"/>
      <name val="Calibri"/>
      <family val="2"/>
    </font>
    <font>
      <b/>
      <sz val="11"/>
      <color theme="1"/>
      <name val="Georgia"/>
      <family val="1"/>
    </font>
    <font>
      <sz val="9"/>
      <color rgb="FF000000"/>
      <name val="Arial"/>
      <family val="2"/>
    </font>
    <font>
      <sz val="10"/>
      <color rgb="FF000000"/>
      <name val="Arial"/>
      <family val="2"/>
    </font>
    <font>
      <sz val="10"/>
      <color theme="1"/>
      <name val="Arial"/>
      <family val="2"/>
    </font>
    <font>
      <sz val="18"/>
      <color theme="0"/>
      <name val="Arial"/>
      <family val="2"/>
    </font>
    <font>
      <b/>
      <sz val="11"/>
      <name val="Georgia"/>
      <family val="1"/>
    </font>
    <font>
      <b/>
      <sz val="11"/>
      <color theme="0"/>
      <name val="Arial"/>
      <family val="2"/>
    </font>
    <font>
      <sz val="18"/>
      <color theme="0"/>
      <name val="Georgia"/>
      <family val="1"/>
    </font>
    <font>
      <b/>
      <sz val="18"/>
      <color theme="0"/>
      <name val="Arial Black"/>
      <family val="2"/>
    </font>
    <font>
      <u/>
      <sz val="11"/>
      <color theme="10"/>
      <name val="Arial"/>
      <family val="2"/>
    </font>
    <font>
      <b/>
      <sz val="11"/>
      <color theme="1"/>
      <name val="Arial"/>
      <family val="2"/>
    </font>
  </fonts>
  <fills count="20">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6" tint="0.39997558519241921"/>
        <bgColor indexed="64"/>
      </patternFill>
    </fill>
    <fill>
      <patternFill patternType="solid">
        <fgColor theme="1"/>
        <bgColor indexed="64"/>
      </patternFill>
    </fill>
    <fill>
      <patternFill patternType="solid">
        <fgColor theme="4" tint="0.59999389629810485"/>
        <bgColor indexed="64"/>
      </patternFill>
    </fill>
    <fill>
      <patternFill patternType="solid">
        <fgColor rgb="FFFF0000"/>
        <bgColor indexed="64"/>
      </patternFill>
    </fill>
    <fill>
      <patternFill patternType="solid">
        <fgColor theme="7"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rgb="FFB1A0C7"/>
        <bgColor indexed="64"/>
      </patternFill>
    </fill>
    <fill>
      <patternFill patternType="solid">
        <fgColor theme="9" tint="0.79998168889431442"/>
        <bgColor indexed="64"/>
      </patternFill>
    </fill>
    <fill>
      <patternFill patternType="solid">
        <fgColor rgb="FFA6A6A6"/>
        <bgColor indexed="64"/>
      </patternFill>
    </fill>
    <fill>
      <patternFill patternType="solid">
        <fgColor rgb="FF8294FB"/>
        <bgColor indexed="64"/>
      </patternFill>
    </fill>
    <fill>
      <patternFill patternType="solid">
        <fgColor rgb="FF04198F"/>
        <bgColor indexed="64"/>
      </patternFill>
    </fill>
    <fill>
      <patternFill patternType="solid">
        <fgColor rgb="FF6E6E6E"/>
        <bgColor indexed="64"/>
      </patternFill>
    </fill>
    <fill>
      <patternFill patternType="solid">
        <fgColor rgb="FFFF33CC"/>
        <bgColor indexed="64"/>
      </patternFill>
    </fill>
    <fill>
      <patternFill patternType="solid">
        <fgColor rgb="FFFFC000"/>
        <bgColor indexed="64"/>
      </patternFill>
    </fill>
  </fills>
  <borders count="41">
    <border>
      <left/>
      <right/>
      <top/>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style="thin">
        <color auto="1"/>
      </bottom>
      <diagonal/>
    </border>
    <border>
      <left/>
      <right/>
      <top style="medium">
        <color auto="1"/>
      </top>
      <bottom/>
      <diagonal/>
    </border>
    <border>
      <left style="medium">
        <color auto="1"/>
      </left>
      <right/>
      <top/>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right style="thin">
        <color auto="1"/>
      </right>
      <top/>
      <bottom/>
      <diagonal/>
    </border>
    <border>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medium">
        <color auto="1"/>
      </top>
      <bottom/>
      <diagonal/>
    </border>
    <border>
      <left/>
      <right/>
      <top/>
      <bottom style="thin">
        <color auto="1"/>
      </bottom>
      <diagonal/>
    </border>
    <border>
      <left style="thin">
        <color auto="1"/>
      </left>
      <right style="thin">
        <color auto="1"/>
      </right>
      <top/>
      <bottom style="thin">
        <color auto="1"/>
      </bottom>
      <diagonal/>
    </border>
    <border>
      <left style="thin">
        <color auto="1"/>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medium">
        <color auto="1"/>
      </bottom>
      <diagonal/>
    </border>
    <border>
      <left style="thin">
        <color auto="1"/>
      </left>
      <right style="thin">
        <color auto="1"/>
      </right>
      <top style="medium">
        <color auto="1"/>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style="thin">
        <color auto="1"/>
      </left>
      <right/>
      <top style="medium">
        <color auto="1"/>
      </top>
      <bottom style="medium">
        <color auto="1"/>
      </bottom>
      <diagonal/>
    </border>
  </borders>
  <cellStyleXfs count="7">
    <xf numFmtId="0" fontId="0"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0" fontId="2" fillId="0" borderId="0"/>
    <xf numFmtId="9" fontId="4" fillId="0" borderId="0" applyFont="0" applyFill="0" applyBorder="0" applyAlignment="0" applyProtection="0"/>
    <xf numFmtId="0" fontId="38" fillId="0" borderId="0" applyNumberFormat="0" applyFill="0" applyBorder="0" applyAlignment="0" applyProtection="0"/>
  </cellStyleXfs>
  <cellXfs count="241">
    <xf numFmtId="0" fontId="0" fillId="0" borderId="0" xfId="0"/>
    <xf numFmtId="0" fontId="0" fillId="0" borderId="0" xfId="0" applyAlignment="1">
      <alignment vertical="top"/>
    </xf>
    <xf numFmtId="0" fontId="0" fillId="2" borderId="5" xfId="0" applyFill="1" applyBorder="1" applyAlignment="1">
      <alignment horizontal="left" vertical="top"/>
    </xf>
    <xf numFmtId="0" fontId="0" fillId="0" borderId="0" xfId="0" applyAlignment="1">
      <alignment horizontal="left" vertical="top"/>
    </xf>
    <xf numFmtId="0" fontId="0" fillId="0" borderId="0" xfId="0" applyAlignment="1">
      <alignment horizontal="center" vertical="top"/>
    </xf>
    <xf numFmtId="0" fontId="0" fillId="7" borderId="0" xfId="0" applyFill="1" applyAlignment="1">
      <alignment horizontal="left" vertical="top"/>
    </xf>
    <xf numFmtId="0" fontId="0" fillId="7" borderId="0" xfId="0" applyFill="1" applyAlignment="1">
      <alignment vertical="top"/>
    </xf>
    <xf numFmtId="0" fontId="0" fillId="4" borderId="0" xfId="0" applyFill="1" applyAlignment="1">
      <alignment vertical="top"/>
    </xf>
    <xf numFmtId="0" fontId="5" fillId="0" borderId="0" xfId="0" applyFont="1" applyAlignment="1" applyProtection="1">
      <alignment wrapText="1"/>
      <protection locked="0"/>
    </xf>
    <xf numFmtId="4" fontId="6" fillId="0" borderId="0" xfId="0" applyNumberFormat="1" applyFont="1" applyAlignment="1">
      <alignment horizontal="left" vertical="center" wrapText="1"/>
    </xf>
    <xf numFmtId="4" fontId="7" fillId="0" borderId="0" xfId="0" applyNumberFormat="1" applyFont="1" applyAlignment="1">
      <alignment horizontal="center" vertical="center" wrapText="1"/>
    </xf>
    <xf numFmtId="4" fontId="8" fillId="0" borderId="0" xfId="0" applyNumberFormat="1" applyFont="1" applyAlignment="1">
      <alignment vertical="center" wrapText="1"/>
    </xf>
    <xf numFmtId="4" fontId="6" fillId="0" borderId="0" xfId="0" applyNumberFormat="1" applyFont="1" applyAlignment="1">
      <alignment vertical="center" wrapText="1"/>
    </xf>
    <xf numFmtId="4" fontId="0" fillId="0" borderId="0" xfId="0" applyNumberFormat="1"/>
    <xf numFmtId="4" fontId="14" fillId="7" borderId="0" xfId="0" applyNumberFormat="1" applyFont="1" applyFill="1" applyAlignment="1">
      <alignment horizontal="left" vertical="center" wrapText="1"/>
    </xf>
    <xf numFmtId="4" fontId="19" fillId="0" borderId="0" xfId="0" applyNumberFormat="1" applyFont="1"/>
    <xf numFmtId="4" fontId="19" fillId="0" borderId="0" xfId="0" applyNumberFormat="1" applyFont="1" applyAlignment="1">
      <alignment wrapText="1"/>
    </xf>
    <xf numFmtId="4" fontId="15" fillId="7" borderId="23" xfId="0" applyNumberFormat="1" applyFont="1" applyFill="1" applyBorder="1" applyAlignment="1">
      <alignment horizontal="center" vertical="center" wrapText="1"/>
    </xf>
    <xf numFmtId="0" fontId="0" fillId="8" borderId="5" xfId="0" applyFill="1" applyBorder="1" applyAlignment="1">
      <alignment horizontal="left" vertical="top"/>
    </xf>
    <xf numFmtId="0" fontId="3" fillId="0" borderId="0" xfId="0" applyFont="1"/>
    <xf numFmtId="0" fontId="22" fillId="0" borderId="0" xfId="0" applyFont="1"/>
    <xf numFmtId="0" fontId="11" fillId="4" borderId="5" xfId="0" applyFont="1" applyFill="1" applyBorder="1" applyAlignment="1" applyProtection="1">
      <alignment vertical="center" wrapText="1"/>
      <protection locked="0"/>
    </xf>
    <xf numFmtId="0" fontId="0" fillId="3" borderId="8" xfId="0" applyFill="1" applyBorder="1" applyAlignment="1">
      <alignment horizontal="left" vertical="top"/>
    </xf>
    <xf numFmtId="0" fontId="0" fillId="3" borderId="5" xfId="0" applyFill="1" applyBorder="1" applyAlignment="1">
      <alignment horizontal="left" vertical="top"/>
    </xf>
    <xf numFmtId="0" fontId="4" fillId="2" borderId="5" xfId="2" applyFill="1" applyBorder="1" applyAlignment="1">
      <alignment horizontal="left" vertical="top"/>
    </xf>
    <xf numFmtId="0" fontId="4" fillId="2" borderId="6" xfId="2" applyFill="1" applyBorder="1" applyAlignment="1">
      <alignment horizontal="left" vertical="top"/>
    </xf>
    <xf numFmtId="0" fontId="0" fillId="8" borderId="6" xfId="0" applyFill="1" applyBorder="1" applyAlignment="1">
      <alignment horizontal="left" vertical="top"/>
    </xf>
    <xf numFmtId="0" fontId="0" fillId="4" borderId="0" xfId="0" applyFill="1"/>
    <xf numFmtId="0" fontId="9" fillId="4" borderId="5" xfId="0" applyFont="1" applyFill="1" applyBorder="1"/>
    <xf numFmtId="4" fontId="9" fillId="4" borderId="0" xfId="0" applyNumberFormat="1" applyFont="1" applyFill="1" applyAlignment="1">
      <alignment vertical="center" wrapText="1"/>
    </xf>
    <xf numFmtId="0" fontId="21" fillId="4" borderId="5" xfId="0" applyFont="1" applyFill="1" applyBorder="1" applyProtection="1">
      <protection locked="0"/>
    </xf>
    <xf numFmtId="0" fontId="0" fillId="0" borderId="0" xfId="0" applyAlignment="1">
      <alignment vertical="center"/>
    </xf>
    <xf numFmtId="0" fontId="19" fillId="0" borderId="0" xfId="0" applyFont="1" applyAlignment="1">
      <alignment vertical="top"/>
    </xf>
    <xf numFmtId="0" fontId="0" fillId="0" borderId="0" xfId="0" applyAlignment="1">
      <alignment vertical="top" wrapText="1"/>
    </xf>
    <xf numFmtId="0" fontId="23" fillId="0" borderId="0" xfId="0" applyFont="1" applyAlignment="1">
      <alignment vertical="top" wrapText="1"/>
    </xf>
    <xf numFmtId="3" fontId="11" fillId="4" borderId="5" xfId="0" applyNumberFormat="1" applyFont="1" applyFill="1" applyBorder="1" applyAlignment="1" applyProtection="1">
      <alignment horizontal="right" vertical="center" wrapText="1"/>
      <protection locked="0"/>
    </xf>
    <xf numFmtId="0" fontId="18" fillId="6" borderId="3" xfId="0" applyFont="1" applyFill="1" applyBorder="1" applyAlignment="1">
      <alignment horizontal="left" vertical="center" wrapText="1"/>
    </xf>
    <xf numFmtId="0" fontId="11" fillId="4" borderId="0" xfId="0" applyFont="1" applyFill="1" applyAlignment="1">
      <alignment wrapText="1"/>
    </xf>
    <xf numFmtId="0" fontId="11" fillId="5" borderId="28" xfId="0" applyFont="1" applyFill="1" applyBorder="1" applyAlignment="1">
      <alignment horizontal="center" vertical="center" wrapText="1"/>
    </xf>
    <xf numFmtId="3" fontId="11" fillId="5" borderId="28" xfId="0" applyNumberFormat="1" applyFont="1" applyFill="1" applyBorder="1" applyAlignment="1">
      <alignment horizontal="right" vertical="center" wrapText="1"/>
    </xf>
    <xf numFmtId="0" fontId="11" fillId="5" borderId="5" xfId="0" applyFont="1" applyFill="1" applyBorder="1" applyAlignment="1">
      <alignment horizontal="center" vertical="center" wrapText="1"/>
    </xf>
    <xf numFmtId="9" fontId="11" fillId="5" borderId="5" xfId="1" applyFont="1" applyFill="1" applyBorder="1" applyAlignment="1" applyProtection="1">
      <alignment horizontal="right" vertical="center" wrapText="1"/>
    </xf>
    <xf numFmtId="0" fontId="24" fillId="4" borderId="0" xfId="0" applyFont="1" applyFill="1" applyAlignment="1">
      <alignment wrapText="1"/>
    </xf>
    <xf numFmtId="0" fontId="0" fillId="10" borderId="0" xfId="0" applyFill="1" applyAlignment="1">
      <alignment vertical="top" wrapText="1"/>
    </xf>
    <xf numFmtId="0" fontId="26" fillId="4" borderId="0" xfId="0" applyFont="1" applyFill="1"/>
    <xf numFmtId="0" fontId="17" fillId="4" borderId="0" xfId="0" applyFont="1" applyFill="1"/>
    <xf numFmtId="0" fontId="27" fillId="0" borderId="0" xfId="0" applyFont="1"/>
    <xf numFmtId="0" fontId="18" fillId="4" borderId="5" xfId="0" applyFont="1" applyFill="1" applyBorder="1" applyAlignment="1" applyProtection="1">
      <alignment horizontal="center" vertical="center" wrapText="1"/>
      <protection locked="0"/>
    </xf>
    <xf numFmtId="0" fontId="18" fillId="4" borderId="5" xfId="0" applyFont="1" applyFill="1" applyBorder="1" applyAlignment="1" applyProtection="1">
      <alignment horizontal="left" vertical="center" wrapText="1"/>
      <protection locked="0"/>
    </xf>
    <xf numFmtId="0" fontId="0" fillId="2" borderId="0" xfId="0" applyFill="1" applyAlignment="1">
      <alignment vertical="top"/>
    </xf>
    <xf numFmtId="0" fontId="0" fillId="2" borderId="0" xfId="0" applyFill="1"/>
    <xf numFmtId="0" fontId="21" fillId="0" borderId="5" xfId="0" applyFont="1" applyBorder="1"/>
    <xf numFmtId="0" fontId="0" fillId="11" borderId="0" xfId="0" applyFill="1"/>
    <xf numFmtId="0" fontId="0" fillId="11" borderId="0" xfId="0" applyFill="1" applyAlignment="1">
      <alignment vertical="top" wrapText="1"/>
    </xf>
    <xf numFmtId="0" fontId="11" fillId="12" borderId="0" xfId="0" applyFont="1" applyFill="1" applyAlignment="1">
      <alignment vertical="top" wrapText="1"/>
    </xf>
    <xf numFmtId="0" fontId="0" fillId="12" borderId="0" xfId="0" applyFill="1" applyAlignment="1">
      <alignment vertical="top" wrapText="1"/>
    </xf>
    <xf numFmtId="0" fontId="0" fillId="12" borderId="0" xfId="0" applyFill="1"/>
    <xf numFmtId="0" fontId="27" fillId="12" borderId="0" xfId="0" applyFont="1" applyFill="1"/>
    <xf numFmtId="0" fontId="0" fillId="13" borderId="0" xfId="0" applyFill="1" applyAlignment="1">
      <alignment vertical="top" wrapText="1"/>
    </xf>
    <xf numFmtId="0" fontId="23" fillId="13" borderId="0" xfId="0" applyFont="1" applyFill="1" applyAlignment="1">
      <alignment vertical="top" wrapText="1"/>
    </xf>
    <xf numFmtId="0" fontId="0" fillId="0" borderId="0" xfId="0" applyAlignment="1">
      <alignment horizontal="center" vertical="top" wrapText="1"/>
    </xf>
    <xf numFmtId="0" fontId="0" fillId="3" borderId="5" xfId="0" applyFill="1" applyBorder="1" applyAlignment="1">
      <alignment horizontal="left" vertical="top" wrapText="1"/>
    </xf>
    <xf numFmtId="0" fontId="0" fillId="7" borderId="0" xfId="0" applyFill="1" applyAlignment="1">
      <alignment vertical="top" wrapText="1"/>
    </xf>
    <xf numFmtId="0" fontId="19" fillId="10" borderId="0" xfId="0" applyFont="1" applyFill="1" applyAlignment="1">
      <alignment vertical="center" wrapText="1"/>
    </xf>
    <xf numFmtId="0" fontId="0" fillId="8" borderId="5" xfId="0" applyFill="1" applyBorder="1" applyAlignment="1">
      <alignment horizontal="left" vertical="top" wrapText="1"/>
    </xf>
    <xf numFmtId="0" fontId="11" fillId="13" borderId="0" xfId="0" applyFont="1" applyFill="1" applyAlignment="1">
      <alignment vertical="top" wrapText="1"/>
    </xf>
    <xf numFmtId="0" fontId="0" fillId="0" borderId="0" xfId="0" applyAlignment="1">
      <alignment horizontal="left" vertical="top" wrapText="1"/>
    </xf>
    <xf numFmtId="0" fontId="0" fillId="9" borderId="0" xfId="0" applyFill="1" applyAlignment="1">
      <alignment vertical="top" wrapText="1"/>
    </xf>
    <xf numFmtId="0" fontId="23" fillId="13" borderId="0" xfId="0" applyFont="1" applyFill="1"/>
    <xf numFmtId="0" fontId="28" fillId="13" borderId="0" xfId="0" applyFont="1" applyFill="1"/>
    <xf numFmtId="0" fontId="27" fillId="13" borderId="0" xfId="0" applyFont="1" applyFill="1"/>
    <xf numFmtId="0" fontId="0" fillId="13" borderId="0" xfId="0" applyFill="1"/>
    <xf numFmtId="0" fontId="25" fillId="10" borderId="0" xfId="0" applyFont="1" applyFill="1" applyAlignment="1">
      <alignment vertical="center" wrapText="1"/>
    </xf>
    <xf numFmtId="0" fontId="9" fillId="15" borderId="5" xfId="0" applyFont="1" applyFill="1" applyBorder="1" applyAlignment="1">
      <alignment horizontal="left" vertical="center" wrapText="1"/>
    </xf>
    <xf numFmtId="0" fontId="9" fillId="15" borderId="6" xfId="0" applyFont="1" applyFill="1" applyBorder="1" applyAlignment="1">
      <alignment horizontal="left" vertical="center" wrapText="1"/>
    </xf>
    <xf numFmtId="0" fontId="9" fillId="15" borderId="5" xfId="0" applyFont="1" applyFill="1" applyBorder="1" applyAlignment="1">
      <alignment horizontal="center" vertical="center" wrapText="1"/>
    </xf>
    <xf numFmtId="0" fontId="9" fillId="15" borderId="6" xfId="0" applyFont="1" applyFill="1" applyBorder="1" applyAlignment="1">
      <alignment horizontal="center" vertical="center" wrapText="1"/>
    </xf>
    <xf numFmtId="0" fontId="35" fillId="16" borderId="7" xfId="0" applyFont="1" applyFill="1" applyBorder="1" applyAlignment="1">
      <alignment horizontal="left" vertical="center"/>
    </xf>
    <xf numFmtId="0" fontId="9" fillId="15" borderId="16" xfId="0" applyFont="1" applyFill="1" applyBorder="1" applyAlignment="1">
      <alignment horizontal="center" vertical="center" wrapText="1"/>
    </xf>
    <xf numFmtId="0" fontId="9" fillId="14" borderId="5" xfId="0" applyFont="1" applyFill="1" applyBorder="1" applyAlignment="1">
      <alignment horizontal="center" vertical="center" wrapText="1"/>
    </xf>
    <xf numFmtId="0" fontId="9" fillId="14" borderId="8" xfId="0" applyFont="1" applyFill="1" applyBorder="1" applyAlignment="1">
      <alignment horizontal="center" vertical="center" wrapText="1"/>
    </xf>
    <xf numFmtId="9" fontId="11" fillId="14" borderId="5" xfId="1" applyFont="1" applyFill="1" applyBorder="1" applyAlignment="1" applyProtection="1">
      <alignment horizontal="right" vertical="center" wrapText="1"/>
    </xf>
    <xf numFmtId="3" fontId="11" fillId="14" borderId="5" xfId="0" applyNumberFormat="1" applyFont="1" applyFill="1" applyBorder="1" applyAlignment="1">
      <alignment horizontal="right" vertical="center" wrapText="1"/>
    </xf>
    <xf numFmtId="0" fontId="9" fillId="4" borderId="0" xfId="0" applyFont="1" applyFill="1" applyAlignment="1">
      <alignment wrapText="1"/>
    </xf>
    <xf numFmtId="0" fontId="35" fillId="16" borderId="7" xfId="0" applyFont="1" applyFill="1" applyBorder="1" applyAlignment="1">
      <alignment horizontal="left" vertical="center" wrapText="1"/>
    </xf>
    <xf numFmtId="0" fontId="9" fillId="0" borderId="0" xfId="0" applyFont="1" applyAlignment="1">
      <alignment wrapText="1"/>
    </xf>
    <xf numFmtId="0" fontId="35" fillId="16" borderId="7" xfId="0" applyFont="1" applyFill="1" applyBorder="1" applyAlignment="1">
      <alignment vertical="center" wrapText="1"/>
    </xf>
    <xf numFmtId="9" fontId="9" fillId="14" borderId="5" xfId="1" applyFont="1" applyFill="1" applyBorder="1" applyAlignment="1" applyProtection="1">
      <alignment horizontal="right" vertical="center" wrapText="1"/>
    </xf>
    <xf numFmtId="0" fontId="34" fillId="0" borderId="0" xfId="0" applyFont="1" applyAlignment="1">
      <alignment wrapText="1"/>
    </xf>
    <xf numFmtId="0" fontId="36" fillId="0" borderId="0" xfId="0" applyFont="1" applyAlignment="1" applyProtection="1">
      <alignment wrapText="1"/>
      <protection locked="0"/>
    </xf>
    <xf numFmtId="0" fontId="36" fillId="6" borderId="0" xfId="0" applyFont="1" applyFill="1" applyAlignment="1" applyProtection="1">
      <alignment wrapText="1"/>
      <protection locked="0"/>
    </xf>
    <xf numFmtId="0" fontId="9" fillId="16" borderId="7" xfId="0" applyFont="1" applyFill="1" applyBorder="1" applyAlignment="1">
      <alignment vertical="center" wrapText="1"/>
    </xf>
    <xf numFmtId="0" fontId="35" fillId="16" borderId="7" xfId="0" applyFont="1" applyFill="1" applyBorder="1" applyAlignment="1">
      <alignment vertical="center"/>
    </xf>
    <xf numFmtId="0" fontId="29" fillId="0" borderId="0" xfId="0" applyFont="1" applyAlignment="1" applyProtection="1">
      <alignment wrapText="1"/>
      <protection locked="0"/>
    </xf>
    <xf numFmtId="0" fontId="11" fillId="4" borderId="5" xfId="0" applyFont="1" applyFill="1" applyBorder="1" applyAlignment="1" applyProtection="1">
      <alignment horizontal="center" vertical="center" wrapText="1"/>
      <protection locked="0"/>
    </xf>
    <xf numFmtId="3" fontId="11" fillId="0" borderId="5" xfId="0" applyNumberFormat="1" applyFont="1" applyBorder="1" applyAlignment="1" applyProtection="1">
      <alignment horizontal="right" vertical="center" wrapText="1"/>
      <protection locked="0"/>
    </xf>
    <xf numFmtId="0" fontId="11" fillId="0" borderId="5" xfId="0" applyFont="1" applyBorder="1" applyAlignment="1" applyProtection="1">
      <alignment vertical="center" wrapText="1"/>
      <protection locked="0"/>
    </xf>
    <xf numFmtId="0" fontId="11" fillId="0" borderId="5" xfId="0" applyFont="1" applyBorder="1" applyAlignment="1" applyProtection="1">
      <alignment horizontal="center" vertical="center" wrapText="1"/>
      <protection locked="0"/>
    </xf>
    <xf numFmtId="0" fontId="35" fillId="16" borderId="8" xfId="0" applyFont="1" applyFill="1" applyBorder="1" applyAlignment="1">
      <alignment horizontal="left" vertical="center"/>
    </xf>
    <xf numFmtId="0" fontId="11" fillId="4" borderId="6" xfId="0" applyFont="1" applyFill="1" applyBorder="1" applyAlignment="1" applyProtection="1">
      <alignment vertical="center" wrapText="1"/>
      <protection locked="0"/>
    </xf>
    <xf numFmtId="0" fontId="0" fillId="4" borderId="0" xfId="0" applyFill="1" applyAlignment="1">
      <alignment vertical="top" wrapText="1"/>
    </xf>
    <xf numFmtId="0" fontId="23" fillId="4" borderId="0" xfId="0" applyFont="1" applyFill="1" applyAlignment="1">
      <alignment vertical="top" wrapText="1"/>
    </xf>
    <xf numFmtId="0" fontId="27" fillId="4" borderId="0" xfId="0" applyFont="1" applyFill="1" applyAlignment="1">
      <alignment vertical="top" wrapText="1"/>
    </xf>
    <xf numFmtId="0" fontId="11" fillId="4" borderId="0" xfId="0" applyFont="1" applyFill="1" applyAlignment="1">
      <alignment vertical="top" wrapText="1"/>
    </xf>
    <xf numFmtId="0" fontId="28" fillId="4" borderId="0" xfId="0" applyFont="1" applyFill="1" applyAlignment="1">
      <alignment vertical="top" wrapText="1"/>
    </xf>
    <xf numFmtId="0" fontId="11" fillId="4" borderId="27" xfId="0" applyFont="1" applyFill="1" applyBorder="1" applyAlignment="1">
      <alignment vertical="top" wrapText="1"/>
    </xf>
    <xf numFmtId="0" fontId="11" fillId="0" borderId="0" xfId="0" applyFont="1" applyAlignment="1">
      <alignment vertical="top" wrapText="1"/>
    </xf>
    <xf numFmtId="0" fontId="30" fillId="0" borderId="34" xfId="0" applyFont="1" applyBorder="1" applyAlignment="1">
      <alignment vertical="center"/>
    </xf>
    <xf numFmtId="0" fontId="30" fillId="0" borderId="35" xfId="0" applyFont="1" applyBorder="1" applyAlignment="1">
      <alignment vertical="center"/>
    </xf>
    <xf numFmtId="0" fontId="1" fillId="13" borderId="0" xfId="0" applyFont="1" applyFill="1"/>
    <xf numFmtId="0" fontId="23" fillId="10" borderId="0" xfId="0" applyFont="1" applyFill="1"/>
    <xf numFmtId="0" fontId="1" fillId="10" borderId="0" xfId="0" applyFont="1" applyFill="1"/>
    <xf numFmtId="0" fontId="28" fillId="10" borderId="0" xfId="0" applyFont="1" applyFill="1"/>
    <xf numFmtId="0" fontId="31" fillId="0" borderId="35" xfId="0" applyFont="1" applyBorder="1" applyAlignment="1">
      <alignment vertical="center"/>
    </xf>
    <xf numFmtId="0" fontId="31" fillId="0" borderId="34" xfId="0" applyFont="1" applyBorder="1" applyAlignment="1">
      <alignment vertical="center"/>
    </xf>
    <xf numFmtId="0" fontId="0" fillId="13" borderId="0" xfId="0" applyFill="1" applyAlignment="1">
      <alignment vertical="top"/>
    </xf>
    <xf numFmtId="0" fontId="1" fillId="0" borderId="0" xfId="0" applyFont="1"/>
    <xf numFmtId="0" fontId="37" fillId="6" borderId="6" xfId="0" applyFont="1" applyFill="1" applyBorder="1" applyAlignment="1">
      <alignment horizontal="left" vertical="center"/>
    </xf>
    <xf numFmtId="0" fontId="33" fillId="6" borderId="7" xfId="0" applyFont="1" applyFill="1" applyBorder="1" applyAlignment="1">
      <alignment horizontal="left" vertical="center"/>
    </xf>
    <xf numFmtId="0" fontId="33" fillId="6" borderId="8" xfId="0" applyFont="1" applyFill="1" applyBorder="1" applyAlignment="1">
      <alignment horizontal="left" vertical="center"/>
    </xf>
    <xf numFmtId="0" fontId="35" fillId="16" borderId="6" xfId="0" applyFont="1" applyFill="1" applyBorder="1" applyAlignment="1">
      <alignment horizontal="left" vertical="center"/>
    </xf>
    <xf numFmtId="0" fontId="35" fillId="16" borderId="8" xfId="0" applyFont="1" applyFill="1" applyBorder="1" applyAlignment="1">
      <alignment horizontal="left" vertical="center" wrapText="1"/>
    </xf>
    <xf numFmtId="0" fontId="9" fillId="15" borderId="5" xfId="0" applyFont="1" applyFill="1" applyBorder="1" applyAlignment="1">
      <alignment vertical="center" wrapText="1"/>
    </xf>
    <xf numFmtId="0" fontId="9" fillId="15" borderId="30" xfId="0" applyFont="1" applyFill="1" applyBorder="1" applyAlignment="1">
      <alignment vertical="center" wrapText="1"/>
    </xf>
    <xf numFmtId="0" fontId="35" fillId="16" borderId="8" xfId="0" applyFont="1" applyFill="1" applyBorder="1" applyAlignment="1">
      <alignment vertical="center" wrapText="1"/>
    </xf>
    <xf numFmtId="0" fontId="9" fillId="15" borderId="6" xfId="0" applyFont="1" applyFill="1" applyBorder="1" applyAlignment="1">
      <alignment vertical="center" wrapText="1"/>
    </xf>
    <xf numFmtId="0" fontId="11" fillId="4" borderId="5" xfId="0" applyFont="1" applyFill="1" applyBorder="1" applyAlignment="1" applyProtection="1">
      <alignment horizontal="left" vertical="center" wrapText="1"/>
      <protection locked="0"/>
    </xf>
    <xf numFmtId="0" fontId="9" fillId="16" borderId="8" xfId="0" applyFont="1" applyFill="1" applyBorder="1" applyAlignment="1">
      <alignment vertical="center" wrapText="1"/>
    </xf>
    <xf numFmtId="0" fontId="35" fillId="16" borderId="8" xfId="0" applyFont="1" applyFill="1" applyBorder="1" applyAlignment="1">
      <alignment vertical="center"/>
    </xf>
    <xf numFmtId="0" fontId="9" fillId="15" borderId="20" xfId="0" applyFont="1" applyFill="1" applyBorder="1" applyAlignment="1">
      <alignment vertical="center" wrapText="1"/>
    </xf>
    <xf numFmtId="0" fontId="18" fillId="6" borderId="40" xfId="0" applyFont="1" applyFill="1" applyBorder="1" applyAlignment="1">
      <alignment horizontal="left" vertical="center" wrapText="1"/>
    </xf>
    <xf numFmtId="0" fontId="18" fillId="6" borderId="25" xfId="0" applyFont="1" applyFill="1" applyBorder="1" applyAlignment="1">
      <alignment horizontal="left" vertical="center" wrapText="1"/>
    </xf>
    <xf numFmtId="0" fontId="9" fillId="17" borderId="26" xfId="0" applyFont="1" applyFill="1" applyBorder="1" applyAlignment="1">
      <alignment vertical="center" wrapText="1"/>
    </xf>
    <xf numFmtId="0" fontId="9" fillId="17" borderId="39" xfId="0" applyFont="1" applyFill="1" applyBorder="1" applyAlignment="1">
      <alignment vertical="center" wrapText="1"/>
    </xf>
    <xf numFmtId="0" fontId="0" fillId="0" borderId="0" xfId="2" applyFont="1" applyAlignment="1">
      <alignment vertical="top"/>
    </xf>
    <xf numFmtId="0" fontId="0" fillId="0" borderId="0" xfId="2" applyFont="1" applyAlignment="1">
      <alignment vertical="top" wrapText="1"/>
    </xf>
    <xf numFmtId="4" fontId="14" fillId="17" borderId="0" xfId="0" applyNumberFormat="1" applyFont="1" applyFill="1" applyAlignment="1">
      <alignment horizontal="left" vertical="center" wrapText="1"/>
    </xf>
    <xf numFmtId="4" fontId="15" fillId="17" borderId="23" xfId="0" applyNumberFormat="1" applyFont="1" applyFill="1" applyBorder="1" applyAlignment="1">
      <alignment horizontal="center" vertical="center" wrapText="1"/>
    </xf>
    <xf numFmtId="0" fontId="0" fillId="18" borderId="0" xfId="0" applyFill="1" applyAlignment="1">
      <alignment vertical="top" wrapText="1"/>
    </xf>
    <xf numFmtId="0" fontId="11" fillId="18" borderId="0" xfId="0" applyFont="1" applyFill="1" applyAlignment="1">
      <alignment vertical="top" wrapText="1"/>
    </xf>
    <xf numFmtId="0" fontId="28" fillId="10" borderId="0" xfId="0" applyFont="1" applyFill="1" applyAlignment="1">
      <alignment vertical="top" wrapText="1"/>
    </xf>
    <xf numFmtId="0" fontId="11" fillId="10" borderId="0" xfId="0" applyFont="1" applyFill="1" applyAlignment="1">
      <alignment vertical="top" wrapText="1"/>
    </xf>
    <xf numFmtId="0" fontId="9" fillId="4" borderId="5" xfId="0" applyFont="1" applyFill="1" applyBorder="1" applyAlignment="1" applyProtection="1">
      <alignment horizontal="left" vertical="center" wrapText="1"/>
      <protection locked="0"/>
    </xf>
    <xf numFmtId="4" fontId="9" fillId="15" borderId="0" xfId="0" applyNumberFormat="1" applyFont="1" applyFill="1" applyAlignment="1">
      <alignment horizontal="right" vertical="center" wrapText="1"/>
    </xf>
    <xf numFmtId="0" fontId="23" fillId="19" borderId="0" xfId="0" applyFont="1" applyFill="1" applyAlignment="1">
      <alignment vertical="top" wrapText="1"/>
    </xf>
    <xf numFmtId="0" fontId="0" fillId="19" borderId="0" xfId="0" applyFill="1" applyAlignment="1">
      <alignment vertical="top" wrapText="1"/>
    </xf>
    <xf numFmtId="0" fontId="11" fillId="4" borderId="0" xfId="0" applyFont="1" applyFill="1" applyAlignment="1">
      <alignment horizontal="left" vertical="top" wrapText="1"/>
    </xf>
    <xf numFmtId="4" fontId="11" fillId="4" borderId="6" xfId="0" applyNumberFormat="1" applyFont="1" applyFill="1" applyBorder="1" applyAlignment="1">
      <alignment horizontal="left" vertical="center" wrapText="1"/>
    </xf>
    <xf numFmtId="4" fontId="11" fillId="4" borderId="7" xfId="0" applyNumberFormat="1" applyFont="1" applyFill="1" applyBorder="1" applyAlignment="1">
      <alignment horizontal="left" vertical="center" wrapText="1"/>
    </xf>
    <xf numFmtId="4" fontId="11" fillId="4" borderId="8" xfId="0" applyNumberFormat="1" applyFont="1" applyFill="1" applyBorder="1" applyAlignment="1">
      <alignment horizontal="left" vertical="center" wrapText="1"/>
    </xf>
    <xf numFmtId="4" fontId="9" fillId="17" borderId="6" xfId="0" applyNumberFormat="1" applyFont="1" applyFill="1" applyBorder="1" applyAlignment="1">
      <alignment horizontal="left" vertical="center" wrapText="1"/>
    </xf>
    <xf numFmtId="4" fontId="9" fillId="17" borderId="7" xfId="0" applyNumberFormat="1" applyFont="1" applyFill="1" applyBorder="1" applyAlignment="1">
      <alignment horizontal="left" vertical="center" wrapText="1"/>
    </xf>
    <xf numFmtId="4" fontId="9" fillId="17" borderId="8" xfId="0" applyNumberFormat="1" applyFont="1" applyFill="1" applyBorder="1" applyAlignment="1">
      <alignment horizontal="left" vertical="center" wrapText="1"/>
    </xf>
    <xf numFmtId="4" fontId="12" fillId="0" borderId="21" xfId="0" applyNumberFormat="1" applyFont="1" applyBorder="1" applyAlignment="1">
      <alignment horizontal="center" vertical="center" wrapText="1"/>
    </xf>
    <xf numFmtId="4" fontId="12" fillId="0" borderId="22" xfId="0" applyNumberFormat="1" applyFont="1" applyBorder="1" applyAlignment="1">
      <alignment horizontal="center" vertical="center" wrapText="1"/>
    </xf>
    <xf numFmtId="4" fontId="9" fillId="17" borderId="6" xfId="0" applyNumberFormat="1" applyFont="1" applyFill="1" applyBorder="1" applyAlignment="1">
      <alignment horizontal="left" vertical="center"/>
    </xf>
    <xf numFmtId="4" fontId="9" fillId="17" borderId="7" xfId="0" applyNumberFormat="1" applyFont="1" applyFill="1" applyBorder="1" applyAlignment="1">
      <alignment horizontal="left" vertical="center"/>
    </xf>
    <xf numFmtId="4" fontId="9" fillId="17" borderId="8" xfId="0" applyNumberFormat="1" applyFont="1" applyFill="1" applyBorder="1" applyAlignment="1">
      <alignment horizontal="left" vertical="center"/>
    </xf>
    <xf numFmtId="4" fontId="37" fillId="6" borderId="2" xfId="0" applyNumberFormat="1" applyFont="1" applyFill="1" applyBorder="1" applyAlignment="1">
      <alignment horizontal="left" vertical="center"/>
    </xf>
    <xf numFmtId="4" fontId="37" fillId="6" borderId="3" xfId="0" applyNumberFormat="1" applyFont="1" applyFill="1" applyBorder="1" applyAlignment="1">
      <alignment horizontal="left" vertical="center"/>
    </xf>
    <xf numFmtId="4" fontId="37" fillId="6" borderId="25" xfId="0" applyNumberFormat="1" applyFont="1" applyFill="1" applyBorder="1" applyAlignment="1">
      <alignment horizontal="left" vertical="center"/>
    </xf>
    <xf numFmtId="4" fontId="9" fillId="4" borderId="32" xfId="0" applyNumberFormat="1" applyFont="1" applyFill="1" applyBorder="1" applyAlignment="1">
      <alignment horizontal="left" vertical="center" wrapText="1"/>
    </xf>
    <xf numFmtId="4" fontId="9" fillId="4" borderId="1" xfId="0" applyNumberFormat="1" applyFont="1" applyFill="1" applyBorder="1" applyAlignment="1">
      <alignment horizontal="left" vertical="center" wrapText="1"/>
    </xf>
    <xf numFmtId="4" fontId="9" fillId="4" borderId="24" xfId="0" applyNumberFormat="1" applyFont="1" applyFill="1" applyBorder="1" applyAlignment="1">
      <alignment horizontal="left" vertical="center" wrapText="1"/>
    </xf>
    <xf numFmtId="4" fontId="35" fillId="16" borderId="6" xfId="0" applyNumberFormat="1" applyFont="1" applyFill="1" applyBorder="1" applyAlignment="1">
      <alignment horizontal="left" vertical="center"/>
    </xf>
    <xf numFmtId="4" fontId="35" fillId="16" borderId="7" xfId="0" applyNumberFormat="1" applyFont="1" applyFill="1" applyBorder="1" applyAlignment="1">
      <alignment horizontal="left" vertical="center"/>
    </xf>
    <xf numFmtId="4" fontId="35" fillId="16" borderId="8" xfId="0" applyNumberFormat="1" applyFont="1" applyFill="1" applyBorder="1" applyAlignment="1">
      <alignment horizontal="left" vertical="center"/>
    </xf>
    <xf numFmtId="4" fontId="9" fillId="4" borderId="14" xfId="0" applyNumberFormat="1" applyFont="1" applyFill="1" applyBorder="1" applyAlignment="1">
      <alignment horizontal="left" vertical="center" wrapText="1"/>
    </xf>
    <xf numFmtId="4" fontId="9" fillId="4" borderId="17" xfId="0" applyNumberFormat="1" applyFont="1" applyFill="1" applyBorder="1" applyAlignment="1">
      <alignment horizontal="left" vertical="center" wrapText="1"/>
    </xf>
    <xf numFmtId="4" fontId="9" fillId="4" borderId="18" xfId="0" applyNumberFormat="1" applyFont="1" applyFill="1" applyBorder="1" applyAlignment="1">
      <alignment horizontal="left" vertical="center" wrapText="1"/>
    </xf>
    <xf numFmtId="4" fontId="9" fillId="4" borderId="0" xfId="0" applyNumberFormat="1" applyFont="1" applyFill="1" applyAlignment="1">
      <alignment horizontal="left" vertical="center" wrapText="1"/>
    </xf>
    <xf numFmtId="4" fontId="9" fillId="4" borderId="26" xfId="0" applyNumberFormat="1" applyFont="1" applyFill="1" applyBorder="1" applyAlignment="1">
      <alignment horizontal="left" vertical="center" wrapText="1"/>
    </xf>
    <xf numFmtId="4" fontId="9" fillId="4" borderId="15" xfId="0" applyNumberFormat="1" applyFont="1" applyFill="1" applyBorder="1" applyAlignment="1">
      <alignment horizontal="left" vertical="center" wrapText="1"/>
    </xf>
    <xf numFmtId="4" fontId="13" fillId="4" borderId="2" xfId="0" applyNumberFormat="1" applyFont="1" applyFill="1" applyBorder="1" applyAlignment="1" applyProtection="1">
      <alignment horizontal="center" vertical="center" wrapText="1"/>
      <protection locked="0"/>
    </xf>
    <xf numFmtId="4" fontId="13" fillId="4" borderId="3" xfId="0" applyNumberFormat="1" applyFont="1" applyFill="1" applyBorder="1" applyAlignment="1" applyProtection="1">
      <alignment horizontal="center" vertical="center" wrapText="1"/>
      <protection locked="0"/>
    </xf>
    <xf numFmtId="4" fontId="13" fillId="4" borderId="4" xfId="0" applyNumberFormat="1" applyFont="1" applyFill="1" applyBorder="1" applyAlignment="1" applyProtection="1">
      <alignment horizontal="center" vertical="center" wrapText="1"/>
      <protection locked="0"/>
    </xf>
    <xf numFmtId="4" fontId="20" fillId="0" borderId="1" xfId="0" applyNumberFormat="1" applyFont="1" applyBorder="1" applyAlignment="1">
      <alignment horizontal="center" vertical="center" wrapText="1"/>
    </xf>
    <xf numFmtId="4" fontId="20" fillId="0" borderId="24" xfId="0" applyNumberFormat="1" applyFont="1" applyBorder="1" applyAlignment="1">
      <alignment horizontal="center" vertical="center" wrapText="1"/>
    </xf>
    <xf numFmtId="4" fontId="38" fillId="4" borderId="32" xfId="6" applyNumberFormat="1" applyFill="1" applyBorder="1" applyAlignment="1">
      <alignment horizontal="left" vertical="center" wrapText="1"/>
    </xf>
    <xf numFmtId="4" fontId="38" fillId="4" borderId="1" xfId="6" applyNumberFormat="1" applyFill="1" applyBorder="1" applyAlignment="1">
      <alignment horizontal="left" vertical="center" wrapText="1"/>
    </xf>
    <xf numFmtId="4" fontId="38" fillId="4" borderId="24" xfId="6" applyNumberFormat="1" applyFill="1" applyBorder="1" applyAlignment="1">
      <alignment horizontal="left" vertical="center" wrapText="1"/>
    </xf>
    <xf numFmtId="4" fontId="35" fillId="16" borderId="6" xfId="0" applyNumberFormat="1" applyFont="1" applyFill="1" applyBorder="1" applyAlignment="1">
      <alignment horizontal="left" vertical="center" wrapText="1"/>
    </xf>
    <xf numFmtId="4" fontId="35" fillId="16" borderId="7" xfId="0" applyNumberFormat="1" applyFont="1" applyFill="1" applyBorder="1" applyAlignment="1">
      <alignment horizontal="left" vertical="center" wrapText="1"/>
    </xf>
    <xf numFmtId="4" fontId="35" fillId="16" borderId="8" xfId="0" applyNumberFormat="1" applyFont="1" applyFill="1" applyBorder="1" applyAlignment="1">
      <alignment horizontal="left" vertical="center" wrapText="1"/>
    </xf>
    <xf numFmtId="4" fontId="12" fillId="0" borderId="30" xfId="0" applyNumberFormat="1" applyFont="1" applyBorder="1" applyAlignment="1">
      <alignment horizontal="center" vertical="center" wrapText="1"/>
    </xf>
    <xf numFmtId="4" fontId="12" fillId="0" borderId="31" xfId="0" applyNumberFormat="1" applyFont="1" applyBorder="1" applyAlignment="1">
      <alignment horizontal="center" vertical="center" wrapText="1"/>
    </xf>
    <xf numFmtId="4" fontId="12" fillId="0" borderId="28" xfId="0" applyNumberFormat="1" applyFont="1" applyBorder="1" applyAlignment="1">
      <alignment horizontal="center" vertical="center" wrapText="1"/>
    </xf>
    <xf numFmtId="0" fontId="16" fillId="0" borderId="17" xfId="0" applyFont="1" applyBorder="1" applyAlignment="1">
      <alignment horizontal="center" vertical="center" wrapText="1"/>
    </xf>
    <xf numFmtId="0" fontId="16" fillId="0" borderId="0" xfId="0" applyFont="1" applyAlignment="1">
      <alignment horizontal="center" vertical="center" wrapText="1"/>
    </xf>
    <xf numFmtId="0" fontId="9" fillId="14" borderId="6" xfId="0" applyFont="1" applyFill="1" applyBorder="1" applyAlignment="1">
      <alignment horizontal="left" vertical="center" wrapText="1"/>
    </xf>
    <xf numFmtId="0" fontId="9" fillId="14" borderId="7" xfId="0" applyFont="1" applyFill="1" applyBorder="1" applyAlignment="1">
      <alignment horizontal="left" vertical="center" wrapText="1"/>
    </xf>
    <xf numFmtId="0" fontId="9" fillId="14" borderId="8" xfId="0" applyFont="1" applyFill="1" applyBorder="1" applyAlignment="1">
      <alignment horizontal="left" vertical="center" wrapText="1"/>
    </xf>
    <xf numFmtId="0" fontId="9" fillId="15" borderId="30" xfId="0" applyFont="1" applyFill="1" applyBorder="1" applyAlignment="1">
      <alignment horizontal="left" vertical="center" wrapText="1"/>
    </xf>
    <xf numFmtId="0" fontId="9" fillId="15" borderId="28" xfId="0" applyFont="1" applyFill="1" applyBorder="1" applyAlignment="1">
      <alignment horizontal="left" vertical="center" wrapText="1"/>
    </xf>
    <xf numFmtId="0" fontId="11" fillId="4" borderId="30" xfId="0" applyFont="1" applyFill="1" applyBorder="1" applyAlignment="1" applyProtection="1">
      <alignment horizontal="left" vertical="center" wrapText="1"/>
      <protection locked="0"/>
    </xf>
    <xf numFmtId="0" fontId="11" fillId="4" borderId="28" xfId="0" applyFont="1" applyFill="1" applyBorder="1" applyAlignment="1" applyProtection="1">
      <alignment horizontal="left" vertical="center" wrapText="1"/>
      <protection locked="0"/>
    </xf>
    <xf numFmtId="0" fontId="11" fillId="4" borderId="36" xfId="0" applyFont="1" applyFill="1" applyBorder="1" applyAlignment="1" applyProtection="1">
      <alignment horizontal="left" vertical="center" wrapText="1"/>
      <protection locked="0"/>
    </xf>
    <xf numFmtId="0" fontId="11" fillId="4" borderId="37" xfId="0" applyFont="1" applyFill="1" applyBorder="1" applyAlignment="1" applyProtection="1">
      <alignment horizontal="left" vertical="center" wrapText="1"/>
      <protection locked="0"/>
    </xf>
    <xf numFmtId="0" fontId="11" fillId="4" borderId="38" xfId="0" applyFont="1" applyFill="1" applyBorder="1" applyAlignment="1" applyProtection="1">
      <alignment horizontal="left" vertical="center" wrapText="1"/>
      <protection locked="0"/>
    </xf>
    <xf numFmtId="0" fontId="9" fillId="15" borderId="30" xfId="0" applyFont="1" applyFill="1" applyBorder="1" applyAlignment="1">
      <alignment horizontal="center" vertical="center" wrapText="1"/>
    </xf>
    <xf numFmtId="0" fontId="9" fillId="15" borderId="28" xfId="0" applyFont="1" applyFill="1" applyBorder="1" applyAlignment="1">
      <alignment horizontal="center" vertical="center" wrapText="1"/>
    </xf>
    <xf numFmtId="0" fontId="9" fillId="14" borderId="30" xfId="0" applyFont="1" applyFill="1" applyBorder="1" applyAlignment="1">
      <alignment horizontal="center" vertical="center" wrapText="1"/>
    </xf>
    <xf numFmtId="0" fontId="9" fillId="14" borderId="28" xfId="0" applyFont="1" applyFill="1" applyBorder="1" applyAlignment="1">
      <alignment horizontal="center" vertical="center" wrapText="1"/>
    </xf>
    <xf numFmtId="0" fontId="9" fillId="17" borderId="36" xfId="0" applyFont="1" applyFill="1" applyBorder="1" applyAlignment="1">
      <alignment horizontal="center" vertical="center" wrapText="1"/>
    </xf>
    <xf numFmtId="0" fontId="9" fillId="17" borderId="39" xfId="0" applyFont="1" applyFill="1" applyBorder="1" applyAlignment="1">
      <alignment horizontal="center" vertical="center" wrapText="1"/>
    </xf>
    <xf numFmtId="0" fontId="11" fillId="4" borderId="11" xfId="0" applyFont="1" applyFill="1" applyBorder="1" applyAlignment="1" applyProtection="1">
      <alignment horizontal="left" vertical="center" wrapText="1"/>
      <protection locked="0"/>
    </xf>
    <xf numFmtId="0" fontId="11" fillId="4" borderId="9" xfId="0" applyFont="1" applyFill="1" applyBorder="1" applyAlignment="1" applyProtection="1">
      <alignment horizontal="left" vertical="center" wrapText="1"/>
      <protection locked="0"/>
    </xf>
    <xf numFmtId="0" fontId="11" fillId="4" borderId="19" xfId="0" applyFont="1" applyFill="1" applyBorder="1" applyAlignment="1" applyProtection="1">
      <alignment horizontal="left" vertical="center" wrapText="1"/>
      <protection locked="0"/>
    </xf>
    <xf numFmtId="0" fontId="9" fillId="15" borderId="33" xfId="0" applyFont="1" applyFill="1" applyBorder="1" applyAlignment="1">
      <alignment horizontal="center" vertical="center" wrapText="1"/>
    </xf>
    <xf numFmtId="0" fontId="9" fillId="14" borderId="33" xfId="0" applyFont="1" applyFill="1" applyBorder="1" applyAlignment="1">
      <alignment horizontal="center" vertical="center" wrapText="1"/>
    </xf>
    <xf numFmtId="0" fontId="9" fillId="17" borderId="26" xfId="0" applyFont="1" applyFill="1" applyBorder="1" applyAlignment="1">
      <alignment horizontal="center" vertical="center" wrapText="1"/>
    </xf>
    <xf numFmtId="0" fontId="11" fillId="0" borderId="30" xfId="0" applyFont="1" applyBorder="1" applyAlignment="1" applyProtection="1">
      <alignment horizontal="left" vertical="center" wrapText="1"/>
      <protection locked="0"/>
    </xf>
    <xf numFmtId="0" fontId="11" fillId="0" borderId="28" xfId="0" applyFont="1" applyBorder="1" applyAlignment="1" applyProtection="1">
      <alignment horizontal="left" vertical="center" wrapText="1"/>
      <protection locked="0"/>
    </xf>
    <xf numFmtId="0" fontId="11" fillId="0" borderId="36" xfId="0" applyFont="1" applyBorder="1" applyAlignment="1" applyProtection="1">
      <alignment horizontal="left" vertical="center" wrapText="1"/>
      <protection locked="0"/>
    </xf>
    <xf numFmtId="0" fontId="11" fillId="0" borderId="37" xfId="0" applyFont="1" applyBorder="1" applyAlignment="1" applyProtection="1">
      <alignment horizontal="left" vertical="center" wrapText="1"/>
      <protection locked="0"/>
    </xf>
    <xf numFmtId="0" fontId="11" fillId="0" borderId="38" xfId="0" applyFont="1" applyBorder="1" applyAlignment="1" applyProtection="1">
      <alignment horizontal="left" vertical="center" wrapText="1"/>
      <protection locked="0"/>
    </xf>
    <xf numFmtId="0" fontId="9" fillId="0" borderId="30" xfId="0" applyFont="1" applyBorder="1" applyAlignment="1" applyProtection="1">
      <alignment horizontal="left" vertical="center" wrapText="1"/>
      <protection locked="0"/>
    </xf>
    <xf numFmtId="0" fontId="9" fillId="0" borderId="28" xfId="0" applyFont="1" applyBorder="1" applyAlignment="1" applyProtection="1">
      <alignment horizontal="left" vertical="center" wrapText="1"/>
      <protection locked="0"/>
    </xf>
    <xf numFmtId="0" fontId="9" fillId="4" borderId="30" xfId="0" applyFont="1" applyFill="1" applyBorder="1" applyAlignment="1" applyProtection="1">
      <alignment horizontal="left" vertical="center" wrapText="1"/>
      <protection locked="0"/>
    </xf>
    <xf numFmtId="0" fontId="9" fillId="4" borderId="28" xfId="0" applyFont="1" applyFill="1" applyBorder="1" applyAlignment="1" applyProtection="1">
      <alignment horizontal="left" vertical="center" wrapText="1"/>
      <protection locked="0"/>
    </xf>
    <xf numFmtId="0" fontId="9" fillId="15" borderId="12" xfId="0" applyFont="1" applyFill="1" applyBorder="1" applyAlignment="1">
      <alignment horizontal="left" vertical="center" wrapText="1"/>
    </xf>
    <xf numFmtId="0" fontId="9" fillId="15" borderId="10" xfId="0" applyFont="1" applyFill="1" applyBorder="1" applyAlignment="1">
      <alignment horizontal="left" vertical="center" wrapText="1"/>
    </xf>
    <xf numFmtId="0" fontId="11" fillId="0" borderId="29" xfId="0" applyFont="1" applyBorder="1" applyAlignment="1">
      <alignment horizontal="left" vertical="center" wrapText="1"/>
    </xf>
    <xf numFmtId="0" fontId="11" fillId="0" borderId="13" xfId="0" applyFont="1" applyBorder="1" applyAlignment="1">
      <alignment horizontal="left" vertical="center" wrapText="1"/>
    </xf>
    <xf numFmtId="0" fontId="39" fillId="4" borderId="0" xfId="0" applyFont="1" applyFill="1" applyAlignment="1" applyProtection="1">
      <alignment horizontal="left" vertical="top" wrapText="1"/>
      <protection locked="0"/>
    </xf>
    <xf numFmtId="0" fontId="9" fillId="2" borderId="33" xfId="0" applyFont="1" applyFill="1" applyBorder="1" applyAlignment="1">
      <alignment horizontal="center" vertical="center" wrapText="1"/>
    </xf>
    <xf numFmtId="0" fontId="9" fillId="2" borderId="28" xfId="0" applyFont="1" applyFill="1" applyBorder="1" applyAlignment="1">
      <alignment horizontal="center" vertical="center" wrapText="1"/>
    </xf>
    <xf numFmtId="0" fontId="35" fillId="16" borderId="6" xfId="0" applyFont="1" applyFill="1" applyBorder="1" applyAlignment="1">
      <alignment horizontal="left" vertical="center"/>
    </xf>
    <xf numFmtId="0" fontId="35" fillId="16" borderId="7" xfId="0" applyFont="1" applyFill="1" applyBorder="1" applyAlignment="1">
      <alignment horizontal="left" vertical="center"/>
    </xf>
    <xf numFmtId="0" fontId="35" fillId="16" borderId="8" xfId="0" applyFont="1" applyFill="1" applyBorder="1" applyAlignment="1">
      <alignment horizontal="left" vertical="center"/>
    </xf>
    <xf numFmtId="0" fontId="18" fillId="4" borderId="11" xfId="0" applyFont="1" applyFill="1" applyBorder="1" applyAlignment="1" applyProtection="1">
      <alignment horizontal="left" vertical="center" wrapText="1"/>
      <protection locked="0"/>
    </xf>
    <xf numFmtId="0" fontId="18" fillId="4" borderId="9" xfId="0" applyFont="1" applyFill="1" applyBorder="1" applyAlignment="1" applyProtection="1">
      <alignment horizontal="left" vertical="center" wrapText="1"/>
      <protection locked="0"/>
    </xf>
    <xf numFmtId="0" fontId="18" fillId="4" borderId="19" xfId="0" applyFont="1" applyFill="1" applyBorder="1" applyAlignment="1" applyProtection="1">
      <alignment horizontal="left" vertical="center" wrapText="1"/>
      <protection locked="0"/>
    </xf>
    <xf numFmtId="0" fontId="9" fillId="15" borderId="36" xfId="0" applyFont="1" applyFill="1" applyBorder="1" applyAlignment="1">
      <alignment horizontal="left" vertical="center" wrapText="1"/>
    </xf>
    <xf numFmtId="0" fontId="9" fillId="15" borderId="39" xfId="0" applyFont="1" applyFill="1" applyBorder="1" applyAlignment="1">
      <alignment horizontal="left" vertical="center" wrapText="1"/>
    </xf>
    <xf numFmtId="0" fontId="39" fillId="0" borderId="0" xfId="0" applyFont="1" applyAlignment="1" applyProtection="1">
      <alignment horizontal="left" vertical="top" wrapText="1"/>
      <protection locked="0"/>
    </xf>
    <xf numFmtId="0" fontId="37" fillId="6" borderId="6" xfId="0" applyFont="1" applyFill="1" applyBorder="1" applyAlignment="1">
      <alignment horizontal="left" vertical="center" wrapText="1"/>
    </xf>
    <xf numFmtId="0" fontId="37" fillId="6" borderId="7" xfId="0" applyFont="1" applyFill="1" applyBorder="1" applyAlignment="1">
      <alignment horizontal="left" vertical="center" wrapText="1"/>
    </xf>
    <xf numFmtId="0" fontId="37" fillId="6" borderId="8" xfId="0" applyFont="1" applyFill="1" applyBorder="1" applyAlignment="1">
      <alignment horizontal="left" vertical="center" wrapText="1"/>
    </xf>
    <xf numFmtId="0" fontId="1" fillId="3" borderId="0" xfId="0" applyFont="1" applyFill="1"/>
    <xf numFmtId="0" fontId="1" fillId="12" borderId="0" xfId="0" applyFont="1" applyFill="1"/>
  </cellXfs>
  <cellStyles count="7">
    <cellStyle name="Comma 2" xfId="3" xr:uid="{00000000-0005-0000-0000-000032000000}"/>
    <cellStyle name="Hyperlink" xfId="6" builtinId="8"/>
    <cellStyle name="Normal" xfId="0" builtinId="0"/>
    <cellStyle name="Normal 2" xfId="2" xr:uid="{00000000-0005-0000-0000-000002000000}"/>
    <cellStyle name="Normal 3" xfId="4" xr:uid="{AE1056B5-76E3-46D7-B8DD-C79E292DAAA4}"/>
    <cellStyle name="Per cent" xfId="1" builtinId="5"/>
    <cellStyle name="Percent 2" xfId="5" xr:uid="{D455DD12-419D-483D-BE0E-0A9147E2E6FF}"/>
  </cellStyles>
  <dxfs count="0"/>
  <tableStyles count="0" defaultTableStyle="TableStyleMedium2" defaultPivotStyle="PivotStyleLight16"/>
  <colors>
    <mruColors>
      <color rgb="FF8294FB"/>
      <color rgb="FFA6A6A6"/>
      <color rgb="FF6E6E6E"/>
      <color rgb="FFFEF7CF"/>
      <color rgb="FF04198F"/>
      <color rgb="FFE8D4F7"/>
      <color rgb="FFD9D9D9"/>
      <color rgb="FFD8E3F0"/>
      <color rgb="FFB8CCE4"/>
      <color rgb="FFB1A0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282574</xdr:colOff>
      <xdr:row>3</xdr:row>
      <xdr:rowOff>38321</xdr:rowOff>
    </xdr:to>
    <xdr:pic>
      <xdr:nvPicPr>
        <xdr:cNvPr id="2" name="Picture 1">
          <a:extLst>
            <a:ext uri="{FF2B5EF4-FFF2-40B4-BE49-F238E27FC236}">
              <a16:creationId xmlns:a16="http://schemas.microsoft.com/office/drawing/2014/main" id="{556997EE-8C01-58DC-299C-6FE34FE283D8}"/>
            </a:ext>
          </a:extLst>
        </xdr:cNvPr>
        <xdr:cNvPicPr>
          <a:picLocks noChangeAspect="1"/>
        </xdr:cNvPicPr>
      </xdr:nvPicPr>
      <xdr:blipFill>
        <a:blip xmlns:r="http://schemas.openxmlformats.org/officeDocument/2006/relationships" r:embed="rId1"/>
        <a:stretch>
          <a:fillRect/>
        </a:stretch>
      </xdr:blipFill>
      <xdr:spPr>
        <a:xfrm>
          <a:off x="0" y="0"/>
          <a:ext cx="1606549" cy="6955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dmeteorfs.gf.theglobalfund.org\UserDocuments\CBrewer\Documents\Offline%20Templates\Modifications\Modular%20Template\ModularTemplate_20141203_C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ept Note"/>
      <sheetName val="Instructiones ES"/>
      <sheetName val="Instructions  FR"/>
      <sheetName val="Instructions EN"/>
      <sheetName val="инструкции RU"/>
      <sheetName val="Chg log"/>
      <sheetName val="Instructions"/>
      <sheetName val="Framework"/>
      <sheetName val="Summary budget"/>
      <sheetName val="Target assumptions - optional"/>
      <sheetName val="Cost assumptions - optional"/>
      <sheetName val="CatCmp"/>
      <sheetName val="CatModules"/>
      <sheetName val="CatInt"/>
      <sheetName val="CatImpact"/>
      <sheetName val="CatOutcome"/>
      <sheetName val="CatCoverage"/>
      <sheetName val="CatDataSrc"/>
      <sheetName val="Ctry-notMulti"/>
      <sheetName val="Definitions"/>
      <sheetName val="Translations"/>
      <sheetName val="$Ranges$"/>
      <sheetName val="$Meta$"/>
      <sheetName val="ModInCmp"/>
      <sheetName val="ImpactInCmp"/>
      <sheetName val="DataSrcInCmp"/>
      <sheetName val="OutcomeInCmp"/>
      <sheetName val="Cover Sheet"/>
      <sheetName val="TB Tables"/>
      <sheetName val="HIV Tables"/>
      <sheetName val="NSP gap table"/>
      <sheetName val="PrEP gap table"/>
      <sheetName val="Condom gap table"/>
      <sheetName val="Male Circumcision Gap Table"/>
      <sheetName val="Blank table (only if needed)"/>
      <sheetName val="TB drop-down"/>
      <sheetName val="TranslationsTB"/>
      <sheetName val="HIV 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7" Type="http://schemas.openxmlformats.org/officeDocument/2006/relationships/printerSettings" Target="../printerSettings/printerSettings6.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6" Type="http://schemas.openxmlformats.org/officeDocument/2006/relationships/hyperlink" Target="https://www.theglobalfund.org/media/4759/core_resilientsustainablesystemsforhealth_infonote_en.pdf" TargetMode="External"/><Relationship Id="rId5" Type="http://schemas.openxmlformats.org/officeDocument/2006/relationships/hyperlink" Target="https://www.theglobalfund.org/media/4309/fundingmodel_modularframework_handbook_en.pdf" TargetMode="External"/><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theme="3" tint="0.79998168889431442"/>
  </sheetPr>
  <dimension ref="A2:H9"/>
  <sheetViews>
    <sheetView zoomScale="133" zoomScaleNormal="60" workbookViewId="0">
      <selection activeCell="B8" sqref="B8"/>
    </sheetView>
  </sheetViews>
  <sheetFormatPr defaultColWidth="8.625" defaultRowHeight="13.9"/>
  <cols>
    <col min="1" max="1" width="17.375" style="27" customWidth="1"/>
    <col min="2" max="2" width="24.875" style="27" customWidth="1"/>
    <col min="3" max="16384" width="8.625" style="27"/>
  </cols>
  <sheetData>
    <row r="2" spans="1:8" ht="22.9">
      <c r="C2" s="44" t="s">
        <v>0</v>
      </c>
      <c r="H2" s="45" t="str">
        <f ca="1">Translations!$G$128</f>
        <v>Latest version updated: 15 March 2023</v>
      </c>
    </row>
    <row r="4" spans="1:8" ht="45" customHeight="1">
      <c r="A4" s="146" t="str">
        <f ca="1">Translations!G122</f>
        <v>Please read the Instructions sheet carefully before completing the programmatic gap tables.</v>
      </c>
      <c r="B4" s="146"/>
      <c r="C4" s="146"/>
    </row>
    <row r="5" spans="1:8" ht="48" customHeight="1">
      <c r="A5" s="146" t="str">
        <f ca="1">Translations!G123</f>
        <v>To complete this cover sheet, select from the drop-down lists the Geography, Component and Applicant Type.</v>
      </c>
      <c r="B5" s="146"/>
      <c r="C5" s="146"/>
    </row>
    <row r="7" spans="1:8" ht="14.45">
      <c r="A7" s="28" t="str">
        <f ca="1">Translations!G124</f>
        <v>Applicant</v>
      </c>
      <c r="B7" s="30" t="s">
        <v>1</v>
      </c>
    </row>
    <row r="8" spans="1:8" ht="14.45">
      <c r="A8" s="28" t="str">
        <f ca="1">Translations!G125</f>
        <v>Component</v>
      </c>
      <c r="B8" s="51" t="s">
        <v>2</v>
      </c>
    </row>
    <row r="9" spans="1:8" ht="14.45">
      <c r="A9" s="28" t="str">
        <f ca="1">Translations!G126</f>
        <v>Applicant Type</v>
      </c>
      <c r="B9" s="30" t="s">
        <v>3</v>
      </c>
    </row>
  </sheetData>
  <sheetProtection algorithmName="SHA-512" hashValue="JMd4OE4+BtC7xaYV69J54U5gK8PdLMXp2TQI20e2+cHO0oUyQiuJGj8DYq5UJRoViXNxdTHHjvyfCUrM35JwsQ==" saltValue="y9YtnnlF6D2E4V1M5FFgRA==" spinCount="100000" sheet="1" formatColumns="0" formatRows="0" autoFilter="0" pivotTables="0"/>
  <customSheetViews>
    <customSheetView guid="{CD09CE3E-58EC-4EDC-BE6A-B9CFB40E5B97}">
      <selection activeCell="A8" sqref="A8"/>
      <pageMargins left="0" right="0" top="0" bottom="0" header="0" footer="0"/>
      <pageSetup paperSize="9" orientation="portrait"/>
    </customSheetView>
    <customSheetView guid="{DCBE10EC-8F38-2F45-867C-33FA420E36B5}">
      <selection activeCell="A8" sqref="A8"/>
      <pageMargins left="0" right="0" top="0" bottom="0" header="0" footer="0"/>
      <pageSetup paperSize="9" orientation="portrait"/>
    </customSheetView>
    <customSheetView guid="{5D020AB2-0A97-4230-BF83-062EE6184162}">
      <selection activeCell="A8" sqref="A8"/>
      <pageMargins left="0" right="0" top="0" bottom="0" header="0" footer="0"/>
      <pageSetup paperSize="9" orientation="portrait"/>
    </customSheetView>
    <customSheetView guid="{8A762DD9-6125-4177-AA9B-79E8D68448DE}">
      <selection activeCell="A8" sqref="A8"/>
      <pageMargins left="0" right="0" top="0" bottom="0" header="0" footer="0"/>
      <pageSetup paperSize="9" orientation="portrait"/>
    </customSheetView>
  </customSheetViews>
  <mergeCells count="2">
    <mergeCell ref="A4:C4"/>
    <mergeCell ref="A5:C5"/>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'RSSH drop-down'!$S$3:$S$7</xm:f>
          </x14:formula1>
          <xm:sqref>B9</xm:sqref>
        </x14:dataValidation>
        <x14:dataValidation type="list" allowBlank="1" showInputMessage="1" showErrorMessage="1" xr:uid="{00000000-0002-0000-0100-000000000000}">
          <x14:formula1>
            <xm:f>'RSSH drop-down'!$L$3:$L$210</xm:f>
          </x14:formula1>
          <xm:sqref>B7</xm:sqref>
        </x14:dataValidation>
        <x14:dataValidation type="list" allowBlank="1" showInputMessage="1" showErrorMessage="1" xr:uid="{C26D7265-0528-4D64-AA90-1750668A6877}">
          <x14:formula1>
            <xm:f>'RSSH drop-down'!$Z$3:$Z$7</xm:f>
          </x14:formula1>
          <xm:sqref>B8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pageSetUpPr fitToPage="1"/>
  </sheetPr>
  <dimension ref="A1:W92"/>
  <sheetViews>
    <sheetView zoomScaleNormal="100" zoomScaleSheetLayoutView="120" workbookViewId="0">
      <pane xSplit="7" ySplit="9" topLeftCell="H10" activePane="bottomRight" state="frozen"/>
      <selection pane="bottomRight" activeCell="A10" sqref="A10:G10"/>
      <selection pane="bottomLeft" activeCell="B7" sqref="B7"/>
      <selection pane="topRight" activeCell="B7" sqref="B7"/>
    </sheetView>
  </sheetViews>
  <sheetFormatPr defaultColWidth="9" defaultRowHeight="13.9"/>
  <cols>
    <col min="1" max="1" width="11.25" style="13" customWidth="1"/>
    <col min="2" max="5" width="9.625" style="13" customWidth="1"/>
    <col min="6" max="6" width="16.125" style="13" customWidth="1"/>
    <col min="7" max="7" width="75" style="13" customWidth="1"/>
    <col min="8" max="8" width="21.375" style="13" customWidth="1"/>
    <col min="9" max="16384" width="9" style="13"/>
  </cols>
  <sheetData>
    <row r="1" spans="1:23" ht="21.95" customHeight="1">
      <c r="A1" s="167" t="s">
        <v>4</v>
      </c>
      <c r="B1" s="168"/>
      <c r="C1" s="168"/>
      <c r="D1" s="168"/>
      <c r="E1" s="168"/>
      <c r="F1" s="168"/>
      <c r="G1" s="153" t="str">
        <f ca="1">Translations!$G$128</f>
        <v>Latest version updated: 15 March 2023</v>
      </c>
      <c r="H1" s="9"/>
      <c r="I1" s="10"/>
      <c r="J1" s="11"/>
      <c r="K1" s="11"/>
      <c r="L1" s="11"/>
      <c r="M1" s="11"/>
      <c r="N1" s="11"/>
      <c r="O1" s="11"/>
      <c r="P1" s="12"/>
      <c r="Q1" s="12"/>
      <c r="R1" s="12"/>
      <c r="S1" s="12"/>
      <c r="T1" s="12"/>
      <c r="U1" s="12"/>
      <c r="V1" s="12"/>
      <c r="W1" s="12"/>
    </row>
    <row r="2" spans="1:23" ht="21.95" customHeight="1">
      <c r="A2" s="169" t="s">
        <v>5</v>
      </c>
      <c r="B2" s="170"/>
      <c r="C2" s="170"/>
      <c r="D2" s="170"/>
      <c r="E2" s="170"/>
      <c r="F2" s="170"/>
      <c r="G2" s="154"/>
      <c r="H2" s="9"/>
      <c r="I2" s="10"/>
      <c r="J2" s="11"/>
      <c r="K2" s="11"/>
      <c r="L2" s="11"/>
      <c r="M2" s="11"/>
      <c r="N2" s="11"/>
      <c r="O2" s="11"/>
      <c r="P2" s="12"/>
      <c r="Q2" s="12"/>
      <c r="R2" s="12"/>
      <c r="S2" s="12"/>
      <c r="T2" s="12"/>
      <c r="U2" s="12"/>
      <c r="V2" s="12"/>
      <c r="W2" s="12"/>
    </row>
    <row r="3" spans="1:23" ht="21.95" customHeight="1" thickBot="1">
      <c r="A3" s="169" t="s">
        <v>6</v>
      </c>
      <c r="B3" s="170"/>
      <c r="C3" s="170"/>
      <c r="D3" s="170"/>
      <c r="E3" s="170"/>
      <c r="F3" s="170"/>
      <c r="G3" s="154"/>
      <c r="H3" s="9"/>
      <c r="I3" s="10"/>
      <c r="J3" s="11"/>
      <c r="K3" s="11"/>
      <c r="L3" s="11"/>
      <c r="M3" s="11"/>
      <c r="N3" s="11"/>
      <c r="O3" s="11"/>
      <c r="P3" s="12"/>
      <c r="Q3" s="12"/>
      <c r="R3" s="12"/>
      <c r="S3" s="12"/>
      <c r="T3" s="12"/>
      <c r="U3" s="12"/>
      <c r="V3" s="12"/>
      <c r="W3" s="12"/>
    </row>
    <row r="4" spans="1:23" ht="12.75" hidden="1" customHeight="1">
      <c r="A4" s="14"/>
      <c r="B4" s="14"/>
      <c r="C4" s="14"/>
      <c r="D4" s="14"/>
      <c r="E4" s="14"/>
      <c r="F4" s="14"/>
      <c r="G4" s="17"/>
      <c r="H4" s="9"/>
      <c r="I4" s="10"/>
      <c r="J4" s="11"/>
      <c r="K4" s="11"/>
      <c r="L4" s="11"/>
      <c r="M4" s="11"/>
      <c r="N4" s="11"/>
      <c r="O4" s="11"/>
      <c r="P4" s="12"/>
      <c r="Q4" s="12"/>
      <c r="R4" s="12"/>
      <c r="S4" s="12"/>
      <c r="T4" s="12"/>
      <c r="U4" s="12"/>
      <c r="V4" s="12"/>
      <c r="W4" s="12"/>
    </row>
    <row r="5" spans="1:23" ht="12.75" hidden="1" customHeight="1" thickBot="1">
      <c r="A5" s="14"/>
      <c r="B5" s="14"/>
      <c r="C5" s="14"/>
      <c r="D5" s="14"/>
      <c r="E5" s="14"/>
      <c r="F5" s="14"/>
      <c r="G5" s="17"/>
      <c r="H5" s="9"/>
      <c r="I5" s="10"/>
      <c r="J5" s="11"/>
      <c r="K5" s="11"/>
      <c r="L5" s="11"/>
      <c r="M5" s="11"/>
      <c r="N5" s="11"/>
      <c r="O5" s="11"/>
      <c r="P5" s="12"/>
      <c r="Q5" s="12"/>
      <c r="R5" s="12"/>
      <c r="S5" s="12"/>
      <c r="T5" s="12"/>
      <c r="U5" s="12"/>
      <c r="V5" s="12"/>
      <c r="W5" s="12"/>
    </row>
    <row r="6" spans="1:23" ht="30" customHeight="1" thickBot="1">
      <c r="A6" s="143" t="s">
        <v>7</v>
      </c>
      <c r="B6" s="173" t="s">
        <v>8</v>
      </c>
      <c r="C6" s="174"/>
      <c r="D6" s="175"/>
      <c r="E6" s="136"/>
      <c r="F6" s="136"/>
      <c r="G6" s="137"/>
      <c r="H6" s="9"/>
      <c r="I6" s="10"/>
      <c r="J6" s="11"/>
      <c r="K6" s="11"/>
      <c r="L6" s="11"/>
      <c r="M6" s="11"/>
      <c r="N6" s="11"/>
      <c r="O6" s="11"/>
      <c r="P6" s="12"/>
      <c r="Q6" s="12"/>
      <c r="R6" s="12"/>
      <c r="S6" s="12"/>
      <c r="T6" s="12"/>
      <c r="U6" s="12"/>
      <c r="V6" s="12"/>
      <c r="W6" s="12"/>
    </row>
    <row r="7" spans="1:23" ht="11.25" hidden="1" customHeight="1">
      <c r="A7" s="14"/>
      <c r="B7" s="14"/>
      <c r="C7" s="14"/>
      <c r="D7" s="14"/>
      <c r="E7" s="14"/>
      <c r="F7" s="14"/>
      <c r="G7" s="17"/>
      <c r="H7" s="9"/>
      <c r="I7" s="10"/>
      <c r="J7" s="11"/>
      <c r="K7" s="11"/>
      <c r="L7" s="11"/>
      <c r="M7" s="11"/>
      <c r="N7" s="11"/>
      <c r="O7" s="11"/>
      <c r="P7" s="12"/>
      <c r="Q7" s="12"/>
      <c r="R7" s="12"/>
      <c r="S7" s="12"/>
      <c r="T7" s="12"/>
      <c r="U7" s="12"/>
      <c r="V7" s="12"/>
      <c r="W7" s="12"/>
    </row>
    <row r="8" spans="1:23" ht="30" customHeight="1" thickBot="1">
      <c r="A8" s="176" t="str">
        <f ca="1">Translations!G3</f>
        <v>Instructions - Community Health Worker (CHW) Programmatic Gap Tables</v>
      </c>
      <c r="B8" s="176"/>
      <c r="C8" s="176"/>
      <c r="D8" s="176"/>
      <c r="E8" s="176"/>
      <c r="F8" s="176"/>
      <c r="G8" s="177"/>
      <c r="H8" s="15"/>
    </row>
    <row r="9" spans="1:23" ht="30" customHeight="1" thickBot="1">
      <c r="A9" s="158" t="str">
        <f ca="1">Translations!G4</f>
        <v xml:space="preserve">Instructions for filling CHW programmatic gap table: </v>
      </c>
      <c r="B9" s="159"/>
      <c r="C9" s="159"/>
      <c r="D9" s="159"/>
      <c r="E9" s="159"/>
      <c r="F9" s="159"/>
      <c r="G9" s="160"/>
      <c r="H9" s="15"/>
    </row>
    <row r="10" spans="1:23" ht="177" customHeight="1">
      <c r="A10" s="171" t="str">
        <f ca="1">Translations!$G5</f>
        <v>Completion of the CHW programmatic gap tables is mandatory for all funding requests requesting funds for CHWs (all types, including K&amp;VP peers) or CHW supervisors. This applies to all funding requests (disease funding requests and RSSH funding requests). Complete the programmatic gap tables for remuneration, training, supervision, equipment, referral and counter-referral, and HMIS and M&amp;E costs. If funding for more than one type of CHW is being requested, please indicate the types of CHWs in row 6 of the "CHW" tab and provide the requested data combined for all of the relevant CHWs (it is not necessary to provide separate tabs for each type of CHW). 
For guidance when completing these programmatic gap tables, please refer to the Modular Framework Handbook and the Global Fund RSSH Information Note, which includes reference to relevant technical guidance documents.   
If your country is eligible for non-malaria iCCM commodities (per the requirements in Annex 3 of the RSSH Information Note) please complete the tab "non-malaria iCCM commodities".</v>
      </c>
      <c r="B10" s="168"/>
      <c r="C10" s="168"/>
      <c r="D10" s="168"/>
      <c r="E10" s="168"/>
      <c r="F10" s="168"/>
      <c r="G10" s="172"/>
    </row>
    <row r="11" spans="1:23" ht="45" customHeight="1" thickBot="1">
      <c r="A11" s="161" t="str">
        <f ca="1">Translations!G6</f>
        <v xml:space="preserve">Blank cells highlighted in white require input. Cells highlighted in purple and gray will be filled automatically. See below instructions for each table.
</v>
      </c>
      <c r="B11" s="162"/>
      <c r="C11" s="162"/>
      <c r="D11" s="162"/>
      <c r="E11" s="162"/>
      <c r="F11" s="162"/>
      <c r="G11" s="163"/>
    </row>
    <row r="12" spans="1:23" ht="30" customHeight="1" thickBot="1">
      <c r="A12" s="178" t="str">
        <f ca="1">Translations!$G$84</f>
        <v>The Modular Framework -  https://www.theglobalfund.org/media/4309/fundingmodel_modularframework_handbook_en.pdf</v>
      </c>
      <c r="B12" s="179"/>
      <c r="C12" s="179"/>
      <c r="D12" s="179"/>
      <c r="E12" s="179"/>
      <c r="F12" s="179"/>
      <c r="G12" s="180"/>
    </row>
    <row r="13" spans="1:23" ht="30" customHeight="1" thickBot="1">
      <c r="A13" s="178" t="str">
        <f ca="1">Translations!$G$85</f>
        <v>Global Fund RSSH Information Note - https://www.theglobalfund.org/media/4759/core_resilientsustainablesystemsforhealth_infonote_en.pdf</v>
      </c>
      <c r="B13" s="179"/>
      <c r="C13" s="179"/>
      <c r="D13" s="179"/>
      <c r="E13" s="179"/>
      <c r="F13" s="179"/>
      <c r="G13" s="180"/>
    </row>
    <row r="14" spans="1:23" ht="30" customHeight="1">
      <c r="A14" s="164" t="str">
        <f ca="1">Translations!A3</f>
        <v>"CHW Tables" tab</v>
      </c>
      <c r="B14" s="165"/>
      <c r="C14" s="165"/>
      <c r="D14" s="165"/>
      <c r="E14" s="165"/>
      <c r="F14" s="165"/>
      <c r="G14" s="166"/>
    </row>
    <row r="15" spans="1:23" ht="30" customHeight="1">
      <c r="A15" s="155" t="str">
        <f>Translations!H7</f>
        <v>CHW Programmatic Gap Table 1 - Coverage of remuneration costs</v>
      </c>
      <c r="B15" s="156"/>
      <c r="C15" s="156"/>
      <c r="D15" s="156"/>
      <c r="E15" s="156"/>
      <c r="F15" s="156"/>
      <c r="G15" s="157"/>
      <c r="H15" s="15"/>
    </row>
    <row r="16" spans="1:23" ht="30" customHeight="1">
      <c r="A16" s="147" t="str">
        <f ca="1">Translations!G8</f>
        <v>Indicator: 
Percentage of CHWs remunerated.</v>
      </c>
      <c r="B16" s="148"/>
      <c r="C16" s="148"/>
      <c r="D16" s="148"/>
      <c r="E16" s="148"/>
      <c r="F16" s="148"/>
      <c r="G16" s="149"/>
    </row>
    <row r="17" spans="1:7" ht="45.6" customHeight="1">
      <c r="A17" s="147" t="str">
        <f ca="1">Translations!$G9</f>
        <v>Current estimated country need:
1) "A" refers to the total estimated number of CHWs needed by year (may be higher than the NSP target).
2) "B" refers to country targets for number of CHWs needed per NSP or agreed number</v>
      </c>
      <c r="B17" s="148"/>
      <c r="C17" s="148"/>
      <c r="D17" s="148"/>
      <c r="E17" s="148"/>
      <c r="F17" s="148"/>
      <c r="G17" s="149"/>
    </row>
    <row r="18" spans="1:7" ht="72.95" customHeight="1">
      <c r="A18" s="147" t="str">
        <f ca="1">Translations!$G10</f>
        <v>Country target already covered:
1) "C1" refers to the number of CHWs who are to receive remuneration through domestic resources.
2) "C2" refers to the number of CHWs who are to receive remuneration through non-Global Fund external resources. 
3) "C" refers to the number of CHWs who are to receive remuneration through domestic + non-Global Fund external resources.</v>
      </c>
      <c r="B18" s="148"/>
      <c r="C18" s="148"/>
      <c r="D18" s="148"/>
      <c r="E18" s="148"/>
      <c r="F18" s="148"/>
      <c r="G18" s="149"/>
    </row>
    <row r="19" spans="1:7" ht="39" customHeight="1">
      <c r="A19" s="147" t="str">
        <f ca="1">Translations!$G11</f>
        <v>Programmatic gap:
Refers to the expected annual gap in meeting the target.</v>
      </c>
      <c r="B19" s="148"/>
      <c r="C19" s="148"/>
      <c r="D19" s="148"/>
      <c r="E19" s="148"/>
      <c r="F19" s="148"/>
      <c r="G19" s="149"/>
    </row>
    <row r="20" spans="1:7" ht="60.6" customHeight="1">
      <c r="A20" s="147" t="str">
        <f ca="1">Translations!$G12</f>
        <v>Country target covered with the allocation amounts:
1) "E" refers to the number of CHWs who are to receive remuneration through the allocation amount. 
2) "F" refers to the number of CHWs who are to receive remuneration through all sources.
3) "G" refers to the remaining gap to country target.</v>
      </c>
      <c r="B20" s="148"/>
      <c r="C20" s="148"/>
      <c r="D20" s="148"/>
      <c r="E20" s="148"/>
      <c r="F20" s="148"/>
      <c r="G20" s="149"/>
    </row>
    <row r="21" spans="1:7" ht="30.6" customHeight="1">
      <c r="A21" s="147" t="str">
        <f ca="1">Translations!$G13</f>
        <v>Comments/Assumptions:
For C2, specify the number of CHWs to be supported by source of non-GF external funding</v>
      </c>
      <c r="B21" s="148"/>
      <c r="C21" s="148"/>
      <c r="D21" s="148"/>
      <c r="E21" s="148"/>
      <c r="F21" s="148"/>
      <c r="G21" s="149"/>
    </row>
    <row r="22" spans="1:7" ht="30" customHeight="1">
      <c r="A22" s="155" t="str">
        <f ca="1">Translations!$G14</f>
        <v>CHW Programmatic Gap Table 2 - Coverage of competency-based pre-service training and certification costs</v>
      </c>
      <c r="B22" s="156"/>
      <c r="C22" s="156"/>
      <c r="D22" s="156"/>
      <c r="E22" s="156"/>
      <c r="F22" s="156"/>
      <c r="G22" s="157"/>
    </row>
    <row r="23" spans="1:7" ht="33.950000000000003" customHeight="1">
      <c r="A23" s="147" t="str">
        <f ca="1">Translations!G15</f>
        <v xml:space="preserve">Indicator:
Percentage of CHWs who received competency-based pre-service training and certification. </v>
      </c>
      <c r="B23" s="148"/>
      <c r="C23" s="148"/>
      <c r="D23" s="148"/>
      <c r="E23" s="148"/>
      <c r="F23" s="148"/>
      <c r="G23" s="149"/>
    </row>
    <row r="24" spans="1:7" ht="61.5" customHeight="1">
      <c r="A24" s="147" t="str">
        <f ca="1">Translations!G16</f>
        <v>Current estimated country need:
1) "A" refers to the total estimated number of CHWs needed by year (may be higher than the NSP target).
2) "B" refers to country targets for number of CHWs needed per NSP or agreed number.</v>
      </c>
      <c r="B24" s="148"/>
      <c r="C24" s="148"/>
      <c r="D24" s="148"/>
      <c r="E24" s="148"/>
      <c r="F24" s="148"/>
      <c r="G24" s="149"/>
    </row>
    <row r="25" spans="1:7" ht="107.1" customHeight="1">
      <c r="A25" s="147" t="str">
        <f ca="1">Translations!G17</f>
        <v>Country target already covered:
1) "C1" refers to the number of CHWs who are to receive competency-based pre-service training and certification through domestic resources.
2) "C2" refers to the number of CHWs who are to receive competency-based pre-service training and certification through non-Global Fund external resources. 
3) "C" refers to the number of CHWs who are to receive competency-based pre-service training and certification through domestic + non-Global fund external resources.</v>
      </c>
      <c r="B25" s="148"/>
      <c r="C25" s="148"/>
      <c r="D25" s="148"/>
      <c r="E25" s="148"/>
      <c r="F25" s="148"/>
      <c r="G25" s="149"/>
    </row>
    <row r="26" spans="1:7" ht="53.45" customHeight="1">
      <c r="A26" s="147" t="str">
        <f ca="1">Translations!G18</f>
        <v>Programmatic gap:
Refers to the expected annual gap in meeting the target.</v>
      </c>
      <c r="B26" s="148"/>
      <c r="C26" s="148"/>
      <c r="D26" s="148"/>
      <c r="E26" s="148"/>
      <c r="F26" s="148"/>
      <c r="G26" s="149"/>
    </row>
    <row r="27" spans="1:7" ht="79.5" customHeight="1">
      <c r="A27" s="147" t="str">
        <f ca="1">Translations!G19</f>
        <v xml:space="preserve">Country target to be covered with the allocation amount:
1) "E" refers to the number of CHWs who are to receive competency-based pre-service training and certification through the allocation amount.
2) "F" refers to the number of CHWs who are to receive competency-based pre-service training and certification through all sources.
3) "G" refers to the remaining gap to country target. </v>
      </c>
      <c r="B27" s="148"/>
      <c r="C27" s="148"/>
      <c r="D27" s="148"/>
      <c r="E27" s="148"/>
      <c r="F27" s="148"/>
      <c r="G27" s="149"/>
    </row>
    <row r="28" spans="1:7" ht="75.75" customHeight="1">
      <c r="A28" s="147" t="str">
        <f ca="1">Translations!G20</f>
        <v>Comments/Assumptions:
For C2, specify the number of CHWs to be supported by source of non-Global Fund external funding.</v>
      </c>
      <c r="B28" s="148"/>
      <c r="C28" s="148"/>
      <c r="D28" s="148"/>
      <c r="E28" s="148"/>
      <c r="F28" s="148"/>
      <c r="G28" s="149"/>
    </row>
    <row r="29" spans="1:7" ht="30" customHeight="1">
      <c r="A29" s="155" t="str">
        <f ca="1">Translations!G21</f>
        <v>CHW Programmatic Gap Table 3 - Coverage of competency-based in-service training costs</v>
      </c>
      <c r="B29" s="156"/>
      <c r="C29" s="156"/>
      <c r="D29" s="156"/>
      <c r="E29" s="156"/>
      <c r="F29" s="156"/>
      <c r="G29" s="157"/>
    </row>
    <row r="30" spans="1:7" ht="41.25" customHeight="1">
      <c r="A30" s="147" t="str">
        <f ca="1">Translations!G22</f>
        <v>Indicator:
Percentage of CHWs who received competency-based in-service training.</v>
      </c>
      <c r="B30" s="148"/>
      <c r="C30" s="148"/>
      <c r="D30" s="148"/>
      <c r="E30" s="148"/>
      <c r="F30" s="148"/>
      <c r="G30" s="149"/>
    </row>
    <row r="31" spans="1:7" ht="88.5" customHeight="1">
      <c r="A31" s="147" t="str">
        <f ca="1">Translations!G23</f>
        <v xml:space="preserve">Current estimated country need:
1) "A" refers to the total estimated number of CHWs needed by year (may be higher than the NSP target).
2) "B" refers to country targets for number of CHWs needed per NSP or agreed number. </v>
      </c>
      <c r="B31" s="148"/>
      <c r="C31" s="148"/>
      <c r="D31" s="148"/>
      <c r="E31" s="148"/>
      <c r="F31" s="148"/>
      <c r="G31" s="149"/>
    </row>
    <row r="32" spans="1:7" ht="77.099999999999994" customHeight="1">
      <c r="A32" s="147" t="str">
        <f ca="1">Translations!G24</f>
        <v>Country target already covered:
1) "C1" refers to the number of CHWs who are to receive competency-based in-service training through domestic resource.
2) "C2" refers to the number of CHWs who are to receive competency-based in-service training through non-Global Fund external resources.
3) "C" refers to the number of CHWs who are to receive competency-based in-service training through domestic + non-Global Fund external resources.</v>
      </c>
      <c r="B32" s="148"/>
      <c r="C32" s="148"/>
      <c r="D32" s="148"/>
      <c r="E32" s="148"/>
      <c r="F32" s="148"/>
      <c r="G32" s="149"/>
    </row>
    <row r="33" spans="1:8" ht="42.75" customHeight="1">
      <c r="A33" s="147" t="str">
        <f ca="1">Translations!G25</f>
        <v>Programmatic gap:
Refers to the expected annual gap in meeting the target.</v>
      </c>
      <c r="B33" s="148"/>
      <c r="C33" s="148"/>
      <c r="D33" s="148"/>
      <c r="E33" s="148"/>
      <c r="F33" s="148"/>
      <c r="G33" s="149"/>
    </row>
    <row r="34" spans="1:8" ht="75" customHeight="1">
      <c r="A34" s="147" t="str">
        <f ca="1">Translations!G26</f>
        <v>Country target to be covered with the allocation amount:
1) "E" refers to the number of CHWs who are to receive competency-based in-service training through the allocation amount.
2) "F" refers to the number of CHWs who are to receive competency-based in-service training through all sources.
3) "G" refers to the remaining gap to country target.</v>
      </c>
      <c r="B34" s="148"/>
      <c r="C34" s="148"/>
      <c r="D34" s="148"/>
      <c r="E34" s="148"/>
      <c r="F34" s="148"/>
      <c r="G34" s="149"/>
    </row>
    <row r="35" spans="1:8" ht="45.6" customHeight="1">
      <c r="A35" s="147" t="str">
        <f ca="1">Translations!$G27</f>
        <v>Comments/Assumptions:
For C2, the number of CHWs to be supported by source of non-Global Fund external funding.</v>
      </c>
      <c r="B35" s="148"/>
      <c r="C35" s="148"/>
      <c r="D35" s="148"/>
      <c r="E35" s="148"/>
      <c r="F35" s="148"/>
      <c r="G35" s="149"/>
    </row>
    <row r="36" spans="1:8" ht="30" customHeight="1">
      <c r="A36" s="150" t="str">
        <f ca="1">Translations!$G28</f>
        <v>CHW Programmatic Gap Table 4 - Coverage of integrated supportive supervision costs</v>
      </c>
      <c r="B36" s="151"/>
      <c r="C36" s="151"/>
      <c r="D36" s="151"/>
      <c r="E36" s="151"/>
      <c r="F36" s="151"/>
      <c r="G36" s="152"/>
    </row>
    <row r="37" spans="1:8" ht="53.45" customHeight="1">
      <c r="A37" s="147" t="str">
        <f ca="1">Translations!G29</f>
        <v xml:space="preserve">Indicator:
Percentage of CHWs who received integrated supportive supervision. </v>
      </c>
      <c r="B37" s="148"/>
      <c r="C37" s="148"/>
      <c r="D37" s="148"/>
      <c r="E37" s="148"/>
      <c r="F37" s="148"/>
      <c r="G37" s="149"/>
    </row>
    <row r="38" spans="1:8" ht="42.75" customHeight="1">
      <c r="A38" s="147" t="str">
        <f ca="1">Translations!G30</f>
        <v>Current estimated country need:
1) "A" refers to the total estimated number of CHWs needed by year (may be higher than the NSP target).
2) "B" refers to country targets for number of CHWs needed per NSP or agreed number.</v>
      </c>
      <c r="B38" s="148"/>
      <c r="C38" s="148"/>
      <c r="D38" s="148"/>
      <c r="E38" s="148"/>
      <c r="F38" s="148"/>
      <c r="G38" s="149"/>
    </row>
    <row r="39" spans="1:8" ht="69.75" customHeight="1">
      <c r="A39" s="147" t="str">
        <f ca="1">Translations!G31</f>
        <v>Country target already covered:
1) "C1" refers to the number of CHWs who are to receive integrated supportive supervision through domestic resources.
2) "C2" refers to the number of CHWs who are to receive integrated supportive supervision through non-Global Fund external resources.
3) "C" refers to the number of CHWs who are to receive integrated supportive supervision through domestic + non-Global Fund external resources.</v>
      </c>
      <c r="B39" s="148"/>
      <c r="C39" s="148"/>
      <c r="D39" s="148"/>
      <c r="E39" s="148"/>
      <c r="F39" s="148"/>
      <c r="G39" s="149"/>
    </row>
    <row r="40" spans="1:8" ht="40.5" customHeight="1">
      <c r="A40" s="147" t="str">
        <f ca="1">Translations!G32</f>
        <v>Programmatic gap:
Refers to the expected annual gap in meeting the target.</v>
      </c>
      <c r="B40" s="148"/>
      <c r="C40" s="148"/>
      <c r="D40" s="148"/>
      <c r="E40" s="148"/>
      <c r="F40" s="148"/>
      <c r="G40" s="149"/>
    </row>
    <row r="41" spans="1:8" ht="74.099999999999994" customHeight="1">
      <c r="A41" s="147" t="str">
        <f ca="1">Translations!G33</f>
        <v>Country target to be covered with the allocation amount:
1) "E" refers to the number of CHWs who are to receive integrated supportive supervision through the allocation amount.
2) "F" refers to the number of CHWs who are to receive integrated supportive supervision through all sources.
3) "G" refers to the remaining gap to country target</v>
      </c>
      <c r="B41" s="148"/>
      <c r="C41" s="148"/>
      <c r="D41" s="148"/>
      <c r="E41" s="148"/>
      <c r="F41" s="148"/>
      <c r="G41" s="149"/>
      <c r="H41" s="15"/>
    </row>
    <row r="42" spans="1:8" ht="96.95" customHeight="1">
      <c r="A42" s="147" t="str">
        <f ca="1">Translations!G34</f>
        <v>Comments/Assumptions:
1) Integrated supportive supervision costs include all costs needed to ensure quality, integrated supportive supervision of CHWs, including but not limited to: costs for recruitment, remuneration, training, equipment, and supervision of CHW supervisors, as well as implementation costs (e.g., travel costs, per diems) for supervision of CHWs. 
2) For C2, specify the number of CHWs to be supported by source of non-Global Fund external funding.</v>
      </c>
      <c r="B42" s="148"/>
      <c r="C42" s="148"/>
      <c r="D42" s="148"/>
      <c r="E42" s="148"/>
      <c r="F42" s="148"/>
      <c r="G42" s="149"/>
      <c r="H42" s="16"/>
    </row>
    <row r="43" spans="1:8" ht="30" customHeight="1">
      <c r="A43" s="150" t="str">
        <f ca="1">Translations!G35</f>
        <v>CHW Programmatic Gap Table 5 - Coverage of equipment costs</v>
      </c>
      <c r="B43" s="151"/>
      <c r="C43" s="151"/>
      <c r="D43" s="151"/>
      <c r="E43" s="151"/>
      <c r="F43" s="151"/>
      <c r="G43" s="152"/>
      <c r="H43" s="16"/>
    </row>
    <row r="44" spans="1:8" ht="51.75" customHeight="1">
      <c r="A44" s="147" t="str">
        <f ca="1">Translations!G36</f>
        <v xml:space="preserve">Indicator:
Percentage of equipped CHWs. </v>
      </c>
      <c r="B44" s="148"/>
      <c r="C44" s="148"/>
      <c r="D44" s="148"/>
      <c r="E44" s="148"/>
      <c r="F44" s="148"/>
      <c r="G44" s="149"/>
    </row>
    <row r="45" spans="1:8" ht="53.45" customHeight="1">
      <c r="A45" s="147" t="str">
        <f ca="1">Translations!G37</f>
        <v>Current estimated country need:
1) "A" refers to the total estimated number of CHWs needed by year (may be higher than the NSP target).
2) "B" refers to country targets for number of CHWs needed per NSP or agreed number.</v>
      </c>
      <c r="B45" s="148"/>
      <c r="C45" s="148"/>
      <c r="D45" s="148"/>
      <c r="E45" s="148"/>
      <c r="F45" s="148"/>
      <c r="G45" s="149"/>
    </row>
    <row r="46" spans="1:8" ht="62.45" customHeight="1">
      <c r="A46" s="147" t="str">
        <f ca="1">Translations!G38</f>
        <v>Country target already covered:
1) "C1" refers to the number of CHWs who are to be equipped through domestic resources.
2) "C2" refers to the number of CHWs who are to be equipped through non-GF external resources. 
3) "C" refers to the number of CHWs who are to be equipped through domestic + non-Global Fund external resources.</v>
      </c>
      <c r="B46" s="148"/>
      <c r="C46" s="148"/>
      <c r="D46" s="148"/>
      <c r="E46" s="148"/>
      <c r="F46" s="148"/>
      <c r="G46" s="149"/>
      <c r="H46" s="15"/>
    </row>
    <row r="47" spans="1:8" ht="41.1" customHeight="1">
      <c r="A47" s="147" t="str">
        <f ca="1">Translations!G39</f>
        <v>Programmatic gap:
Refers to the expected annual gap in meeting the target.</v>
      </c>
      <c r="B47" s="148"/>
      <c r="C47" s="148"/>
      <c r="D47" s="148"/>
      <c r="E47" s="148"/>
      <c r="F47" s="148"/>
      <c r="G47" s="149"/>
      <c r="H47" s="16"/>
    </row>
    <row r="48" spans="1:8" ht="83.1" customHeight="1">
      <c r="A48" s="147" t="str">
        <f ca="1">Translations!G40</f>
        <v>Country target to be covered with the allocation amount:
1) "E" refers to the number of CHWs who are to be equipped through the allocation amount. 
2) "F" refers to the number of CHWs who are to be equipped through all sources.
3) "G" refers to the remaining gap to country target</v>
      </c>
      <c r="B48" s="148"/>
      <c r="C48" s="148"/>
      <c r="D48" s="148"/>
      <c r="E48" s="148"/>
      <c r="F48" s="148"/>
      <c r="G48" s="149"/>
      <c r="H48" s="16"/>
    </row>
    <row r="49" spans="1:7" ht="92.45" customHeight="1">
      <c r="A49" s="147" t="str">
        <f ca="1">Translations!G41</f>
        <v>Comments/Assumptions:
1) Equipment depends on the role of the CHW and geography (rural versus urban). In rural contexts, the following should be considered: Transportation (e.g., bicycle inc. maintenance or motorcycle inc. maintenance and fuel or transportation allowance, depending on context/terrain (note if transport costs for referral / counter-referral are included here Table 8 is not needed) backpack, uniform, rain gear and boots, flashlight, thermometer, shakir tape, respiratory timers for respiratory illness. 
2) For C2, specify the number of CHWs to be supported by source of non-Global Fund external funding.</v>
      </c>
      <c r="B49" s="148"/>
      <c r="C49" s="148"/>
      <c r="D49" s="148"/>
      <c r="E49" s="148"/>
      <c r="F49" s="148"/>
      <c r="G49" s="149"/>
    </row>
    <row r="50" spans="1:7" ht="30" customHeight="1">
      <c r="A50" s="150" t="str">
        <f ca="1">Translations!G42</f>
        <v>CHW Programmatic Gap Table 6 - Coverage of PPE costs</v>
      </c>
      <c r="B50" s="151"/>
      <c r="C50" s="151"/>
      <c r="D50" s="151"/>
      <c r="E50" s="151"/>
      <c r="F50" s="151"/>
      <c r="G50" s="152"/>
    </row>
    <row r="51" spans="1:7" ht="48.6" customHeight="1">
      <c r="A51" s="147" t="str">
        <f ca="1">Translations!G43</f>
        <v>Indicator:
Percentage of CHWs protected with PPE.</v>
      </c>
      <c r="B51" s="148"/>
      <c r="C51" s="148"/>
      <c r="D51" s="148"/>
      <c r="E51" s="148"/>
      <c r="F51" s="148"/>
      <c r="G51" s="149"/>
    </row>
    <row r="52" spans="1:7" ht="57" customHeight="1">
      <c r="A52" s="147" t="str">
        <f ca="1">Translations!G44</f>
        <v>Current estimated country need: 
1) "A" refers to the total estimated number of CHWs needed by year (may be higher than the NSP target).
2) "B" refers to country targets for number of CHWs needed per NSP or agreed number.</v>
      </c>
      <c r="B52" s="148"/>
      <c r="C52" s="148"/>
      <c r="D52" s="148"/>
      <c r="E52" s="148"/>
      <c r="F52" s="148"/>
      <c r="G52" s="149"/>
    </row>
    <row r="53" spans="1:7" ht="83.45" customHeight="1">
      <c r="A53" s="147" t="str">
        <f ca="1">Translations!G45</f>
        <v>Country target already covered:
1) "C1" refers to the number of CHWs to be protected with PPE through domestic resources.
2) "C2" refers to the number of CHWs to be protected with PPE through non-GF external resources. 
3) "C" refers to the number of CHWs to be protected with PPE through domestic + non-Global Fund external resources.</v>
      </c>
      <c r="B53" s="148"/>
      <c r="C53" s="148"/>
      <c r="D53" s="148"/>
      <c r="E53" s="148"/>
      <c r="F53" s="148"/>
      <c r="G53" s="149"/>
    </row>
    <row r="54" spans="1:7" ht="63.95" customHeight="1">
      <c r="A54" s="147" t="str">
        <f ca="1">Translations!G46</f>
        <v>Programmatic gap:
Refers to the expected annual gap in meeting the target.</v>
      </c>
      <c r="B54" s="148"/>
      <c r="C54" s="148"/>
      <c r="D54" s="148"/>
      <c r="E54" s="148"/>
      <c r="F54" s="148"/>
      <c r="G54" s="149"/>
    </row>
    <row r="55" spans="1:7" ht="69" customHeight="1">
      <c r="A55" s="147" t="str">
        <f ca="1">Translations!G47</f>
        <v xml:space="preserve">Country target to be covered with the allocation amount:
1) "E" refers to the number of CHWs to be protected with PPE through the allocation amount. 
2) "F" refers to the number of CHWs to be protected with PPE through all sources.
3) "G" refers to the remaining gap to country target. </v>
      </c>
      <c r="B55" s="148"/>
      <c r="C55" s="148"/>
      <c r="D55" s="148"/>
      <c r="E55" s="148"/>
      <c r="F55" s="148"/>
      <c r="G55" s="149"/>
    </row>
    <row r="56" spans="1:7" ht="51" customHeight="1">
      <c r="A56" s="147" t="str">
        <f ca="1">Translations!G48</f>
        <v>Comments/Assumptions:
1) Types of PPE depend on the role of the CHW and national protocols for PPE.
2) For C2, specify the number of CHWs to be supported by source of non-Global Fund external funding.</v>
      </c>
      <c r="B56" s="148"/>
      <c r="C56" s="148"/>
      <c r="D56" s="148"/>
      <c r="E56" s="148"/>
      <c r="F56" s="148"/>
      <c r="G56" s="149"/>
    </row>
    <row r="57" spans="1:7" ht="30" customHeight="1">
      <c r="A57" s="150" t="str">
        <f ca="1">Translations!G49</f>
        <v>CHW Programmatic Gap Table 7 - Coverage of commodity costs</v>
      </c>
      <c r="B57" s="151"/>
      <c r="C57" s="151"/>
      <c r="D57" s="151"/>
      <c r="E57" s="151"/>
      <c r="F57" s="151"/>
      <c r="G57" s="152"/>
    </row>
    <row r="58" spans="1:7" ht="74.099999999999994" customHeight="1">
      <c r="A58" s="147" t="str">
        <f ca="1">Translations!G50</f>
        <v>Percentage of CHWs to be provided commodities per the CHW package of services (e.g., condoms and lubricant for HIV prevention if CHW provide HIV prevention services). 
Note that non-malaria iCCM commodities (antibiotics for pneumonia and ORS and zinc for diarrhea) should be included in Tables 10 and 11. Note that malaria commodities (RDTs and ACTs) should be included in the Malaria Gap Table</v>
      </c>
      <c r="B58" s="148"/>
      <c r="C58" s="148"/>
      <c r="D58" s="148"/>
      <c r="E58" s="148"/>
      <c r="F58" s="148"/>
      <c r="G58" s="149"/>
    </row>
    <row r="59" spans="1:7" ht="55.5" customHeight="1">
      <c r="A59" s="147" t="str">
        <f ca="1">Translations!G51</f>
        <v>Current estimated country need: 
1) "A" refers to the total estimated number of CHWs needed by year (may be higher than the NSP target).
2) "B" refers to country targets for number of CHWs needed per NSP or agreed number.</v>
      </c>
      <c r="B59" s="148"/>
      <c r="C59" s="148"/>
      <c r="D59" s="148"/>
      <c r="E59" s="148"/>
      <c r="F59" s="148"/>
      <c r="G59" s="149"/>
    </row>
    <row r="60" spans="1:7" ht="75.95" customHeight="1">
      <c r="A60" s="147" t="str">
        <f ca="1">Translations!G52</f>
        <v>Country target already covered:
1) "C1" refers to the number of CHWs to be provided commodities through domestic resources.
2) "C2" refers to the number of CHWs to be provided commodities through non-Global Fund external resources. 
3) "C" refers to the number of CHWs to be provided commodities through domestic + non-Global Fund external resources.</v>
      </c>
      <c r="B60" s="148"/>
      <c r="C60" s="148"/>
      <c r="D60" s="148"/>
      <c r="E60" s="148"/>
      <c r="F60" s="148"/>
      <c r="G60" s="149"/>
    </row>
    <row r="61" spans="1:7" ht="35.25" customHeight="1">
      <c r="A61" s="147" t="str">
        <f ca="1">Translations!G53</f>
        <v>Programmatic gap:
Refers to the expected annual gap in meeting the target.</v>
      </c>
      <c r="B61" s="148"/>
      <c r="C61" s="148"/>
      <c r="D61" s="148"/>
      <c r="E61" s="148"/>
      <c r="F61" s="148"/>
      <c r="G61" s="149"/>
    </row>
    <row r="62" spans="1:7" ht="75" customHeight="1">
      <c r="A62" s="147" t="str">
        <f ca="1">Translations!G54</f>
        <v xml:space="preserve">Country target to be covered with the allocation amount:
1) "E" refers to the number of CHWs to be provided commodities through the allocation amount. 
2) "F" refers to the number of CHWs to be provided commodities through all sources. 
3) "G" refers to the remaining gap to country target. </v>
      </c>
      <c r="B62" s="148"/>
      <c r="C62" s="148"/>
      <c r="D62" s="148"/>
      <c r="E62" s="148"/>
      <c r="F62" s="148"/>
      <c r="G62" s="149"/>
    </row>
    <row r="63" spans="1:7" ht="120" customHeight="1">
      <c r="A63" s="147" t="str">
        <f ca="1">Translations!G55</f>
        <v>Comments/Assumptions:
1) Commodities depend on the type of CHW and should include all commodities (e.g., iCCM commodities including RDTs, ACTs, ORS, zinc, antibiotics, and other commodities such as condoms, lubricant etc.) required per the package of services to be delivered by the CHWs. Quantification of ACTs and RDTs for malaria needed for community is estimated in the Malaria Programmatic Gap Table and quantification of condoms and lubricant needed for HIV prevention done in HIV Programmatic Gap Table. Table 7 of the CHW Programmatic Gap Table should reflect whether CHWs commodity needs are met based on the package of services they provide.
2) For C2, specify number of CHWs to be supported by source of non-GF external funding.</v>
      </c>
      <c r="B63" s="148"/>
      <c r="C63" s="148"/>
      <c r="D63" s="148"/>
      <c r="E63" s="148"/>
      <c r="F63" s="148"/>
      <c r="G63" s="149"/>
    </row>
    <row r="64" spans="1:7" ht="30" customHeight="1">
      <c r="A64" s="150" t="str">
        <f ca="1">Translations!G56</f>
        <v>CHW Programmatic Gap Table 8 - Coverage of referral / counter-referral costs</v>
      </c>
      <c r="B64" s="151"/>
      <c r="C64" s="151"/>
      <c r="D64" s="151"/>
      <c r="E64" s="151"/>
      <c r="F64" s="151"/>
      <c r="G64" s="152"/>
    </row>
    <row r="65" spans="1:7" ht="41.25" customHeight="1">
      <c r="A65" s="147" t="str">
        <f ca="1">Translations!G57</f>
        <v>Indicator:
Percentage of CHWs supported for referral / counter-referral.</v>
      </c>
      <c r="B65" s="148"/>
      <c r="C65" s="148"/>
      <c r="D65" s="148"/>
      <c r="E65" s="148"/>
      <c r="F65" s="148"/>
      <c r="G65" s="149"/>
    </row>
    <row r="66" spans="1:7" ht="65.25" customHeight="1">
      <c r="A66" s="147" t="str">
        <f ca="1">Translations!G58</f>
        <v xml:space="preserve">Current estimated country need: 
1) "A" refers to the total estimated number of CHWs needed by year (may be higher than the NSP target).
2) "B" refers to country targets for number of CHWs needed per NSP or agreed number. </v>
      </c>
      <c r="B66" s="148"/>
      <c r="C66" s="148"/>
      <c r="D66" s="148"/>
      <c r="E66" s="148"/>
      <c r="F66" s="148"/>
      <c r="G66" s="149"/>
    </row>
    <row r="67" spans="1:7" ht="78" customHeight="1">
      <c r="A67" s="147" t="str">
        <f ca="1">Translations!G59</f>
        <v>Country target already covered:
1) "C1" refers to the number of CHWs to be supported by a referral / counter-referral system through domestic resources
2) "C2" refers to the number of CHWs to be supported by a referral / counter-referral system through non-Global Fund external resources. 
3) "C" refers to the Number of CHWs to be supported by a referral / counter-referral system through domestic + non-Global Fund external resources.</v>
      </c>
      <c r="B67" s="148"/>
      <c r="C67" s="148"/>
      <c r="D67" s="148"/>
      <c r="E67" s="148"/>
      <c r="F67" s="148"/>
      <c r="G67" s="149"/>
    </row>
    <row r="68" spans="1:7" ht="52.5" customHeight="1">
      <c r="A68" s="147" t="str">
        <f ca="1">Translations!G60</f>
        <v>Programmatic gap:
Refers to the expected annual gap in meeting the target.</v>
      </c>
      <c r="B68" s="148"/>
      <c r="C68" s="148"/>
      <c r="D68" s="148"/>
      <c r="E68" s="148"/>
      <c r="F68" s="148"/>
      <c r="G68" s="149"/>
    </row>
    <row r="69" spans="1:7" ht="69.95" customHeight="1">
      <c r="A69" s="147" t="str">
        <f ca="1">Translations!G61</f>
        <v>Country target to be covered with the allocation amount:
1) "E" refers to the number of CHWs to be supported by a referral / counter-referral through the allocation amount. 
2) "F" refers to the number of CHWs to be supported by a referral / counter-referral system through all sources.
3) "G" refers to the remaining gap to country target.</v>
      </c>
      <c r="B69" s="148"/>
      <c r="C69" s="148"/>
      <c r="D69" s="148"/>
      <c r="E69" s="148"/>
      <c r="F69" s="148"/>
      <c r="G69" s="149"/>
    </row>
    <row r="70" spans="1:7" ht="78" customHeight="1">
      <c r="A70" s="147" t="str">
        <f ca="1">Translations!G62</f>
        <v>Comments/Assumptions: 
1) If costs for referral / counter-referral (e.g. transportation costs for patient, caregiver and CHW are included already in Table 4 on Equipment then just indicate that referral/counter-referral costs are included in Table 4.
2) For C2, specify the number of CHWs to be supported by source of non-GF external funding.</v>
      </c>
      <c r="B70" s="148"/>
      <c r="C70" s="148"/>
      <c r="D70" s="148"/>
      <c r="E70" s="148"/>
      <c r="F70" s="148"/>
      <c r="G70" s="149"/>
    </row>
    <row r="71" spans="1:7" ht="30" customHeight="1">
      <c r="A71" s="150" t="str">
        <f ca="1">Translations!G63</f>
        <v>CHW Programmatic Gap Table 9 - Coverage of Health management information system, surveillance and M&amp;E costs</v>
      </c>
      <c r="B71" s="151"/>
      <c r="C71" s="151"/>
      <c r="D71" s="151"/>
      <c r="E71" s="151"/>
      <c r="F71" s="151"/>
      <c r="G71" s="152"/>
    </row>
    <row r="72" spans="1:7" ht="39.950000000000003" customHeight="1">
      <c r="A72" s="147" t="str">
        <f ca="1">Translations!G64</f>
        <v>Indicator:
Percentage of CHWs supported with Health management information system, surveillance and M&amp;E activities</v>
      </c>
      <c r="B72" s="148"/>
      <c r="C72" s="148"/>
      <c r="D72" s="148"/>
      <c r="E72" s="148"/>
      <c r="F72" s="148"/>
      <c r="G72" s="149"/>
    </row>
    <row r="73" spans="1:7" ht="57" customHeight="1">
      <c r="A73" s="147" t="str">
        <f ca="1">Translations!G65</f>
        <v>Current estimated country need: 
1) "A" refers to the total estimated number of CHWs needed by year (may be higher than the NSP target).
2) "B" refers to country targets for number of CHWs needed per NSP or agreed number</v>
      </c>
      <c r="B73" s="148"/>
      <c r="C73" s="148"/>
      <c r="D73" s="148"/>
      <c r="E73" s="148"/>
      <c r="F73" s="148"/>
      <c r="G73" s="149"/>
    </row>
    <row r="74" spans="1:7" ht="92.1" customHeight="1">
      <c r="A74" s="147" t="str">
        <f ca="1">Translations!G66</f>
        <v>Country target already covered:
1) "C1" refers to the number of CHWs to be supported with Health management information system, surveillance and M&amp;E through domestic resources.
2) "C2" refers to the number of CHWs to be supported with Health management information system, surveillance and M&amp;E through non-Global Fund external resources.
3) "C" refers to the number of CHWs to be supported with Health management information system, surveillance and M&amp;E through domestic + non-Global Fund external resources.</v>
      </c>
      <c r="B74" s="148"/>
      <c r="C74" s="148"/>
      <c r="D74" s="148"/>
      <c r="E74" s="148"/>
      <c r="F74" s="148"/>
      <c r="G74" s="149"/>
    </row>
    <row r="75" spans="1:7" ht="39.950000000000003" customHeight="1">
      <c r="A75" s="147" t="str">
        <f ca="1">Translations!G67</f>
        <v>Programmatic gap:
Refers to the expected annual gap in meeting the target.</v>
      </c>
      <c r="B75" s="148"/>
      <c r="C75" s="148"/>
      <c r="D75" s="148"/>
      <c r="E75" s="148"/>
      <c r="F75" s="148"/>
      <c r="G75" s="149"/>
    </row>
    <row r="76" spans="1:7" ht="69.95" customHeight="1">
      <c r="A76" s="147" t="str">
        <f ca="1">Translations!G68</f>
        <v xml:space="preserve">Country target to be covered with the allocation amount:
1) "E" refers to the number of CHWs whose cost of HMIS related activities is planned to be covered by the allocation amount. 
2) "F" refers to the number of CHWs to be supported with Health management information system, surveillance and M&amp;E through all sources. 
3) "G" refers to the remaining gap to country target. </v>
      </c>
      <c r="B76" s="148"/>
      <c r="C76" s="148"/>
      <c r="D76" s="148"/>
      <c r="E76" s="148"/>
      <c r="F76" s="148"/>
      <c r="G76" s="149"/>
    </row>
    <row r="77" spans="1:7" ht="90" customHeight="1">
      <c r="A77" s="147" t="str">
        <f ca="1">Translations!G69</f>
        <v>Comments/Assumptions: 
1) Health management information system, surveillance and M&amp;E costs include: Registers, paper-based job aides, routine reporting forms, CHW master list development (including data collection as needed) and maintenance in a registry, mobile digital health tools (phones/tablets, sim cards, communications allowance) for CHWs and CHW supervisors.
2)  In the comments/assumptions cell add here the number of CHWs to be supported by source of non-Global Fund external funding.</v>
      </c>
      <c r="B77" s="148"/>
      <c r="C77" s="148"/>
      <c r="D77" s="148"/>
      <c r="E77" s="148"/>
      <c r="F77" s="148"/>
      <c r="G77" s="149"/>
    </row>
    <row r="78" spans="1:7" ht="30" customHeight="1">
      <c r="A78" s="181" t="str">
        <f ca="1">Translations!$A$104</f>
        <v>"Non-Malaria iCCM commodities" tab</v>
      </c>
      <c r="B78" s="182"/>
      <c r="C78" s="182"/>
      <c r="D78" s="182"/>
      <c r="E78" s="182"/>
      <c r="F78" s="182"/>
      <c r="G78" s="183"/>
    </row>
    <row r="79" spans="1:7" ht="36.75" customHeight="1">
      <c r="A79" s="150" t="str">
        <f ca="1">Translations!$G70</f>
        <v>CHW Programmatic Gap Table 10 - non-malaria iCCM commodities (first line antibiotics for simple pneumonia among children 2-59 months of age as part of iCCM)</v>
      </c>
      <c r="B79" s="151"/>
      <c r="C79" s="151"/>
      <c r="D79" s="151"/>
      <c r="E79" s="151"/>
      <c r="F79" s="151"/>
      <c r="G79" s="152"/>
    </row>
    <row r="80" spans="1:7" ht="45" customHeight="1">
      <c r="A80" s="147" t="str">
        <f ca="1">Translations!$G71</f>
        <v>Indicator:
Proportion of children 2-59 months with suspected pneumonia (fast breathing) that received first line antibiotic treatment in the community.</v>
      </c>
      <c r="B80" s="148"/>
      <c r="C80" s="148"/>
      <c r="D80" s="148"/>
      <c r="E80" s="148"/>
      <c r="F80" s="148"/>
      <c r="G80" s="149"/>
    </row>
    <row r="81" spans="1:7" ht="110.1" customHeight="1">
      <c r="A81" s="147" t="str">
        <f ca="1">Translations!$G72</f>
        <v xml:space="preserve">Current estimated country need: 
1) "A" refers to the total estimated number of suspected pneumonia cases in the areas with CHWs (may be higher than the NSP target). Comments/Assumptions: Specify the assumptions (e.g., incidence of suspected pneumonia among children 2-59 months x population 2-59 months in the communities served by CHWs; for example 270 suspected pneumonia cases per 1,000 children 2-59 months in a population of 1,000,000 children 2-59 months in communities served by CHWs = (270*1,000,000)/1,000 = 270,000 estimated suspected pneumonia cases).
2) "B" refers to country targets for number of suspected pneumonia cases to be treated with first line antibiotics by CHWs per NSP or agreed number (must be equal to or lower than “A”). </v>
      </c>
      <c r="B81" s="148"/>
      <c r="C81" s="148"/>
      <c r="D81" s="148"/>
      <c r="E81" s="148"/>
      <c r="F81" s="148"/>
      <c r="G81" s="149"/>
    </row>
    <row r="82" spans="1:7" ht="66" customHeight="1">
      <c r="A82" s="147" t="str">
        <f ca="1">Translations!$G73</f>
        <v>Country target already covered:
1) "C1" refers to the part of the country target planned to be covered by domestic resources.
2) "C2" refers to the part of the country target planned to be covered by non-Global Fund external resources.
3) "C" refers to the part of the country target planned to be covered by domestic + non-Global Fund external resources.</v>
      </c>
      <c r="B82" s="148"/>
      <c r="C82" s="148"/>
      <c r="D82" s="148"/>
      <c r="E82" s="148"/>
      <c r="F82" s="148"/>
      <c r="G82" s="149"/>
    </row>
    <row r="83" spans="1:7" ht="39" customHeight="1">
      <c r="A83" s="147" t="str">
        <f ca="1">Translations!$G74</f>
        <v>Programmatic gap:
Refers to the expected annual gap in meeting the country target.</v>
      </c>
      <c r="B83" s="148"/>
      <c r="C83" s="148"/>
      <c r="D83" s="148"/>
      <c r="E83" s="148"/>
      <c r="F83" s="148"/>
      <c r="G83" s="149"/>
    </row>
    <row r="84" spans="1:7" ht="71.099999999999994" customHeight="1">
      <c r="A84" s="147" t="str">
        <f ca="1">Translations!$G75</f>
        <v xml:space="preserve">Country target to be covered with the allocation amount:
1) "E" refers to the part of the country target planned to be covered by the allocation amount. 
2) "F" refers to the part of the country target planned to be covered by all sources. 
3) "G" refers to the remaining gap to country target. </v>
      </c>
      <c r="B84" s="148"/>
      <c r="C84" s="148"/>
      <c r="D84" s="148"/>
      <c r="E84" s="148"/>
      <c r="F84" s="148"/>
      <c r="G84" s="149"/>
    </row>
    <row r="85" spans="1:7" ht="84" customHeight="1">
      <c r="A85" s="147" t="str">
        <f ca="1">Translations!$G76</f>
        <v>Comments/Assumptions: 
1) For the current estimated country need: Specify the assumptions (e.g., incidence of suspected pneumonia among children 2-59 months x population 2-59 months in the communities served by CHWs; for example 270 suspected pneumonia cases per 1,000 children 2-59 months in a population of 1,000,000 children 2-59 months in communities served by CHWs = (270*1,000,000)/1,000 = 270,000 estimated suspected pneumonia cases). 
2) Specify the number of CHWs that are planned to be providing iCCM services (including case management for suspected pneumonia).</v>
      </c>
      <c r="B85" s="148"/>
      <c r="C85" s="148"/>
      <c r="D85" s="148"/>
      <c r="E85" s="148"/>
      <c r="F85" s="148"/>
      <c r="G85" s="149"/>
    </row>
    <row r="86" spans="1:7" ht="37.5" customHeight="1">
      <c r="A86" s="150" t="str">
        <f ca="1">Translations!$G77</f>
        <v>CHW Programmatic Gap Table 11 - non-malaria iCCM commodities (oral rehydration salts and zinc for treatment of diarrhea among children 2-59 months of age as part of iCCM)</v>
      </c>
      <c r="B86" s="151"/>
      <c r="C86" s="151"/>
      <c r="D86" s="151"/>
      <c r="E86" s="151"/>
      <c r="F86" s="151"/>
      <c r="G86" s="152"/>
    </row>
    <row r="87" spans="1:7" ht="39" customHeight="1">
      <c r="A87" s="147" t="str">
        <f ca="1">Translations!$G78</f>
        <v>Indicator:
Proportion of children 2-59 months with diarrhea that received oral rehydration salts and zinc treatment in the community.</v>
      </c>
      <c r="B87" s="148"/>
      <c r="C87" s="148"/>
      <c r="D87" s="148"/>
      <c r="E87" s="148"/>
      <c r="F87" s="148"/>
      <c r="G87" s="149"/>
    </row>
    <row r="88" spans="1:7" ht="116.45" customHeight="1">
      <c r="A88" s="147" t="str">
        <f ca="1">Translations!$G79</f>
        <v xml:space="preserve">Current estimated country need: 
1) "A" refers to the total estimated number of diarrhea cases in the areas with CHWs (may be higher than the NSP target). Comments/Assumptions: Specify the assumptions (e.g., incidence of diarrhea among children 2-59 months x population 2-59 months in the communities served by CHWs; for example 3300 diarrhea cases per 1,000 children 2-59 months in a population of 1,000,000 children 2-59 months in communities served by CHWs = (3300*1,000,000)/1,000 = 3,330,000 estimated diarrhea cases).
2) "B" refers to country targets for number of suspected diarrhea cases  by CHWs per NSP or agreed number (must be equal to or lower than “A”). </v>
      </c>
      <c r="B88" s="148"/>
      <c r="C88" s="148"/>
      <c r="D88" s="148"/>
      <c r="E88" s="148"/>
      <c r="F88" s="148"/>
      <c r="G88" s="149"/>
    </row>
    <row r="89" spans="1:7" ht="72" customHeight="1">
      <c r="A89" s="147" t="str">
        <f ca="1">Translations!$G80</f>
        <v>Country target already covered:
1) "C1" refers to the part of the country target planned to be covered by domestic resources.
2) "C2" refers to the part of the country target planned to be covered by non-Global Fund external resources.
3) "C" refers to the part of the country target planned to be covered by domestic + non-Global Fund external resources.</v>
      </c>
      <c r="B89" s="148"/>
      <c r="C89" s="148"/>
      <c r="D89" s="148"/>
      <c r="E89" s="148"/>
      <c r="F89" s="148"/>
      <c r="G89" s="149"/>
    </row>
    <row r="90" spans="1:7" ht="36.6" customHeight="1">
      <c r="A90" s="147" t="str">
        <f ca="1">Translations!$G81</f>
        <v>Programmatic gap:
Refers to the expected annual gap in meeting the country target.</v>
      </c>
      <c r="B90" s="148"/>
      <c r="C90" s="148"/>
      <c r="D90" s="148"/>
      <c r="E90" s="148"/>
      <c r="F90" s="148"/>
      <c r="G90" s="149"/>
    </row>
    <row r="91" spans="1:7" ht="78" customHeight="1">
      <c r="A91" s="147" t="str">
        <f ca="1">Translations!$G82</f>
        <v xml:space="preserve">Country target to be covered with the allocation amount:
1) "E" refers to the part of the country target planned to be covered by the allocation amount. 
2) "F" refers to the part of the country target planned to be covered by all sources. 
3) "G" refers to the remaining gap to country target.  </v>
      </c>
      <c r="B91" s="148"/>
      <c r="C91" s="148"/>
      <c r="D91" s="148"/>
      <c r="E91" s="148"/>
      <c r="F91" s="148"/>
      <c r="G91" s="149"/>
    </row>
    <row r="92" spans="1:7" ht="96.95" customHeight="1">
      <c r="A92" s="147" t="str">
        <f ca="1">Translations!$G83</f>
        <v>Comments/Assumptions: 
1) For the current estimated country need: Specify the assumptions (e.g., incidence of diarrhea among children 2-59 months x population 2-59 months in the communities served by CHWs; for example 3300 diarrhea cases per 1,000 children 2-59 months in a population of 1,000,000 children 2-59 months in communities served by CHWs = (3300*1,000,000)/1,000 = 3,330,000 estimated diarrhea cases). 
2) Specify the number of CHWs that are planned to be providing iCCM services (including case management for suspected diarrhea).</v>
      </c>
      <c r="B92" s="148"/>
      <c r="C92" s="148"/>
      <c r="D92" s="148"/>
      <c r="E92" s="148"/>
      <c r="F92" s="148"/>
      <c r="G92" s="149"/>
    </row>
  </sheetData>
  <sheetProtection algorithmName="SHA-512" hashValue="SIIQmv8AD5uWyWl9ouRKV0UriUDXCXixUSoFNTTRiizfgVeege0duuOHNIIyKAOSJKwd7dS4Rww+Bk93WFIhfQ==" saltValue="6W4o6C44DXqqJQPmRTOT8Q==" spinCount="100000" sheet="1" objects="1" scenarios="1"/>
  <customSheetViews>
    <customSheetView guid="{CD09CE3E-58EC-4EDC-BE6A-B9CFB40E5B97}" scale="80" showPageBreaks="1" fitToPage="1" printArea="1" view="pageBreakPreview">
      <pane xSplit="7" ySplit="9" topLeftCell="H10" activePane="bottomRight" state="frozen"/>
      <selection pane="bottomRight" activeCell="A10" sqref="A10:G10"/>
      <pageMargins left="0" right="0" top="0" bottom="0" header="0" footer="0"/>
      <pageSetup paperSize="8" scale="91" fitToHeight="0" orientation="portrait" r:id="rId1"/>
    </customSheetView>
    <customSheetView guid="{DCBE10EC-8F38-2F45-867C-33FA420E36B5}" scale="90" fitToPage="1">
      <pane xSplit="7" ySplit="9" topLeftCell="H19" activePane="bottomRight" state="frozenSplit"/>
      <selection pane="bottomRight" activeCell="A23" sqref="A23:G23"/>
      <pageMargins left="0" right="0" top="0" bottom="0" header="0" footer="0"/>
      <pageSetup paperSize="8" scale="91" fitToHeight="0" orientation="portrait" r:id="rId2"/>
    </customSheetView>
    <customSheetView guid="{5D020AB2-0A97-4230-BF83-062EE6184162}" showPageBreaks="1" fitToPage="1" printArea="1" view="pageBreakPreview">
      <pane xSplit="7" ySplit="9" topLeftCell="H57" activePane="bottomRight" state="frozen"/>
      <selection pane="bottomRight" activeCell="A50" sqref="A50:G50"/>
      <pageMargins left="0" right="0" top="0" bottom="0" header="0" footer="0"/>
      <pageSetup paperSize="8" scale="62" fitToHeight="0" orientation="portrait" r:id="rId3"/>
    </customSheetView>
    <customSheetView guid="{8A762DD9-6125-4177-AA9B-79E8D68448DE}" showPageBreaks="1" fitToPage="1" printArea="1" view="pageBreakPreview">
      <pane xSplit="7" ySplit="9" topLeftCell="H10" activePane="bottomRight" state="frozen"/>
      <selection pane="bottomRight" activeCell="A46" sqref="A46:G46"/>
      <pageMargins left="0" right="0" top="0" bottom="0" header="0" footer="0"/>
      <pageSetup paperSize="8" scale="91" fitToHeight="0" orientation="portrait" r:id="rId4"/>
    </customSheetView>
  </customSheetViews>
  <mergeCells count="90">
    <mergeCell ref="A12:G12"/>
    <mergeCell ref="A13:G13"/>
    <mergeCell ref="A78:G78"/>
    <mergeCell ref="A89:G89"/>
    <mergeCell ref="A90:G90"/>
    <mergeCell ref="A79:G79"/>
    <mergeCell ref="A80:G80"/>
    <mergeCell ref="A81:G81"/>
    <mergeCell ref="A82:G82"/>
    <mergeCell ref="A83:G83"/>
    <mergeCell ref="A55:G55"/>
    <mergeCell ref="A56:G56"/>
    <mergeCell ref="A51:G51"/>
    <mergeCell ref="A52:G52"/>
    <mergeCell ref="A53:G53"/>
    <mergeCell ref="A54:G54"/>
    <mergeCell ref="A91:G91"/>
    <mergeCell ref="A92:G92"/>
    <mergeCell ref="A84:G84"/>
    <mergeCell ref="A85:G85"/>
    <mergeCell ref="A86:G86"/>
    <mergeCell ref="A87:G87"/>
    <mergeCell ref="A88:G88"/>
    <mergeCell ref="A1:F1"/>
    <mergeCell ref="A2:F2"/>
    <mergeCell ref="A3:F3"/>
    <mergeCell ref="A47:G47"/>
    <mergeCell ref="A35:G35"/>
    <mergeCell ref="A36:G36"/>
    <mergeCell ref="A38:G38"/>
    <mergeCell ref="A39:G39"/>
    <mergeCell ref="A40:G40"/>
    <mergeCell ref="A18:G18"/>
    <mergeCell ref="A19:G19"/>
    <mergeCell ref="A21:G21"/>
    <mergeCell ref="A10:G10"/>
    <mergeCell ref="B6:D6"/>
    <mergeCell ref="A8:G8"/>
    <mergeCell ref="A46:G46"/>
    <mergeCell ref="A20:G20"/>
    <mergeCell ref="A11:G11"/>
    <mergeCell ref="A16:G16"/>
    <mergeCell ref="A50:G50"/>
    <mergeCell ref="A23:G23"/>
    <mergeCell ref="A30:G30"/>
    <mergeCell ref="A31:G31"/>
    <mergeCell ref="A33:G33"/>
    <mergeCell ref="A34:G34"/>
    <mergeCell ref="A22:G22"/>
    <mergeCell ref="A42:G42"/>
    <mergeCell ref="A43:G43"/>
    <mergeCell ref="A44:G44"/>
    <mergeCell ref="A45:G45"/>
    <mergeCell ref="A41:G41"/>
    <mergeCell ref="A14:G14"/>
    <mergeCell ref="A57:G57"/>
    <mergeCell ref="A58:G58"/>
    <mergeCell ref="G1:G3"/>
    <mergeCell ref="A49:G49"/>
    <mergeCell ref="A28:G28"/>
    <mergeCell ref="A29:G29"/>
    <mergeCell ref="A48:G48"/>
    <mergeCell ref="A37:G37"/>
    <mergeCell ref="A26:G26"/>
    <mergeCell ref="A32:G32"/>
    <mergeCell ref="A17:G17"/>
    <mergeCell ref="A24:G24"/>
    <mergeCell ref="A25:G25"/>
    <mergeCell ref="A27:G27"/>
    <mergeCell ref="A9:G9"/>
    <mergeCell ref="A15:G15"/>
    <mergeCell ref="A64:G64"/>
    <mergeCell ref="A65:G65"/>
    <mergeCell ref="A66:G66"/>
    <mergeCell ref="A59:G59"/>
    <mergeCell ref="A60:G60"/>
    <mergeCell ref="A61:G61"/>
    <mergeCell ref="A62:G62"/>
    <mergeCell ref="A63:G63"/>
    <mergeCell ref="A67:G67"/>
    <mergeCell ref="A68:G68"/>
    <mergeCell ref="A69:G69"/>
    <mergeCell ref="A70:G70"/>
    <mergeCell ref="A71:G71"/>
    <mergeCell ref="A75:G75"/>
    <mergeCell ref="A76:G76"/>
    <mergeCell ref="A77:G77"/>
    <mergeCell ref="A72:G72"/>
    <mergeCell ref="A73:G73"/>
    <mergeCell ref="A74:G74"/>
  </mergeCells>
  <dataValidations count="1">
    <dataValidation type="list" allowBlank="1" showInputMessage="1" showErrorMessage="1" sqref="B6" xr:uid="{00000000-0002-0000-0000-000000000000}">
      <formula1>"English,French,Spanish"</formula1>
    </dataValidation>
  </dataValidations>
  <hyperlinks>
    <hyperlink ref="A12:G12" r:id="rId5" display="https://www.theglobalfund.org/media/4309/fundingmodel_modularframework_handbook_en.pdf" xr:uid="{89D36342-3F9E-40FC-8907-0D5734B9E877}"/>
    <hyperlink ref="A13:G13" r:id="rId6" display="https://www.theglobalfund.org/media/4759/core_resilientsustainablesystemsforhealth_infonote_en.pdf" xr:uid="{E3F937A8-BA96-4A88-9C8E-3AC09BFD1F07}"/>
  </hyperlinks>
  <pageMargins left="0.7" right="0.7" top="0.75" bottom="0.75" header="0.3" footer="0.3"/>
  <pageSetup paperSize="8" scale="85" fitToHeight="0" orientation="portrait" r:id="rId7"/>
  <rowBreaks count="3" manualBreakCount="3">
    <brk id="21" max="6" man="1"/>
    <brk id="35" max="6" man="1"/>
    <brk id="44"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6C213-DA48-4DCF-8EB9-24E06E4D018E}">
  <sheetPr codeName="Sheet5">
    <tabColor theme="7" tint="0.39997558519241921"/>
    <pageSetUpPr fitToPage="1"/>
  </sheetPr>
  <dimension ref="A1:F285"/>
  <sheetViews>
    <sheetView tabSelected="1" zoomScale="80" zoomScaleNormal="80" zoomScaleSheetLayoutView="80" zoomScalePageLayoutView="80" workbookViewId="0">
      <pane ySplit="4" topLeftCell="A252" activePane="bottomLeft" state="frozen"/>
      <selection pane="bottomLeft" activeCell="H279" sqref="H279"/>
      <selection activeCell="B7" sqref="B7"/>
    </sheetView>
  </sheetViews>
  <sheetFormatPr defaultColWidth="9" defaultRowHeight="13.9"/>
  <cols>
    <col min="1" max="1" width="30.625" style="8" customWidth="1"/>
    <col min="2" max="5" width="11.625" style="8" customWidth="1"/>
    <col min="6" max="6" width="68.375" style="8" customWidth="1"/>
    <col min="7" max="7" width="9" style="8"/>
    <col min="8" max="8" width="10.375" style="8" customWidth="1"/>
    <col min="9" max="9" width="10.875" style="8" customWidth="1"/>
    <col min="10" max="10" width="12.125" style="8" customWidth="1"/>
    <col min="11" max="16384" width="9" style="8"/>
  </cols>
  <sheetData>
    <row r="1" spans="1:6" ht="21.95" customHeight="1">
      <c r="A1" s="167" t="s">
        <v>4</v>
      </c>
      <c r="B1" s="168"/>
      <c r="C1" s="168"/>
      <c r="D1" s="168"/>
      <c r="E1" s="168"/>
      <c r="F1" s="184" t="str">
        <f ca="1">Translations!$G$128</f>
        <v>Latest version updated: 15 March 2023</v>
      </c>
    </row>
    <row r="2" spans="1:6" ht="21.95" customHeight="1">
      <c r="A2" s="169" t="s">
        <v>5</v>
      </c>
      <c r="B2" s="170"/>
      <c r="C2" s="170"/>
      <c r="D2" s="170"/>
      <c r="E2" s="170"/>
      <c r="F2" s="185"/>
    </row>
    <row r="3" spans="1:6" ht="21.95" customHeight="1" thickBot="1">
      <c r="A3" s="169" t="s">
        <v>6</v>
      </c>
      <c r="B3" s="170"/>
      <c r="C3" s="170"/>
      <c r="D3" s="170"/>
      <c r="E3" s="29"/>
      <c r="F3" s="186"/>
    </row>
    <row r="4" spans="1:6" ht="66.75" customHeight="1">
      <c r="A4" s="187" t="str">
        <f ca="1">Translations!A38</f>
        <v xml:space="preserve">Carefully read the instructions in the "Instructions" tab before completing the programmatic gap analysis table. 
The instructions have been tailored to each specific module/intervention. </v>
      </c>
      <c r="B4" s="187"/>
      <c r="C4" s="187"/>
      <c r="D4" s="187"/>
      <c r="E4" s="187"/>
      <c r="F4" s="188"/>
    </row>
    <row r="5" spans="1:6" ht="30" customHeight="1">
      <c r="A5" s="117" t="str">
        <f ca="1">Translations!A4</f>
        <v>CHW Programmatic Gap Table 1 - Coverage of remuneration costs</v>
      </c>
      <c r="B5" s="118"/>
      <c r="C5" s="118"/>
      <c r="D5" s="118"/>
      <c r="E5" s="118"/>
      <c r="F5" s="119"/>
    </row>
    <row r="6" spans="1:6" ht="45" customHeight="1">
      <c r="A6" s="73" t="str">
        <f ca="1">Translations!$A$12</f>
        <v>Selected coverage indicator</v>
      </c>
      <c r="B6" s="189" t="str">
        <f ca="1">'RSSH drop-down'!$B4</f>
        <v>Percentage of CHWs who are to be remunerated</v>
      </c>
      <c r="C6" s="190"/>
      <c r="D6" s="190"/>
      <c r="E6" s="190"/>
      <c r="F6" s="191"/>
    </row>
    <row r="7" spans="1:6" ht="17.45" customHeight="1">
      <c r="A7" s="120" t="str">
        <f ca="1">Translations!$A$13</f>
        <v>Current national coverage</v>
      </c>
      <c r="B7" s="77"/>
      <c r="C7" s="77"/>
      <c r="D7" s="77"/>
      <c r="E7" s="77"/>
      <c r="F7" s="98"/>
    </row>
    <row r="8" spans="1:6" ht="45" customHeight="1">
      <c r="A8" s="122" t="str">
        <f ca="1">Translations!$A$14</f>
        <v>Insert latest results</v>
      </c>
      <c r="B8" s="21">
        <f>400+475+210+73</f>
        <v>1158</v>
      </c>
      <c r="C8" s="75" t="str">
        <f ca="1">Translations!$A$15</f>
        <v>Year</v>
      </c>
      <c r="D8" s="21">
        <v>2022</v>
      </c>
      <c r="E8" s="76" t="str">
        <f ca="1">Translations!$A$16</f>
        <v>Data source</v>
      </c>
      <c r="F8" s="142" t="s">
        <v>9</v>
      </c>
    </row>
    <row r="9" spans="1:6" ht="45" customHeight="1">
      <c r="A9" s="123" t="str">
        <f ca="1">Translations!$A$17</f>
        <v>Comments</v>
      </c>
      <c r="B9" s="196" t="s">
        <v>10</v>
      </c>
      <c r="C9" s="197"/>
      <c r="D9" s="197"/>
      <c r="E9" s="197"/>
      <c r="F9" s="198"/>
    </row>
    <row r="10" spans="1:6" ht="45" customHeight="1">
      <c r="A10" s="203"/>
      <c r="B10" s="201"/>
      <c r="C10" s="75" t="str">
        <f ca="1">Translations!$A$18</f>
        <v>Year 1</v>
      </c>
      <c r="D10" s="75" t="str">
        <f ca="1">Translations!$A$19</f>
        <v>Year 2</v>
      </c>
      <c r="E10" s="75" t="str">
        <f ca="1">Translations!$A$20</f>
        <v>Year 3</v>
      </c>
      <c r="F10" s="199" t="str">
        <f ca="1">Translations!$A$23</f>
        <v>Comments / Assumptions</v>
      </c>
    </row>
    <row r="11" spans="1:6" ht="45" customHeight="1">
      <c r="A11" s="204"/>
      <c r="B11" s="202"/>
      <c r="C11" s="94">
        <v>2024</v>
      </c>
      <c r="D11" s="94">
        <v>2025</v>
      </c>
      <c r="E11" s="94">
        <v>2026</v>
      </c>
      <c r="F11" s="200"/>
    </row>
    <row r="12" spans="1:6" ht="17.45" customHeight="1">
      <c r="A12" s="120" t="str">
        <f ca="1">Translations!$A$24</f>
        <v>Current estimated country need</v>
      </c>
      <c r="B12" s="77"/>
      <c r="C12" s="77"/>
      <c r="D12" s="77"/>
      <c r="E12" s="77"/>
      <c r="F12" s="98"/>
    </row>
    <row r="13" spans="1:6" ht="163.15" customHeight="1">
      <c r="A13" s="125" t="str">
        <f ca="1">Translations!$A$25</f>
        <v>A. Total estimated number of CHWs needed by year</v>
      </c>
      <c r="B13" s="79" t="s">
        <v>11</v>
      </c>
      <c r="C13" s="35">
        <v>1141637</v>
      </c>
      <c r="D13" s="35">
        <v>1153780</v>
      </c>
      <c r="E13" s="35">
        <v>1188393</v>
      </c>
      <c r="F13" s="126" t="s">
        <v>12</v>
      </c>
    </row>
    <row r="14" spans="1:6" ht="45" customHeight="1">
      <c r="A14" s="192" t="str">
        <f ca="1">Translations!$A$26</f>
        <v>B. Country targets for number of CHWs needed per NSP or agreed number</v>
      </c>
      <c r="B14" s="80" t="s">
        <v>11</v>
      </c>
      <c r="C14" s="35">
        <f>400+450+210+73</f>
        <v>1133</v>
      </c>
      <c r="D14" s="35">
        <f>C14</f>
        <v>1133</v>
      </c>
      <c r="E14" s="35">
        <f>D14</f>
        <v>1133</v>
      </c>
      <c r="F14" s="194" t="s">
        <v>13</v>
      </c>
    </row>
    <row r="15" spans="1:6" ht="45" customHeight="1">
      <c r="A15" s="193"/>
      <c r="B15" s="80" t="s">
        <v>14</v>
      </c>
      <c r="C15" s="81">
        <f>IF(C14=0,"",+C14/C13)</f>
        <v>9.9243454793423828E-4</v>
      </c>
      <c r="D15" s="81">
        <f t="shared" ref="D15:E15" si="0">IF(D14=0,"",+D14/D13)</f>
        <v>9.8198963407235339E-4</v>
      </c>
      <c r="E15" s="81">
        <f t="shared" si="0"/>
        <v>9.5338831514490572E-4</v>
      </c>
      <c r="F15" s="195"/>
    </row>
    <row r="16" spans="1:6" ht="17.45" customHeight="1">
      <c r="A16" s="120" t="str">
        <f ca="1">Translations!$A$27</f>
        <v>Country target already covered</v>
      </c>
      <c r="B16" s="77"/>
      <c r="C16" s="77"/>
      <c r="D16" s="77"/>
      <c r="E16" s="77"/>
      <c r="F16" s="98"/>
    </row>
    <row r="17" spans="1:6" ht="45" customHeight="1">
      <c r="A17" s="192" t="str">
        <f ca="1">Translations!$A$28</f>
        <v>C1. Number of CHWs to be remunerated through domestic resources</v>
      </c>
      <c r="B17" s="79" t="s">
        <v>11</v>
      </c>
      <c r="C17" s="35">
        <v>0</v>
      </c>
      <c r="D17" s="35">
        <v>0</v>
      </c>
      <c r="E17" s="35">
        <v>0</v>
      </c>
      <c r="F17" s="194"/>
    </row>
    <row r="18" spans="1:6" ht="45" customHeight="1">
      <c r="A18" s="193"/>
      <c r="B18" s="79" t="s">
        <v>14</v>
      </c>
      <c r="C18" s="81" t="str">
        <f>IF(C17=0,"",+C17/C14)</f>
        <v/>
      </c>
      <c r="D18" s="81" t="str">
        <f t="shared" ref="D18:E18" si="1">IF(D17=0,"",+D17/D14)</f>
        <v/>
      </c>
      <c r="E18" s="81" t="str">
        <f t="shared" si="1"/>
        <v/>
      </c>
      <c r="F18" s="195"/>
    </row>
    <row r="19" spans="1:6" ht="45" customHeight="1">
      <c r="A19" s="192" t="str">
        <f ca="1">Translations!$A$29</f>
        <v>C2. Number of CHWs to be remunerated through non-Global Fund external resources</v>
      </c>
      <c r="B19" s="79" t="s">
        <v>11</v>
      </c>
      <c r="C19" s="35">
        <v>0</v>
      </c>
      <c r="D19" s="35">
        <v>0</v>
      </c>
      <c r="E19" s="35">
        <v>0</v>
      </c>
      <c r="F19" s="194"/>
    </row>
    <row r="20" spans="1:6" ht="45" customHeight="1">
      <c r="A20" s="193"/>
      <c r="B20" s="79" t="s">
        <v>14</v>
      </c>
      <c r="C20" s="81" t="str">
        <f>IF(C19=0,"",+C19/C14)</f>
        <v/>
      </c>
      <c r="D20" s="81" t="str">
        <f t="shared" ref="D20:E20" si="2">IF(D19=0,"",+D19/D14)</f>
        <v/>
      </c>
      <c r="E20" s="81" t="str">
        <f t="shared" si="2"/>
        <v/>
      </c>
      <c r="F20" s="195"/>
    </row>
    <row r="21" spans="1:6" ht="45" customHeight="1">
      <c r="A21" s="192" t="str">
        <f ca="1">Translations!$A$30</f>
        <v>C. Number of CHWs to be remunerated through domestic + non-Global Fund external resources</v>
      </c>
      <c r="B21" s="79" t="s">
        <v>11</v>
      </c>
      <c r="C21" s="82">
        <f>+C17+C19</f>
        <v>0</v>
      </c>
      <c r="D21" s="82">
        <f>+D17+D19</f>
        <v>0</v>
      </c>
      <c r="E21" s="82">
        <f>+E17+E19</f>
        <v>0</v>
      </c>
      <c r="F21" s="194"/>
    </row>
    <row r="22" spans="1:6" ht="45" customHeight="1">
      <c r="A22" s="193"/>
      <c r="B22" s="79" t="s">
        <v>14</v>
      </c>
      <c r="C22" s="81" t="str">
        <f>IF(C21=0,"",+C21/C14)</f>
        <v/>
      </c>
      <c r="D22" s="81" t="str">
        <f t="shared" ref="D22:E22" si="3">IF(D21=0,"",+D21/D14)</f>
        <v/>
      </c>
      <c r="E22" s="81" t="str">
        <f t="shared" si="3"/>
        <v/>
      </c>
      <c r="F22" s="195"/>
    </row>
    <row r="23" spans="1:6" ht="17.45" customHeight="1">
      <c r="A23" s="120" t="str">
        <f ca="1">Translations!$A$31</f>
        <v>Programmatic gap</v>
      </c>
      <c r="B23" s="77"/>
      <c r="C23" s="77"/>
      <c r="D23" s="77"/>
      <c r="E23" s="77"/>
      <c r="F23" s="98"/>
    </row>
    <row r="24" spans="1:6" ht="45" customHeight="1">
      <c r="A24" s="192" t="str">
        <f ca="1">Translations!$A$32</f>
        <v>D. Expected annual gap in meeting the target: B - C</v>
      </c>
      <c r="B24" s="79" t="s">
        <v>11</v>
      </c>
      <c r="C24" s="82">
        <f>+C14-(C21)</f>
        <v>1133</v>
      </c>
      <c r="D24" s="82">
        <f t="shared" ref="D24:E24" si="4">+D14-(D21)</f>
        <v>1133</v>
      </c>
      <c r="E24" s="82">
        <f t="shared" si="4"/>
        <v>1133</v>
      </c>
      <c r="F24" s="194"/>
    </row>
    <row r="25" spans="1:6" ht="45" customHeight="1">
      <c r="A25" s="193"/>
      <c r="B25" s="79" t="s">
        <v>14</v>
      </c>
      <c r="C25" s="81">
        <f>IF(C24=0,"",+C24/C14)</f>
        <v>1</v>
      </c>
      <c r="D25" s="81">
        <f t="shared" ref="D25:E25" si="5">IF(D24=0,"",+D24/D14)</f>
        <v>1</v>
      </c>
      <c r="E25" s="81">
        <f t="shared" si="5"/>
        <v>1</v>
      </c>
      <c r="F25" s="195"/>
    </row>
    <row r="26" spans="1:6" ht="17.45" customHeight="1">
      <c r="A26" s="120" t="str">
        <f ca="1">Translations!$A$33</f>
        <v>Country target covered with the allocation amount</v>
      </c>
      <c r="B26" s="77"/>
      <c r="C26" s="77"/>
      <c r="D26" s="77"/>
      <c r="E26" s="77"/>
      <c r="F26" s="98"/>
    </row>
    <row r="27" spans="1:6" ht="45" customHeight="1">
      <c r="A27" s="192" t="str">
        <f ca="1">Translations!$A$34</f>
        <v>E. Number of CHWs to be remunerated through the allocation amount</v>
      </c>
      <c r="B27" s="80" t="s">
        <v>11</v>
      </c>
      <c r="C27" s="35">
        <f>C14</f>
        <v>1133</v>
      </c>
      <c r="D27" s="35">
        <f t="shared" ref="D27:E27" si="6">D14</f>
        <v>1133</v>
      </c>
      <c r="E27" s="35">
        <f t="shared" si="6"/>
        <v>1133</v>
      </c>
      <c r="F27" s="194" t="s">
        <v>15</v>
      </c>
    </row>
    <row r="28" spans="1:6" ht="45" customHeight="1">
      <c r="A28" s="193"/>
      <c r="B28" s="80" t="s">
        <v>14</v>
      </c>
      <c r="C28" s="81">
        <f>IF(C27=0,"",+C27/C14)</f>
        <v>1</v>
      </c>
      <c r="D28" s="81">
        <f t="shared" ref="D28:E28" si="7">IF(D27=0,"",+D27/D14)</f>
        <v>1</v>
      </c>
      <c r="E28" s="81">
        <f t="shared" si="7"/>
        <v>1</v>
      </c>
      <c r="F28" s="195"/>
    </row>
    <row r="29" spans="1:6" ht="45" customHeight="1">
      <c r="A29" s="192" t="str">
        <f ca="1">Translations!$A$35</f>
        <v>F. Number of CHWs to be remunerated through all sources: C+E</v>
      </c>
      <c r="B29" s="80" t="s">
        <v>11</v>
      </c>
      <c r="C29" s="82">
        <f>C21+C27</f>
        <v>1133</v>
      </c>
      <c r="D29" s="82">
        <f t="shared" ref="D29:E29" si="8">D21+D27</f>
        <v>1133</v>
      </c>
      <c r="E29" s="82">
        <f t="shared" si="8"/>
        <v>1133</v>
      </c>
      <c r="F29" s="194"/>
    </row>
    <row r="30" spans="1:6" ht="45" customHeight="1">
      <c r="A30" s="193"/>
      <c r="B30" s="80" t="s">
        <v>14</v>
      </c>
      <c r="C30" s="81">
        <f>IF(C29=0,"",+C29/C14)</f>
        <v>1</v>
      </c>
      <c r="D30" s="81">
        <f t="shared" ref="D30:E30" si="9">IF(D29=0,"",+D29/D14)</f>
        <v>1</v>
      </c>
      <c r="E30" s="81">
        <f t="shared" si="9"/>
        <v>1</v>
      </c>
      <c r="F30" s="195"/>
    </row>
    <row r="31" spans="1:6" ht="45" customHeight="1">
      <c r="A31" s="192" t="str">
        <f ca="1">Translations!$A$36</f>
        <v>G. Remaining gap to country target: B - F</v>
      </c>
      <c r="B31" s="80" t="s">
        <v>11</v>
      </c>
      <c r="C31" s="82">
        <f>+C14-(C29)</f>
        <v>0</v>
      </c>
      <c r="D31" s="82">
        <f t="shared" ref="D31:E31" si="10">+D14-(D29)</f>
        <v>0</v>
      </c>
      <c r="E31" s="82">
        <f t="shared" si="10"/>
        <v>0</v>
      </c>
      <c r="F31" s="194"/>
    </row>
    <row r="32" spans="1:6" ht="45" customHeight="1">
      <c r="A32" s="193"/>
      <c r="B32" s="80" t="s">
        <v>14</v>
      </c>
      <c r="C32" s="81" t="str">
        <f>IF(C31=0,"",+C31/C14)</f>
        <v/>
      </c>
      <c r="D32" s="81" t="str">
        <f t="shared" ref="D32:E32" si="11">IF(D31=0,"",+D31/D14)</f>
        <v/>
      </c>
      <c r="E32" s="81" t="str">
        <f t="shared" si="11"/>
        <v/>
      </c>
      <c r="F32" s="195"/>
    </row>
    <row r="33" spans="1:6" ht="15" customHeight="1">
      <c r="A33" s="83"/>
      <c r="B33" s="37"/>
      <c r="C33" s="37"/>
      <c r="D33" s="37"/>
      <c r="E33" s="37"/>
      <c r="F33" s="37"/>
    </row>
    <row r="34" spans="1:6">
      <c r="A34" s="83"/>
      <c r="B34" s="37"/>
      <c r="C34" s="37"/>
      <c r="D34" s="37"/>
      <c r="E34" s="37"/>
      <c r="F34" s="37"/>
    </row>
    <row r="35" spans="1:6" ht="30" customHeight="1">
      <c r="A35" s="117" t="str">
        <f ca="1">Translations!A5</f>
        <v>CHW Programmatic Gap Table 2 - Coverage of competency-based pre-service training and certification costs</v>
      </c>
      <c r="B35" s="118"/>
      <c r="C35" s="118"/>
      <c r="D35" s="118"/>
      <c r="E35" s="118"/>
      <c r="F35" s="119"/>
    </row>
    <row r="36" spans="1:6" ht="45" customHeight="1">
      <c r="A36" s="73" t="str">
        <f ca="1">Translations!$A$12</f>
        <v>Selected coverage indicator</v>
      </c>
      <c r="B36" s="189" t="str">
        <f ca="1">'RSSH drop-down'!$B5</f>
        <v>Percentage of CHWs who are to receive competency-based pre-service training and certification</v>
      </c>
      <c r="C36" s="190"/>
      <c r="D36" s="190"/>
      <c r="E36" s="190"/>
      <c r="F36" s="191"/>
    </row>
    <row r="37" spans="1:6" ht="17.45" customHeight="1">
      <c r="A37" s="120" t="str">
        <f ca="1">Translations!$A$13</f>
        <v>Current national coverage</v>
      </c>
      <c r="B37" s="84"/>
      <c r="C37" s="84"/>
      <c r="D37" s="84"/>
      <c r="E37" s="84"/>
      <c r="F37" s="121"/>
    </row>
    <row r="38" spans="1:6" ht="45" customHeight="1">
      <c r="A38" s="122" t="str">
        <f ca="1">Translations!$A$14</f>
        <v>Insert latest results</v>
      </c>
      <c r="B38" s="21">
        <f>B8</f>
        <v>1158</v>
      </c>
      <c r="C38" s="75" t="str">
        <f ca="1">Translations!$A$15</f>
        <v>Year</v>
      </c>
      <c r="D38" s="21">
        <v>2022</v>
      </c>
      <c r="E38" s="76" t="str">
        <f ca="1">Translations!$A$16</f>
        <v>Data source</v>
      </c>
      <c r="F38" s="142" t="s">
        <v>9</v>
      </c>
    </row>
    <row r="39" spans="1:6" ht="45" customHeight="1" thickBot="1">
      <c r="A39" s="129" t="str">
        <f ca="1">Translations!$A$17</f>
        <v>Comments</v>
      </c>
      <c r="B39" s="205" t="s">
        <v>16</v>
      </c>
      <c r="C39" s="206"/>
      <c r="D39" s="206"/>
      <c r="E39" s="206"/>
      <c r="F39" s="207"/>
    </row>
    <row r="40" spans="1:6" ht="45" customHeight="1">
      <c r="A40" s="210"/>
      <c r="B40" s="209"/>
      <c r="C40" s="78" t="str">
        <f ca="1">Translations!$A$18</f>
        <v>Year 1</v>
      </c>
      <c r="D40" s="78" t="str">
        <f ca="1">Translations!$A$19</f>
        <v>Year 2</v>
      </c>
      <c r="E40" s="78" t="str">
        <f ca="1">Translations!$A$20</f>
        <v>Year 3</v>
      </c>
      <c r="F40" s="208" t="str">
        <f ca="1">Translations!$A$23</f>
        <v>Comments / Assumptions</v>
      </c>
    </row>
    <row r="41" spans="1:6" ht="45" customHeight="1">
      <c r="A41" s="204"/>
      <c r="B41" s="202"/>
      <c r="C41" s="94">
        <v>2024</v>
      </c>
      <c r="D41" s="94">
        <v>2025</v>
      </c>
      <c r="E41" s="94">
        <v>2026</v>
      </c>
      <c r="F41" s="200"/>
    </row>
    <row r="42" spans="1:6" ht="17.45" customHeight="1">
      <c r="A42" s="120" t="str">
        <f ca="1">Translations!$A$24</f>
        <v>Current estimated country need</v>
      </c>
      <c r="B42" s="77"/>
      <c r="C42" s="77"/>
      <c r="D42" s="77"/>
      <c r="E42" s="77"/>
      <c r="F42" s="98"/>
    </row>
    <row r="43" spans="1:6" ht="45" customHeight="1">
      <c r="A43" s="125" t="str">
        <f ca="1">Translations!$A$25</f>
        <v>A. Total estimated number of CHWs needed by year</v>
      </c>
      <c r="B43" s="79" t="s">
        <v>11</v>
      </c>
      <c r="C43" s="35">
        <v>1141637</v>
      </c>
      <c r="D43" s="35">
        <v>1153780</v>
      </c>
      <c r="E43" s="35">
        <v>1188393</v>
      </c>
      <c r="F43" s="126" t="s">
        <v>12</v>
      </c>
    </row>
    <row r="44" spans="1:6" ht="45" customHeight="1">
      <c r="A44" s="192" t="str">
        <f ca="1">Translations!$A$26</f>
        <v>B. Country targets for number of CHWs needed per NSP or agreed number</v>
      </c>
      <c r="B44" s="80" t="s">
        <v>11</v>
      </c>
      <c r="C44" s="35">
        <f>C14</f>
        <v>1133</v>
      </c>
      <c r="D44" s="35">
        <f t="shared" ref="D44:E44" si="12">D14</f>
        <v>1133</v>
      </c>
      <c r="E44" s="35">
        <f t="shared" si="12"/>
        <v>1133</v>
      </c>
      <c r="F44" s="194" t="str">
        <f>F14</f>
        <v xml:space="preserve">400 STRIDERS
450 TB Community Health Volunteers
210 TB Notification Officers
73 IT IS Program Associates </v>
      </c>
    </row>
    <row r="45" spans="1:6" ht="45" customHeight="1">
      <c r="A45" s="193"/>
      <c r="B45" s="80" t="s">
        <v>14</v>
      </c>
      <c r="C45" s="81">
        <f>IF(C44=0,"",+C44/C43)</f>
        <v>9.9243454793423828E-4</v>
      </c>
      <c r="D45" s="81">
        <f t="shared" ref="D45:E45" si="13">IF(D44=0,"",+D44/D43)</f>
        <v>9.8198963407235339E-4</v>
      </c>
      <c r="E45" s="81">
        <f t="shared" si="13"/>
        <v>9.5338831514490572E-4</v>
      </c>
      <c r="F45" s="195"/>
    </row>
    <row r="46" spans="1:6" ht="17.45" customHeight="1">
      <c r="A46" s="120" t="str">
        <f ca="1">Translations!$A$27</f>
        <v>Country target already covered</v>
      </c>
      <c r="B46" s="77"/>
      <c r="C46" s="77"/>
      <c r="D46" s="77"/>
      <c r="E46" s="77"/>
      <c r="F46" s="98"/>
    </row>
    <row r="47" spans="1:6" ht="45" customHeight="1">
      <c r="A47" s="192" t="str">
        <f ca="1">Translations!$A$57</f>
        <v>C1. Number of CHWs who are to receive competency-based, pre-service training and certification through domestic resources</v>
      </c>
      <c r="B47" s="79" t="s">
        <v>11</v>
      </c>
      <c r="C47" s="35">
        <v>0</v>
      </c>
      <c r="D47" s="35">
        <v>0</v>
      </c>
      <c r="E47" s="35">
        <v>0</v>
      </c>
      <c r="F47" s="194"/>
    </row>
    <row r="48" spans="1:6" ht="45" customHeight="1">
      <c r="A48" s="193"/>
      <c r="B48" s="79" t="s">
        <v>14</v>
      </c>
      <c r="C48" s="81" t="str">
        <f>IF(C47=0,"",+C47/C44)</f>
        <v/>
      </c>
      <c r="D48" s="81" t="str">
        <f t="shared" ref="D48:E48" si="14">IF(D47=0,"",+D47/D44)</f>
        <v/>
      </c>
      <c r="E48" s="81" t="str">
        <f t="shared" si="14"/>
        <v/>
      </c>
      <c r="F48" s="195"/>
    </row>
    <row r="49" spans="1:6" ht="45" customHeight="1">
      <c r="A49" s="192" t="str">
        <f ca="1">Translations!$A$58</f>
        <v>C2. Number of CHWs who are to receive competency-based, pre-service training and certification through non-Global Fund external resources</v>
      </c>
      <c r="B49" s="79" t="s">
        <v>11</v>
      </c>
      <c r="C49" s="35">
        <v>0</v>
      </c>
      <c r="D49" s="35">
        <v>0</v>
      </c>
      <c r="E49" s="35">
        <v>0</v>
      </c>
      <c r="F49" s="194"/>
    </row>
    <row r="50" spans="1:6" ht="45" customHeight="1">
      <c r="A50" s="193"/>
      <c r="B50" s="79" t="s">
        <v>14</v>
      </c>
      <c r="C50" s="81" t="str">
        <f>IF(C49=0,"",+C49/C44)</f>
        <v/>
      </c>
      <c r="D50" s="81" t="str">
        <f t="shared" ref="D50:E50" si="15">IF(D49=0,"",+D49/D44)</f>
        <v/>
      </c>
      <c r="E50" s="81" t="str">
        <f t="shared" si="15"/>
        <v/>
      </c>
      <c r="F50" s="195"/>
    </row>
    <row r="51" spans="1:6" ht="45" customHeight="1">
      <c r="A51" s="192" t="str">
        <f ca="1">Translations!$A$59</f>
        <v>C. Number of CHWs who are to receive competency-based pre-service training and certification through domestic + non-Global Fund external resources</v>
      </c>
      <c r="B51" s="79" t="s">
        <v>11</v>
      </c>
      <c r="C51" s="82">
        <f>+C47+C49</f>
        <v>0</v>
      </c>
      <c r="D51" s="82">
        <f>+D47+D49</f>
        <v>0</v>
      </c>
      <c r="E51" s="82">
        <f>+E47+E49</f>
        <v>0</v>
      </c>
      <c r="F51" s="194"/>
    </row>
    <row r="52" spans="1:6" ht="45" customHeight="1">
      <c r="A52" s="193"/>
      <c r="B52" s="79" t="s">
        <v>14</v>
      </c>
      <c r="C52" s="81" t="str">
        <f>IF(C51=0,"",+C51/C44)</f>
        <v/>
      </c>
      <c r="D52" s="81" t="str">
        <f t="shared" ref="D52:E52" si="16">IF(D51=0,"",+D51/D44)</f>
        <v/>
      </c>
      <c r="E52" s="81" t="str">
        <f t="shared" si="16"/>
        <v/>
      </c>
      <c r="F52" s="195"/>
    </row>
    <row r="53" spans="1:6" ht="17.45" customHeight="1">
      <c r="A53" s="120" t="str">
        <f ca="1">Translations!$A$31</f>
        <v>Programmatic gap</v>
      </c>
      <c r="B53" s="77"/>
      <c r="C53" s="77"/>
      <c r="D53" s="77"/>
      <c r="E53" s="77"/>
      <c r="F53" s="98"/>
    </row>
    <row r="54" spans="1:6" ht="45" customHeight="1">
      <c r="A54" s="192" t="str">
        <f ca="1">Translations!$A$32</f>
        <v>D. Expected annual gap in meeting the target: B - C</v>
      </c>
      <c r="B54" s="79" t="s">
        <v>11</v>
      </c>
      <c r="C54" s="82">
        <f>+C44-(C51)</f>
        <v>1133</v>
      </c>
      <c r="D54" s="82">
        <f t="shared" ref="D54:E54" si="17">+D44-(D51)</f>
        <v>1133</v>
      </c>
      <c r="E54" s="82">
        <f t="shared" si="17"/>
        <v>1133</v>
      </c>
      <c r="F54" s="194"/>
    </row>
    <row r="55" spans="1:6" ht="45" customHeight="1">
      <c r="A55" s="193"/>
      <c r="B55" s="79" t="s">
        <v>14</v>
      </c>
      <c r="C55" s="81">
        <f>IF(C54=0,"",+C54/C44)</f>
        <v>1</v>
      </c>
      <c r="D55" s="81">
        <f t="shared" ref="D55:E55" si="18">IF(D54=0,"",+D54/D44)</f>
        <v>1</v>
      </c>
      <c r="E55" s="81">
        <f t="shared" si="18"/>
        <v>1</v>
      </c>
      <c r="F55" s="195"/>
    </row>
    <row r="56" spans="1:6" ht="17.45" customHeight="1">
      <c r="A56" s="120" t="str">
        <f ca="1">Translations!$A$33</f>
        <v>Country target covered with the allocation amount</v>
      </c>
      <c r="B56" s="77"/>
      <c r="C56" s="77"/>
      <c r="D56" s="77"/>
      <c r="E56" s="77"/>
      <c r="F56" s="98"/>
    </row>
    <row r="57" spans="1:6" ht="45" customHeight="1">
      <c r="A57" s="192" t="str">
        <f ca="1">Translations!$A$60</f>
        <v>E. Number of CHWs who are to receive competency-based, pre-service training and certification through the allocation amount</v>
      </c>
      <c r="B57" s="80" t="s">
        <v>11</v>
      </c>
      <c r="C57" s="35">
        <f>C44</f>
        <v>1133</v>
      </c>
      <c r="D57" s="35">
        <f t="shared" ref="D57:E57" si="19">D44</f>
        <v>1133</v>
      </c>
      <c r="E57" s="35">
        <f t="shared" si="19"/>
        <v>1133</v>
      </c>
      <c r="F57" s="194" t="s">
        <v>17</v>
      </c>
    </row>
    <row r="58" spans="1:6" ht="45" customHeight="1">
      <c r="A58" s="193"/>
      <c r="B58" s="80" t="s">
        <v>14</v>
      </c>
      <c r="C58" s="81">
        <f>IF(C57=0,"",+C57/C44)</f>
        <v>1</v>
      </c>
      <c r="D58" s="81">
        <f t="shared" ref="D58:E58" si="20">IF(D57=0,"",+D57/D44)</f>
        <v>1</v>
      </c>
      <c r="E58" s="81">
        <f t="shared" si="20"/>
        <v>1</v>
      </c>
      <c r="F58" s="195"/>
    </row>
    <row r="59" spans="1:6" ht="45" customHeight="1">
      <c r="A59" s="192" t="str">
        <f ca="1">Translations!$A$61</f>
        <v>F. Number of CHWs who are to receive competency-based, pre-service training and certification through all sources: C+E</v>
      </c>
      <c r="B59" s="80" t="s">
        <v>11</v>
      </c>
      <c r="C59" s="82">
        <f>+C57+C51</f>
        <v>1133</v>
      </c>
      <c r="D59" s="82">
        <f>+D57+D51</f>
        <v>1133</v>
      </c>
      <c r="E59" s="82">
        <f>+E57+E51</f>
        <v>1133</v>
      </c>
      <c r="F59" s="194"/>
    </row>
    <row r="60" spans="1:6" ht="45" customHeight="1">
      <c r="A60" s="193"/>
      <c r="B60" s="80" t="s">
        <v>14</v>
      </c>
      <c r="C60" s="81">
        <f>IF(C59=0,"",+C59/C44)</f>
        <v>1</v>
      </c>
      <c r="D60" s="81">
        <f t="shared" ref="D60:E60" si="21">IF(D59=0,"",+D59/D44)</f>
        <v>1</v>
      </c>
      <c r="E60" s="81">
        <f t="shared" si="21"/>
        <v>1</v>
      </c>
      <c r="F60" s="195"/>
    </row>
    <row r="61" spans="1:6" ht="45" customHeight="1">
      <c r="A61" s="192" t="str">
        <f ca="1">Translations!$A$36</f>
        <v>G. Remaining gap to country target: B - F</v>
      </c>
      <c r="B61" s="80" t="s">
        <v>11</v>
      </c>
      <c r="C61" s="82">
        <f>+C44-(C59)</f>
        <v>0</v>
      </c>
      <c r="D61" s="82">
        <f t="shared" ref="D61:E61" si="22">+D44-(D59)</f>
        <v>0</v>
      </c>
      <c r="E61" s="82">
        <f t="shared" si="22"/>
        <v>0</v>
      </c>
      <c r="F61" s="194"/>
    </row>
    <row r="62" spans="1:6" ht="45" customHeight="1">
      <c r="A62" s="193"/>
      <c r="B62" s="80" t="s">
        <v>14</v>
      </c>
      <c r="C62" s="81" t="str">
        <f>IF(C61=0,"",+C61/C44)</f>
        <v/>
      </c>
      <c r="D62" s="81" t="str">
        <f t="shared" ref="D62:E62" si="23">IF(D61=0,"",+D61/D44)</f>
        <v/>
      </c>
      <c r="E62" s="81" t="str">
        <f t="shared" si="23"/>
        <v/>
      </c>
      <c r="F62" s="195"/>
    </row>
    <row r="63" spans="1:6">
      <c r="A63" s="83"/>
      <c r="B63" s="37"/>
      <c r="C63" s="37"/>
      <c r="D63" s="37"/>
      <c r="E63" s="37"/>
      <c r="F63" s="37"/>
    </row>
    <row r="64" spans="1:6">
      <c r="A64" s="83"/>
      <c r="B64" s="37"/>
      <c r="C64" s="37"/>
      <c r="D64" s="37"/>
      <c r="E64" s="37"/>
      <c r="F64" s="37"/>
    </row>
    <row r="65" spans="1:6" ht="30" customHeight="1">
      <c r="A65" s="117" t="str">
        <f ca="1">Translations!A6</f>
        <v>CHW Programmatic Gap Table 3 - Coverage of competency-based in-service training costs</v>
      </c>
      <c r="B65" s="118"/>
      <c r="C65" s="118"/>
      <c r="D65" s="118"/>
      <c r="E65" s="118"/>
      <c r="F65" s="119"/>
    </row>
    <row r="66" spans="1:6" ht="45" customHeight="1">
      <c r="A66" s="73" t="str">
        <f ca="1">Translations!$A$12</f>
        <v>Selected coverage indicator</v>
      </c>
      <c r="B66" s="189" t="str">
        <f ca="1">'RSSH drop-down'!$B6</f>
        <v>Percentage of CHWs who are to receive competency-based in-service training</v>
      </c>
      <c r="C66" s="190"/>
      <c r="D66" s="190"/>
      <c r="E66" s="190"/>
      <c r="F66" s="191"/>
    </row>
    <row r="67" spans="1:6" ht="17.45" customHeight="1">
      <c r="A67" s="120" t="str">
        <f ca="1">Translations!$A$13</f>
        <v>Current national coverage</v>
      </c>
      <c r="B67" s="77"/>
      <c r="C67" s="77"/>
      <c r="D67" s="77"/>
      <c r="E67" s="77"/>
      <c r="F67" s="98"/>
    </row>
    <row r="68" spans="1:6" ht="45" customHeight="1">
      <c r="A68" s="122" t="str">
        <f ca="1">Translations!$A$14</f>
        <v>Insert latest results</v>
      </c>
      <c r="B68" s="21"/>
      <c r="C68" s="75" t="str">
        <f ca="1">Translations!$A$15</f>
        <v>Year</v>
      </c>
      <c r="D68" s="21"/>
      <c r="E68" s="76" t="str">
        <f ca="1">Translations!$A$16</f>
        <v>Data source</v>
      </c>
      <c r="F68" s="142"/>
    </row>
    <row r="69" spans="1:6" ht="45" customHeight="1">
      <c r="A69" s="123" t="str">
        <f ca="1">Translations!$A$17</f>
        <v>Comments</v>
      </c>
      <c r="B69" s="196"/>
      <c r="C69" s="197"/>
      <c r="D69" s="197"/>
      <c r="E69" s="197"/>
      <c r="F69" s="198"/>
    </row>
    <row r="70" spans="1:6" ht="45" customHeight="1">
      <c r="A70" s="203"/>
      <c r="B70" s="201"/>
      <c r="C70" s="75" t="str">
        <f ca="1">Translations!$A$18</f>
        <v>Year 1</v>
      </c>
      <c r="D70" s="75" t="str">
        <f ca="1">Translations!$A$19</f>
        <v>Year 2</v>
      </c>
      <c r="E70" s="75" t="str">
        <f ca="1">Translations!$A$20</f>
        <v>Year 3</v>
      </c>
      <c r="F70" s="199" t="str">
        <f ca="1">Translations!$A$23</f>
        <v>Comments / Assumptions</v>
      </c>
    </row>
    <row r="71" spans="1:6" ht="45" customHeight="1">
      <c r="A71" s="204"/>
      <c r="B71" s="202"/>
      <c r="C71" s="94">
        <v>2024</v>
      </c>
      <c r="D71" s="94">
        <v>2025</v>
      </c>
      <c r="E71" s="94">
        <v>2026</v>
      </c>
      <c r="F71" s="200"/>
    </row>
    <row r="72" spans="1:6" ht="17.45" customHeight="1">
      <c r="A72" s="120" t="str">
        <f ca="1">Translations!$A$24</f>
        <v>Current estimated country need</v>
      </c>
      <c r="B72" s="84"/>
      <c r="C72" s="84"/>
      <c r="D72" s="84"/>
      <c r="E72" s="84"/>
      <c r="F72" s="121"/>
    </row>
    <row r="73" spans="1:6" ht="45" customHeight="1">
      <c r="A73" s="125" t="str">
        <f ca="1">Translations!$A$25</f>
        <v>A. Total estimated number of CHWs needed by year</v>
      </c>
      <c r="B73" s="79" t="s">
        <v>11</v>
      </c>
      <c r="C73" s="35"/>
      <c r="D73" s="35"/>
      <c r="E73" s="35"/>
      <c r="F73" s="126"/>
    </row>
    <row r="74" spans="1:6" ht="45" customHeight="1">
      <c r="A74" s="192" t="str">
        <f ca="1">Translations!$A$26</f>
        <v>B. Country targets for number of CHWs needed per NSP or agreed number</v>
      </c>
      <c r="B74" s="80" t="s">
        <v>11</v>
      </c>
      <c r="C74" s="35"/>
      <c r="D74" s="35"/>
      <c r="E74" s="35"/>
      <c r="F74" s="194"/>
    </row>
    <row r="75" spans="1:6" ht="45" customHeight="1">
      <c r="A75" s="193"/>
      <c r="B75" s="80" t="s">
        <v>14</v>
      </c>
      <c r="C75" s="81" t="str">
        <f>IF(C74=0,"",+C74/C73)</f>
        <v/>
      </c>
      <c r="D75" s="81" t="str">
        <f t="shared" ref="D75:E75" si="24">IF(D74=0,"",+D74/D73)</f>
        <v/>
      </c>
      <c r="E75" s="81" t="str">
        <f t="shared" si="24"/>
        <v/>
      </c>
      <c r="F75" s="195"/>
    </row>
    <row r="76" spans="1:6" ht="17.45" customHeight="1">
      <c r="A76" s="120" t="str">
        <f ca="1">Translations!$A$27</f>
        <v>Country target already covered</v>
      </c>
      <c r="B76" s="84"/>
      <c r="C76" s="84"/>
      <c r="D76" s="84"/>
      <c r="E76" s="84"/>
      <c r="F76" s="121"/>
    </row>
    <row r="77" spans="1:6" ht="45" customHeight="1">
      <c r="A77" s="192" t="str">
        <f ca="1">Translations!$A$63</f>
        <v>C1. Number of CHWs who are to receive competency-based, in-service training through domestic resources</v>
      </c>
      <c r="B77" s="79" t="s">
        <v>11</v>
      </c>
      <c r="C77" s="95">
        <v>0</v>
      </c>
      <c r="D77" s="95">
        <v>0</v>
      </c>
      <c r="E77" s="95">
        <v>0</v>
      </c>
      <c r="F77" s="211"/>
    </row>
    <row r="78" spans="1:6" ht="45" customHeight="1">
      <c r="A78" s="193"/>
      <c r="B78" s="79" t="s">
        <v>14</v>
      </c>
      <c r="C78" s="81" t="str">
        <f>IF(C77=0,"",+C77/C74)</f>
        <v/>
      </c>
      <c r="D78" s="81" t="str">
        <f t="shared" ref="D78:E78" si="25">IF(D77=0,"",+D77/D74)</f>
        <v/>
      </c>
      <c r="E78" s="81" t="str">
        <f t="shared" si="25"/>
        <v/>
      </c>
      <c r="F78" s="212"/>
    </row>
    <row r="79" spans="1:6" ht="45" customHeight="1">
      <c r="A79" s="192" t="str">
        <f ca="1">Translations!$A$64</f>
        <v>C2. Number of CHWs who are to receive competency-based, in-service training through non-Global Fund external resources</v>
      </c>
      <c r="B79" s="79" t="s">
        <v>11</v>
      </c>
      <c r="C79" s="95">
        <v>0</v>
      </c>
      <c r="D79" s="95">
        <v>0</v>
      </c>
      <c r="E79" s="95">
        <v>0</v>
      </c>
      <c r="F79" s="211"/>
    </row>
    <row r="80" spans="1:6" ht="45" customHeight="1">
      <c r="A80" s="193"/>
      <c r="B80" s="79" t="s">
        <v>14</v>
      </c>
      <c r="C80" s="81" t="str">
        <f>IF(C79=0,"",+C79/C74)</f>
        <v/>
      </c>
      <c r="D80" s="81" t="str">
        <f t="shared" ref="D80:E80" si="26">IF(D79=0,"",+D79/D74)</f>
        <v/>
      </c>
      <c r="E80" s="81" t="str">
        <f t="shared" si="26"/>
        <v/>
      </c>
      <c r="F80" s="212"/>
    </row>
    <row r="81" spans="1:6" ht="45" customHeight="1">
      <c r="A81" s="192" t="str">
        <f ca="1">Translations!$A$65</f>
        <v>C. Number of CHWs who are to receive competency-based, in-service training through domestic + non-Global Fund external resources</v>
      </c>
      <c r="B81" s="79" t="s">
        <v>11</v>
      </c>
      <c r="C81" s="82">
        <f>+C77+C79</f>
        <v>0</v>
      </c>
      <c r="D81" s="82">
        <f>+D77+D79</f>
        <v>0</v>
      </c>
      <c r="E81" s="82">
        <f>+E77+E79</f>
        <v>0</v>
      </c>
      <c r="F81" s="211"/>
    </row>
    <row r="82" spans="1:6" ht="45" customHeight="1">
      <c r="A82" s="193"/>
      <c r="B82" s="79" t="s">
        <v>14</v>
      </c>
      <c r="C82" s="81" t="str">
        <f>IF(C81=0,"",+C81/C74)</f>
        <v/>
      </c>
      <c r="D82" s="81" t="str">
        <f t="shared" ref="D82:E82" si="27">IF(D81=0,"",+D81/D74)</f>
        <v/>
      </c>
      <c r="E82" s="81" t="str">
        <f t="shared" si="27"/>
        <v/>
      </c>
      <c r="F82" s="212"/>
    </row>
    <row r="83" spans="1:6" ht="17.45" customHeight="1">
      <c r="A83" s="120" t="str">
        <f ca="1">Translations!$A$31</f>
        <v>Programmatic gap</v>
      </c>
      <c r="B83" s="84"/>
      <c r="C83" s="84"/>
      <c r="D83" s="84"/>
      <c r="E83" s="84"/>
      <c r="F83" s="121"/>
    </row>
    <row r="84" spans="1:6" ht="45" customHeight="1">
      <c r="A84" s="192" t="str">
        <f ca="1">Translations!$A$32</f>
        <v>D. Expected annual gap in meeting the target: B - C</v>
      </c>
      <c r="B84" s="79" t="s">
        <v>11</v>
      </c>
      <c r="C84" s="82">
        <f>+C74-(C81)</f>
        <v>0</v>
      </c>
      <c r="D84" s="82">
        <f t="shared" ref="D84:E84" si="28">+D74-(D81)</f>
        <v>0</v>
      </c>
      <c r="E84" s="82">
        <f t="shared" si="28"/>
        <v>0</v>
      </c>
      <c r="F84" s="211"/>
    </row>
    <row r="85" spans="1:6" ht="45" customHeight="1">
      <c r="A85" s="193"/>
      <c r="B85" s="79" t="s">
        <v>14</v>
      </c>
      <c r="C85" s="81" t="str">
        <f>IF(C84=0,"",+C84/C74)</f>
        <v/>
      </c>
      <c r="D85" s="81" t="str">
        <f t="shared" ref="D85:E85" si="29">IF(D84=0,"",+D84/D74)</f>
        <v/>
      </c>
      <c r="E85" s="81" t="str">
        <f t="shared" si="29"/>
        <v/>
      </c>
      <c r="F85" s="212"/>
    </row>
    <row r="86" spans="1:6" ht="17.45" customHeight="1">
      <c r="A86" s="120" t="str">
        <f ca="1">Translations!$A$33</f>
        <v>Country target covered with the allocation amount</v>
      </c>
      <c r="B86" s="77"/>
      <c r="C86" s="77"/>
      <c r="D86" s="77"/>
      <c r="E86" s="77"/>
      <c r="F86" s="98"/>
    </row>
    <row r="87" spans="1:6" ht="45" customHeight="1">
      <c r="A87" s="192" t="str">
        <f ca="1">Translations!$A$66</f>
        <v>E. Number of CHWs who are to receive competency-based, in-service training through the allocation amount</v>
      </c>
      <c r="B87" s="80" t="s">
        <v>11</v>
      </c>
      <c r="C87" s="95"/>
      <c r="D87" s="95"/>
      <c r="E87" s="95"/>
      <c r="F87" s="194"/>
    </row>
    <row r="88" spans="1:6" ht="45" customHeight="1">
      <c r="A88" s="193"/>
      <c r="B88" s="80" t="s">
        <v>14</v>
      </c>
      <c r="C88" s="81" t="str">
        <f>IF(C87=0,"",+C87/C74)</f>
        <v/>
      </c>
      <c r="D88" s="81" t="str">
        <f t="shared" ref="D88:E88" si="30">IF(D87=0,"",+D87/D74)</f>
        <v/>
      </c>
      <c r="E88" s="81" t="str">
        <f t="shared" si="30"/>
        <v/>
      </c>
      <c r="F88" s="195"/>
    </row>
    <row r="89" spans="1:6" ht="45" customHeight="1">
      <c r="A89" s="192" t="str">
        <f ca="1">Translations!$A$67</f>
        <v>F. Number of CHWs who are to receive competency-based, in-service training through all sources: C+E</v>
      </c>
      <c r="B89" s="80" t="s">
        <v>11</v>
      </c>
      <c r="C89" s="82">
        <f>+C87+C81</f>
        <v>0</v>
      </c>
      <c r="D89" s="82">
        <f t="shared" ref="D89:E89" si="31">+D87+D81</f>
        <v>0</v>
      </c>
      <c r="E89" s="82">
        <f t="shared" si="31"/>
        <v>0</v>
      </c>
      <c r="F89" s="211"/>
    </row>
    <row r="90" spans="1:6" ht="45" customHeight="1">
      <c r="A90" s="193"/>
      <c r="B90" s="80" t="s">
        <v>14</v>
      </c>
      <c r="C90" s="81" t="str">
        <f>IF(C89=0,"",+C89/C74)</f>
        <v/>
      </c>
      <c r="D90" s="81" t="str">
        <f t="shared" ref="D90:E90" si="32">IF(D89=0,"",+D89/D74)</f>
        <v/>
      </c>
      <c r="E90" s="81" t="str">
        <f t="shared" si="32"/>
        <v/>
      </c>
      <c r="F90" s="212"/>
    </row>
    <row r="91" spans="1:6" ht="45" customHeight="1">
      <c r="A91" s="192" t="str">
        <f ca="1">Translations!$A$36</f>
        <v>G. Remaining gap to country target: B - F</v>
      </c>
      <c r="B91" s="80" t="s">
        <v>11</v>
      </c>
      <c r="C91" s="82">
        <f>+C74-(C89)</f>
        <v>0</v>
      </c>
      <c r="D91" s="82">
        <f t="shared" ref="D91:E91" si="33">+D74-(D89)</f>
        <v>0</v>
      </c>
      <c r="E91" s="82">
        <f t="shared" si="33"/>
        <v>0</v>
      </c>
      <c r="F91" s="216"/>
    </row>
    <row r="92" spans="1:6" ht="45" customHeight="1">
      <c r="A92" s="193"/>
      <c r="B92" s="80" t="s">
        <v>14</v>
      </c>
      <c r="C92" s="81" t="str">
        <f>IF(C91=0,"",+C91/C74)</f>
        <v/>
      </c>
      <c r="D92" s="81" t="str">
        <f t="shared" ref="D92:E92" si="34">IF(D91=0,"",+D91/D74)</f>
        <v/>
      </c>
      <c r="E92" s="81" t="str">
        <f t="shared" si="34"/>
        <v/>
      </c>
      <c r="F92" s="217"/>
    </row>
    <row r="93" spans="1:6">
      <c r="A93" s="83"/>
      <c r="B93" s="37"/>
      <c r="C93" s="37"/>
      <c r="D93" s="37"/>
      <c r="E93" s="37"/>
      <c r="F93" s="37"/>
    </row>
    <row r="94" spans="1:6">
      <c r="A94" s="83"/>
      <c r="B94" s="37"/>
      <c r="C94" s="37"/>
      <c r="D94" s="37"/>
      <c r="E94" s="37"/>
      <c r="F94" s="37"/>
    </row>
    <row r="95" spans="1:6" ht="30" customHeight="1">
      <c r="A95" s="117" t="str">
        <f ca="1">Translations!A7</f>
        <v>CHW Programmatic Gap Table 4 - Coverage of supervision costs</v>
      </c>
      <c r="B95" s="118"/>
      <c r="C95" s="118"/>
      <c r="D95" s="118"/>
      <c r="E95" s="118"/>
      <c r="F95" s="119"/>
    </row>
    <row r="96" spans="1:6" ht="45" customHeight="1">
      <c r="A96" s="73" t="str">
        <f ca="1">Translations!$A$12</f>
        <v>Selected coverage indicator</v>
      </c>
      <c r="B96" s="189" t="str">
        <f ca="1">'RSSH drop-down'!$B7</f>
        <v>Percentage of CHWs who are to receive integrated supportive supervision</v>
      </c>
      <c r="C96" s="190"/>
      <c r="D96" s="190"/>
      <c r="E96" s="190"/>
      <c r="F96" s="191"/>
    </row>
    <row r="97" spans="1:6" ht="17.45" customHeight="1">
      <c r="A97" s="120" t="str">
        <f ca="1">Translations!$A$13</f>
        <v>Current national coverage</v>
      </c>
      <c r="B97" s="84"/>
      <c r="C97" s="84"/>
      <c r="D97" s="84"/>
      <c r="E97" s="84"/>
      <c r="F97" s="121"/>
    </row>
    <row r="98" spans="1:6" ht="45" customHeight="1">
      <c r="A98" s="122" t="str">
        <f ca="1">Translations!$A$14</f>
        <v>Insert latest results</v>
      </c>
      <c r="B98" s="96">
        <f>400+475+73+210</f>
        <v>1158</v>
      </c>
      <c r="C98" s="75" t="str">
        <f ca="1">Translations!$A$15</f>
        <v>Year</v>
      </c>
      <c r="D98" s="96">
        <v>2022</v>
      </c>
      <c r="E98" s="76" t="str">
        <f ca="1">Translations!$A$16</f>
        <v>Data source</v>
      </c>
      <c r="F98" s="142" t="s">
        <v>9</v>
      </c>
    </row>
    <row r="99" spans="1:6" ht="45" customHeight="1">
      <c r="A99" s="123" t="str">
        <f ca="1">Translations!$A$17</f>
        <v>Comments</v>
      </c>
      <c r="B99" s="213" t="s">
        <v>18</v>
      </c>
      <c r="C99" s="214"/>
      <c r="D99" s="214"/>
      <c r="E99" s="214"/>
      <c r="F99" s="215"/>
    </row>
    <row r="100" spans="1:6" ht="45" customHeight="1">
      <c r="A100" s="203"/>
      <c r="B100" s="201"/>
      <c r="C100" s="75" t="str">
        <f ca="1">Translations!$A$18</f>
        <v>Year 1</v>
      </c>
      <c r="D100" s="75" t="str">
        <f ca="1">Translations!$A$19</f>
        <v>Year 2</v>
      </c>
      <c r="E100" s="75" t="str">
        <f ca="1">Translations!$A$20</f>
        <v>Year 3</v>
      </c>
      <c r="F100" s="199" t="str">
        <f ca="1">Translations!$A$23</f>
        <v>Comments / Assumptions</v>
      </c>
    </row>
    <row r="101" spans="1:6" ht="45" customHeight="1">
      <c r="A101" s="204"/>
      <c r="B101" s="202"/>
      <c r="C101" s="97">
        <v>2024</v>
      </c>
      <c r="D101" s="97">
        <v>2025</v>
      </c>
      <c r="E101" s="97">
        <v>2026</v>
      </c>
      <c r="F101" s="200"/>
    </row>
    <row r="102" spans="1:6" ht="17.45" customHeight="1">
      <c r="A102" s="120" t="str">
        <f ca="1">Translations!$A$24</f>
        <v>Current estimated country need</v>
      </c>
      <c r="B102" s="84"/>
      <c r="C102" s="84"/>
      <c r="D102" s="84"/>
      <c r="E102" s="84"/>
      <c r="F102" s="121"/>
    </row>
    <row r="103" spans="1:6" ht="45" customHeight="1">
      <c r="A103" s="125" t="str">
        <f ca="1">Translations!$A$25</f>
        <v>A. Total estimated number of CHWs needed by year</v>
      </c>
      <c r="B103" s="79" t="s">
        <v>11</v>
      </c>
      <c r="C103" s="35">
        <f>C43</f>
        <v>1141637</v>
      </c>
      <c r="D103" s="35">
        <f t="shared" ref="D103:E103" si="35">D43</f>
        <v>1153780</v>
      </c>
      <c r="E103" s="35">
        <f t="shared" si="35"/>
        <v>1188393</v>
      </c>
      <c r="F103" s="126" t="str">
        <f>F43</f>
        <v xml:space="preserve">On the Republic Act No. 7993, "Barangay Health Workers' Benefits and Incentives Act of 1995", the total number barangay health workers or community health workers of shall not exceed one percent (1%) of the total population. The total estimated number of CHWs of the country were based on the 1% of the population. The total population was taken from the country's projected population for 2022 which is 111,572,254 and the projections for 2024-26 were calculated using the annual growth rate as DOH- Epidemiology Bureau.
Total Population (1% of Population):
2024 - 114,163,719 (1,141,637)
2025 - 115,377,992 (1,153,780)
2026 - 118,839,332 (1,188,393)
The estimated number of CHWs shall cover the 42,022 barangays of the Philippines (Philippines Standard Geographic Code, as of 31 Dec 2022).
</v>
      </c>
    </row>
    <row r="104" spans="1:6" ht="45" customHeight="1">
      <c r="A104" s="192" t="str">
        <f ca="1">Translations!$A$26</f>
        <v>B. Country targets for number of CHWs needed per NSP or agreed number</v>
      </c>
      <c r="B104" s="80" t="s">
        <v>11</v>
      </c>
      <c r="C104" s="35">
        <f>400+450+210+73</f>
        <v>1133</v>
      </c>
      <c r="D104" s="35">
        <f t="shared" ref="D104:E104" si="36">400+450+210+73</f>
        <v>1133</v>
      </c>
      <c r="E104" s="35">
        <f t="shared" si="36"/>
        <v>1133</v>
      </c>
      <c r="F104" s="194" t="s">
        <v>13</v>
      </c>
    </row>
    <row r="105" spans="1:6" ht="45" customHeight="1">
      <c r="A105" s="193"/>
      <c r="B105" s="80" t="s">
        <v>14</v>
      </c>
      <c r="C105" s="81">
        <f>IF(C104=0,"",+C104/C103)</f>
        <v>9.9243454793423828E-4</v>
      </c>
      <c r="D105" s="81">
        <f t="shared" ref="D105:E105" si="37">IF(D104=0,"",+D104/D103)</f>
        <v>9.8198963407235339E-4</v>
      </c>
      <c r="E105" s="81">
        <f t="shared" si="37"/>
        <v>9.5338831514490572E-4</v>
      </c>
      <c r="F105" s="195"/>
    </row>
    <row r="106" spans="1:6" ht="17.45" customHeight="1">
      <c r="A106" s="120" t="str">
        <f ca="1">Translations!$A$27</f>
        <v>Country target already covered</v>
      </c>
      <c r="B106" s="84"/>
      <c r="C106" s="84"/>
      <c r="D106" s="84"/>
      <c r="E106" s="84"/>
      <c r="F106" s="121"/>
    </row>
    <row r="107" spans="1:6" ht="45" customHeight="1">
      <c r="A107" s="192" t="str">
        <f ca="1">Translations!$A$69</f>
        <v>C1. Number of CHWs who are to receive integrated supportive supervision through domestic resources</v>
      </c>
      <c r="B107" s="79" t="s">
        <v>11</v>
      </c>
      <c r="C107" s="95">
        <f>450+400</f>
        <v>850</v>
      </c>
      <c r="D107" s="95">
        <f t="shared" ref="D107:E107" si="38">450+400</f>
        <v>850</v>
      </c>
      <c r="E107" s="95">
        <f t="shared" si="38"/>
        <v>850</v>
      </c>
      <c r="F107" s="211" t="s">
        <v>19</v>
      </c>
    </row>
    <row r="108" spans="1:6" ht="45" customHeight="1">
      <c r="A108" s="193"/>
      <c r="B108" s="79" t="s">
        <v>14</v>
      </c>
      <c r="C108" s="81">
        <f>IF(C107=0,"",+C107/C104)</f>
        <v>0.75022065313327446</v>
      </c>
      <c r="D108" s="81">
        <f t="shared" ref="D108:E108" si="39">IF(D107=0,"",+D107/D104)</f>
        <v>0.75022065313327446</v>
      </c>
      <c r="E108" s="81">
        <f t="shared" si="39"/>
        <v>0.75022065313327446</v>
      </c>
      <c r="F108" s="212"/>
    </row>
    <row r="109" spans="1:6" ht="45" customHeight="1">
      <c r="A109" s="192" t="str">
        <f ca="1">Translations!$A$70</f>
        <v>C2. Number of CHWs who are to receive integrated supportive supervision through non-Global Fund external resources</v>
      </c>
      <c r="B109" s="79" t="s">
        <v>11</v>
      </c>
      <c r="C109" s="95">
        <v>0</v>
      </c>
      <c r="D109" s="95">
        <v>0</v>
      </c>
      <c r="E109" s="95">
        <v>0</v>
      </c>
      <c r="F109" s="211"/>
    </row>
    <row r="110" spans="1:6" ht="45" customHeight="1">
      <c r="A110" s="193"/>
      <c r="B110" s="79" t="s">
        <v>14</v>
      </c>
      <c r="C110" s="81" t="str">
        <f>IF(C109=0,"",+C109/C104)</f>
        <v/>
      </c>
      <c r="D110" s="81" t="str">
        <f t="shared" ref="D110:E110" si="40">IF(D109=0,"",+D109/D104)</f>
        <v/>
      </c>
      <c r="E110" s="81" t="str">
        <f t="shared" si="40"/>
        <v/>
      </c>
      <c r="F110" s="212"/>
    </row>
    <row r="111" spans="1:6" ht="45" customHeight="1">
      <c r="A111" s="192" t="str">
        <f ca="1">Translations!$A$71</f>
        <v>C. Number of CHWs who are to receive integrated supportive supervision through domestic + non-Global Fund external resources</v>
      </c>
      <c r="B111" s="79" t="s">
        <v>11</v>
      </c>
      <c r="C111" s="82">
        <f>+C107+C109</f>
        <v>850</v>
      </c>
      <c r="D111" s="82">
        <f>+D107+D109</f>
        <v>850</v>
      </c>
      <c r="E111" s="82">
        <f>+E107+E109</f>
        <v>850</v>
      </c>
      <c r="F111" s="211"/>
    </row>
    <row r="112" spans="1:6" ht="45" customHeight="1">
      <c r="A112" s="193"/>
      <c r="B112" s="79" t="s">
        <v>14</v>
      </c>
      <c r="C112" s="81">
        <f>IF(C111=0,"",+C111/C104)</f>
        <v>0.75022065313327446</v>
      </c>
      <c r="D112" s="81">
        <f t="shared" ref="D112:E112" si="41">IF(D111=0,"",+D111/D104)</f>
        <v>0.75022065313327446</v>
      </c>
      <c r="E112" s="81">
        <f t="shared" si="41"/>
        <v>0.75022065313327446</v>
      </c>
      <c r="F112" s="212"/>
    </row>
    <row r="113" spans="1:6" ht="17.45" customHeight="1">
      <c r="A113" s="120" t="str">
        <f ca="1">Translations!$A$31</f>
        <v>Programmatic gap</v>
      </c>
      <c r="B113" s="84"/>
      <c r="C113" s="84"/>
      <c r="D113" s="84"/>
      <c r="E113" s="84"/>
      <c r="F113" s="121"/>
    </row>
    <row r="114" spans="1:6" ht="45" customHeight="1">
      <c r="A114" s="192" t="str">
        <f ca="1">Translations!$A$32</f>
        <v>D. Expected annual gap in meeting the target: B - C</v>
      </c>
      <c r="B114" s="79" t="s">
        <v>11</v>
      </c>
      <c r="C114" s="82">
        <f>+C104-(C111)</f>
        <v>283</v>
      </c>
      <c r="D114" s="82">
        <f t="shared" ref="D114:E114" si="42">+D104-(D111)</f>
        <v>283</v>
      </c>
      <c r="E114" s="82">
        <f t="shared" si="42"/>
        <v>283</v>
      </c>
      <c r="F114" s="211"/>
    </row>
    <row r="115" spans="1:6" ht="45" customHeight="1">
      <c r="A115" s="193"/>
      <c r="B115" s="79" t="s">
        <v>14</v>
      </c>
      <c r="C115" s="81">
        <f>IF(C114=0,"",+C114/C104)</f>
        <v>0.24977934686672551</v>
      </c>
      <c r="D115" s="81">
        <f t="shared" ref="D115:E115" si="43">IF(D114=0,"",+D114/D104)</f>
        <v>0.24977934686672551</v>
      </c>
      <c r="E115" s="81">
        <f t="shared" si="43"/>
        <v>0.24977934686672551</v>
      </c>
      <c r="F115" s="212"/>
    </row>
    <row r="116" spans="1:6" ht="17.45" customHeight="1">
      <c r="A116" s="120" t="str">
        <f ca="1">Translations!$A$33</f>
        <v>Country target covered with the allocation amount</v>
      </c>
      <c r="B116" s="77"/>
      <c r="C116" s="77"/>
      <c r="D116" s="77"/>
      <c r="E116" s="77"/>
      <c r="F116" s="98"/>
    </row>
    <row r="117" spans="1:6" ht="45" customHeight="1">
      <c r="A117" s="192" t="str">
        <f ca="1">Translations!$A$72</f>
        <v>E. Number of CHWs who are to receive integrated supportive supervision through the allocation amount</v>
      </c>
      <c r="B117" s="80" t="s">
        <v>11</v>
      </c>
      <c r="C117" s="95">
        <f>210+73</f>
        <v>283</v>
      </c>
      <c r="D117" s="95">
        <f t="shared" ref="D117:E117" si="44">210+73</f>
        <v>283</v>
      </c>
      <c r="E117" s="95">
        <f t="shared" si="44"/>
        <v>283</v>
      </c>
      <c r="F117" s="211" t="s">
        <v>20</v>
      </c>
    </row>
    <row r="118" spans="1:6" ht="45" customHeight="1">
      <c r="A118" s="193"/>
      <c r="B118" s="80" t="s">
        <v>14</v>
      </c>
      <c r="C118" s="81">
        <f>IF(C117=0,"",+C117/C104)</f>
        <v>0.24977934686672551</v>
      </c>
      <c r="D118" s="81">
        <f t="shared" ref="D118:E118" si="45">IF(D117=0,"",+D117/D104)</f>
        <v>0.24977934686672551</v>
      </c>
      <c r="E118" s="81">
        <f t="shared" si="45"/>
        <v>0.24977934686672551</v>
      </c>
      <c r="F118" s="212"/>
    </row>
    <row r="119" spans="1:6" ht="45" customHeight="1">
      <c r="A119" s="192" t="str">
        <f ca="1">Translations!$A$73</f>
        <v>F. Number of CHWs who are to receive integrated supportive supervision through all sources: C+E</v>
      </c>
      <c r="B119" s="80" t="s">
        <v>11</v>
      </c>
      <c r="C119" s="82">
        <f>+C117+C111</f>
        <v>1133</v>
      </c>
      <c r="D119" s="82">
        <f t="shared" ref="D119:E119" si="46">+D117+D111</f>
        <v>1133</v>
      </c>
      <c r="E119" s="82">
        <f t="shared" si="46"/>
        <v>1133</v>
      </c>
      <c r="F119" s="211"/>
    </row>
    <row r="120" spans="1:6" ht="45" customHeight="1">
      <c r="A120" s="193"/>
      <c r="B120" s="80" t="s">
        <v>14</v>
      </c>
      <c r="C120" s="81">
        <f>IF(C119=0,"",+C119/C104)</f>
        <v>1</v>
      </c>
      <c r="D120" s="81">
        <f t="shared" ref="D120:E120" si="47">IF(D119=0,"",+D119/D104)</f>
        <v>1</v>
      </c>
      <c r="E120" s="81">
        <f t="shared" si="47"/>
        <v>1</v>
      </c>
      <c r="F120" s="212"/>
    </row>
    <row r="121" spans="1:6" ht="45" customHeight="1">
      <c r="A121" s="192" t="str">
        <f ca="1">Translations!$A$36</f>
        <v>G. Remaining gap to country target: B - F</v>
      </c>
      <c r="B121" s="80" t="s">
        <v>11</v>
      </c>
      <c r="C121" s="82">
        <f>+C104-(C119)</f>
        <v>0</v>
      </c>
      <c r="D121" s="82">
        <f t="shared" ref="D121:E121" si="48">+D104-(D119)</f>
        <v>0</v>
      </c>
      <c r="E121" s="82">
        <f t="shared" si="48"/>
        <v>0</v>
      </c>
      <c r="F121" s="211"/>
    </row>
    <row r="122" spans="1:6" ht="45" customHeight="1">
      <c r="A122" s="193"/>
      <c r="B122" s="80" t="s">
        <v>14</v>
      </c>
      <c r="C122" s="81" t="str">
        <f>IF(C121=0,"",+C121/C104)</f>
        <v/>
      </c>
      <c r="D122" s="81" t="str">
        <f t="shared" ref="D122:E122" si="49">IF(D121=0,"",+D121/D104)</f>
        <v/>
      </c>
      <c r="E122" s="81" t="str">
        <f t="shared" si="49"/>
        <v/>
      </c>
      <c r="F122" s="212"/>
    </row>
    <row r="123" spans="1:6" ht="42" hidden="1" customHeight="1" thickBot="1">
      <c r="A123" s="220" t="e">
        <f>Translations!#REF!</f>
        <v>#REF!</v>
      </c>
      <c r="B123" s="38" t="s">
        <v>11</v>
      </c>
      <c r="C123" s="39">
        <f>+C119+C121</f>
        <v>1133</v>
      </c>
      <c r="D123" s="39">
        <f t="shared" ref="D123:E123" si="50">+D119+D121</f>
        <v>1133</v>
      </c>
      <c r="E123" s="39">
        <f t="shared" si="50"/>
        <v>1133</v>
      </c>
      <c r="F123" s="222"/>
    </row>
    <row r="124" spans="1:6" ht="42" hidden="1" customHeight="1">
      <c r="A124" s="221"/>
      <c r="B124" s="40" t="s">
        <v>14</v>
      </c>
      <c r="C124" s="41">
        <f>IF(C123=0,"",+C123/C103)</f>
        <v>9.9243454793423828E-4</v>
      </c>
      <c r="D124" s="41">
        <f t="shared" ref="D124:E124" si="51">IF(D123=0,"",+D123/D103)</f>
        <v>9.8198963407235339E-4</v>
      </c>
      <c r="E124" s="41">
        <f t="shared" si="51"/>
        <v>9.5338831514490572E-4</v>
      </c>
      <c r="F124" s="223"/>
    </row>
    <row r="125" spans="1:6">
      <c r="A125" s="85"/>
      <c r="B125" s="37"/>
      <c r="C125" s="37"/>
      <c r="D125" s="37"/>
      <c r="E125" s="37"/>
      <c r="F125" s="37"/>
    </row>
    <row r="126" spans="1:6">
      <c r="A126" s="85"/>
      <c r="B126" s="37"/>
      <c r="C126" s="37"/>
      <c r="D126" s="37"/>
      <c r="E126" s="37"/>
      <c r="F126" s="37"/>
    </row>
    <row r="127" spans="1:6" ht="30" customHeight="1">
      <c r="A127" s="117" t="str">
        <f ca="1">Translations!A8</f>
        <v>CHW Programmatic Gap Table 5 - Coverage of equipment costs</v>
      </c>
      <c r="B127" s="118"/>
      <c r="C127" s="118"/>
      <c r="D127" s="118"/>
      <c r="E127" s="118"/>
      <c r="F127" s="119"/>
    </row>
    <row r="128" spans="1:6" ht="45" customHeight="1">
      <c r="A128" s="73" t="str">
        <f ca="1">Translations!$A$12</f>
        <v>Selected coverage indicator</v>
      </c>
      <c r="B128" s="189" t="str">
        <f ca="1">'RSSH drop-down'!$B8</f>
        <v>Percentage of CHWs who are to be equipped</v>
      </c>
      <c r="C128" s="190"/>
      <c r="D128" s="190"/>
      <c r="E128" s="190"/>
      <c r="F128" s="191"/>
    </row>
    <row r="129" spans="1:6" ht="17.45" customHeight="1">
      <c r="A129" s="120" t="str">
        <f ca="1">Translations!$A$13</f>
        <v>Current national coverage</v>
      </c>
      <c r="B129" s="84"/>
      <c r="C129" s="84"/>
      <c r="D129" s="84"/>
      <c r="E129" s="84"/>
      <c r="F129" s="121"/>
    </row>
    <row r="130" spans="1:6" ht="45" customHeight="1">
      <c r="A130" s="122" t="str">
        <f ca="1">Translations!$A$14</f>
        <v>Insert latest results</v>
      </c>
      <c r="B130" s="96"/>
      <c r="C130" s="75" t="str">
        <f ca="1">Translations!$A$15</f>
        <v>Year</v>
      </c>
      <c r="D130" s="96"/>
      <c r="E130" s="76" t="str">
        <f ca="1">Translations!$A$16</f>
        <v>Data source</v>
      </c>
      <c r="F130" s="142"/>
    </row>
    <row r="131" spans="1:6" ht="45" customHeight="1">
      <c r="A131" s="123" t="str">
        <f ca="1">Translations!$A$17</f>
        <v>Comments</v>
      </c>
      <c r="B131" s="213"/>
      <c r="C131" s="214"/>
      <c r="D131" s="214"/>
      <c r="E131" s="214"/>
      <c r="F131" s="215"/>
    </row>
    <row r="132" spans="1:6" ht="45" customHeight="1">
      <c r="A132" s="203"/>
      <c r="B132" s="79"/>
      <c r="C132" s="75" t="str">
        <f ca="1">Translations!$A$18</f>
        <v>Year 1</v>
      </c>
      <c r="D132" s="75" t="str">
        <f ca="1">Translations!$A$19</f>
        <v>Year 2</v>
      </c>
      <c r="E132" s="75" t="str">
        <f ca="1">Translations!$A$20</f>
        <v>Year 3</v>
      </c>
      <c r="F132" s="199" t="str">
        <f ca="1">Translations!$A$23</f>
        <v>Comments / Assumptions</v>
      </c>
    </row>
    <row r="133" spans="1:6" ht="45" customHeight="1">
      <c r="A133" s="204"/>
      <c r="B133" s="79"/>
      <c r="C133" s="97">
        <v>2024</v>
      </c>
      <c r="D133" s="97">
        <v>2025</v>
      </c>
      <c r="E133" s="97">
        <v>2026</v>
      </c>
      <c r="F133" s="200"/>
    </row>
    <row r="134" spans="1:6" ht="17.45" customHeight="1">
      <c r="A134" s="120" t="str">
        <f ca="1">Translations!$A$24</f>
        <v>Current estimated country need</v>
      </c>
      <c r="B134" s="86"/>
      <c r="C134" s="86"/>
      <c r="D134" s="86"/>
      <c r="E134" s="86"/>
      <c r="F134" s="124"/>
    </row>
    <row r="135" spans="1:6" ht="45" customHeight="1">
      <c r="A135" s="125" t="str">
        <f ca="1">Translations!$A$25</f>
        <v>A. Total estimated number of CHWs needed by year</v>
      </c>
      <c r="B135" s="79" t="s">
        <v>11</v>
      </c>
      <c r="C135" s="35"/>
      <c r="D135" s="35"/>
      <c r="E135" s="35"/>
      <c r="F135" s="126"/>
    </row>
    <row r="136" spans="1:6" ht="45" customHeight="1">
      <c r="A136" s="192" t="str">
        <f ca="1">Translations!$A$26</f>
        <v>B. Country targets for number of CHWs needed per NSP or agreed number</v>
      </c>
      <c r="B136" s="80" t="s">
        <v>11</v>
      </c>
      <c r="C136" s="35"/>
      <c r="D136" s="35"/>
      <c r="E136" s="35"/>
      <c r="F136" s="194"/>
    </row>
    <row r="137" spans="1:6" ht="45" customHeight="1">
      <c r="A137" s="193"/>
      <c r="B137" s="80" t="s">
        <v>14</v>
      </c>
      <c r="C137" s="81" t="str">
        <f>IF(C136=0,"",+C136/C135)</f>
        <v/>
      </c>
      <c r="D137" s="81" t="str">
        <f t="shared" ref="D137:E137" si="52">IF(D136=0,"",+D136/D135)</f>
        <v/>
      </c>
      <c r="E137" s="81" t="str">
        <f t="shared" si="52"/>
        <v/>
      </c>
      <c r="F137" s="195"/>
    </row>
    <row r="138" spans="1:6" ht="17.45" customHeight="1">
      <c r="A138" s="120" t="str">
        <f ca="1">Translations!$A$27</f>
        <v>Country target already covered</v>
      </c>
      <c r="B138" s="86"/>
      <c r="C138" s="86"/>
      <c r="D138" s="86"/>
      <c r="E138" s="86"/>
      <c r="F138" s="124"/>
    </row>
    <row r="139" spans="1:6" ht="45" customHeight="1">
      <c r="A139" s="192" t="str">
        <f ca="1">Translations!$A$75</f>
        <v>C1. Number of CHWs who are to be equipped through domestic resources</v>
      </c>
      <c r="B139" s="79" t="s">
        <v>11</v>
      </c>
      <c r="C139" s="95">
        <v>0</v>
      </c>
      <c r="D139" s="95">
        <v>0</v>
      </c>
      <c r="E139" s="95">
        <v>0</v>
      </c>
      <c r="F139" s="211"/>
    </row>
    <row r="140" spans="1:6" ht="45" customHeight="1">
      <c r="A140" s="193"/>
      <c r="B140" s="79" t="s">
        <v>14</v>
      </c>
      <c r="C140" s="81" t="str">
        <f>IF(C139=0,"",+C139/C136)</f>
        <v/>
      </c>
      <c r="D140" s="81" t="str">
        <f t="shared" ref="D140:E140" si="53">IF(D139=0,"",+D139/D136)</f>
        <v/>
      </c>
      <c r="E140" s="87" t="str">
        <f t="shared" si="53"/>
        <v/>
      </c>
      <c r="F140" s="212"/>
    </row>
    <row r="141" spans="1:6" ht="45" customHeight="1">
      <c r="A141" s="192" t="str">
        <f ca="1">Translations!$A$76</f>
        <v>C2. Number of CHWs who are to be equipped through non-Global Fund external resources</v>
      </c>
      <c r="B141" s="79" t="s">
        <v>11</v>
      </c>
      <c r="C141" s="95">
        <v>0</v>
      </c>
      <c r="D141" s="95">
        <v>0</v>
      </c>
      <c r="E141" s="95">
        <v>0</v>
      </c>
      <c r="F141" s="211"/>
    </row>
    <row r="142" spans="1:6" ht="45" customHeight="1">
      <c r="A142" s="193"/>
      <c r="B142" s="79" t="s">
        <v>14</v>
      </c>
      <c r="C142" s="81" t="str">
        <f>IF(C141=0,"",+C141/C136)</f>
        <v/>
      </c>
      <c r="D142" s="81" t="str">
        <f t="shared" ref="D142:E142" si="54">IF(D141=0,"",+D141/D136)</f>
        <v/>
      </c>
      <c r="E142" s="81" t="str">
        <f t="shared" si="54"/>
        <v/>
      </c>
      <c r="F142" s="212"/>
    </row>
    <row r="143" spans="1:6" ht="45" customHeight="1">
      <c r="A143" s="192" t="str">
        <f ca="1">Translations!$A$77</f>
        <v>C. Number of CHWs who are to be equipped through domestic + non-Global Fund external resources</v>
      </c>
      <c r="B143" s="79" t="s">
        <v>11</v>
      </c>
      <c r="C143" s="82">
        <f>+C139+C141</f>
        <v>0</v>
      </c>
      <c r="D143" s="82">
        <f>+D139+D141</f>
        <v>0</v>
      </c>
      <c r="E143" s="82">
        <f>+E139+E141</f>
        <v>0</v>
      </c>
      <c r="F143" s="218"/>
    </row>
    <row r="144" spans="1:6" ht="45" customHeight="1">
      <c r="A144" s="193"/>
      <c r="B144" s="79" t="s">
        <v>14</v>
      </c>
      <c r="C144" s="81" t="str">
        <f>IF(C143=0,"",+C143/C136)</f>
        <v/>
      </c>
      <c r="D144" s="81" t="str">
        <f t="shared" ref="D144:E144" si="55">IF(D143=0,"",+D143/D136)</f>
        <v/>
      </c>
      <c r="E144" s="81" t="str">
        <f t="shared" si="55"/>
        <v/>
      </c>
      <c r="F144" s="219"/>
    </row>
    <row r="145" spans="1:6" ht="17.45" customHeight="1">
      <c r="A145" s="120" t="str">
        <f ca="1">Translations!$A$31</f>
        <v>Programmatic gap</v>
      </c>
      <c r="B145" s="86"/>
      <c r="C145" s="86"/>
      <c r="D145" s="86"/>
      <c r="E145" s="86"/>
      <c r="F145" s="124"/>
    </row>
    <row r="146" spans="1:6" ht="45" customHeight="1">
      <c r="A146" s="192" t="str">
        <f ca="1">Translations!$A$32</f>
        <v>D. Expected annual gap in meeting the target: B - C</v>
      </c>
      <c r="B146" s="79" t="s">
        <v>11</v>
      </c>
      <c r="C146" s="82">
        <f>+C136-(C143)</f>
        <v>0</v>
      </c>
      <c r="D146" s="82">
        <f t="shared" ref="D146:E146" si="56">+D136-(D143)</f>
        <v>0</v>
      </c>
      <c r="E146" s="82">
        <f t="shared" si="56"/>
        <v>0</v>
      </c>
      <c r="F146" s="211"/>
    </row>
    <row r="147" spans="1:6" ht="37.5" customHeight="1">
      <c r="A147" s="193"/>
      <c r="B147" s="79" t="s">
        <v>14</v>
      </c>
      <c r="C147" s="81" t="str">
        <f>IF(C146=0,"",+C146/C136)</f>
        <v/>
      </c>
      <c r="D147" s="81" t="str">
        <f t="shared" ref="D147:E147" si="57">IF(D146=0,"",+D146/D136)</f>
        <v/>
      </c>
      <c r="E147" s="81" t="str">
        <f t="shared" si="57"/>
        <v/>
      </c>
      <c r="F147" s="212"/>
    </row>
    <row r="148" spans="1:6" ht="17.45" customHeight="1">
      <c r="A148" s="120" t="str">
        <f ca="1">Translations!$A$33</f>
        <v>Country target covered with the allocation amount</v>
      </c>
      <c r="B148" s="77"/>
      <c r="C148" s="77"/>
      <c r="D148" s="77"/>
      <c r="E148" s="77"/>
      <c r="F148" s="98"/>
    </row>
    <row r="149" spans="1:6" ht="45" customHeight="1">
      <c r="A149" s="192" t="str">
        <f ca="1">Translations!$A$78</f>
        <v>E. Number of CHWs who are to be equipped through the allocation amount</v>
      </c>
      <c r="B149" s="80" t="s">
        <v>11</v>
      </c>
      <c r="C149" s="95"/>
      <c r="D149" s="95"/>
      <c r="E149" s="95"/>
      <c r="F149" s="211"/>
    </row>
    <row r="150" spans="1:6" ht="45" customHeight="1">
      <c r="A150" s="193"/>
      <c r="B150" s="80" t="s">
        <v>14</v>
      </c>
      <c r="C150" s="81" t="str">
        <f>IF(C149=0,"",+C149/C135)</f>
        <v/>
      </c>
      <c r="D150" s="81" t="str">
        <f>IF(D149=0,"",+D149/D135)</f>
        <v/>
      </c>
      <c r="E150" s="81" t="str">
        <f>IF(E149=0,"",+E149/E135)</f>
        <v/>
      </c>
      <c r="F150" s="212"/>
    </row>
    <row r="151" spans="1:6" ht="45" customHeight="1">
      <c r="A151" s="192" t="str">
        <f ca="1">Translations!$A$79</f>
        <v>F. Number of CHWs who are to be equipped through all sources: C+E</v>
      </c>
      <c r="B151" s="80" t="s">
        <v>11</v>
      </c>
      <c r="C151" s="82">
        <f>+C149+C143</f>
        <v>0</v>
      </c>
      <c r="D151" s="82">
        <f>+D149+D143</f>
        <v>0</v>
      </c>
      <c r="E151" s="82">
        <f>+E149+E143</f>
        <v>0</v>
      </c>
      <c r="F151" s="211"/>
    </row>
    <row r="152" spans="1:6" ht="45" customHeight="1">
      <c r="A152" s="193"/>
      <c r="B152" s="80" t="s">
        <v>14</v>
      </c>
      <c r="C152" s="81" t="str">
        <f>IF(C151=0,"",+C151/C135)</f>
        <v/>
      </c>
      <c r="D152" s="81" t="str">
        <f>IF(D151=0,"",+D151/D135)</f>
        <v/>
      </c>
      <c r="E152" s="81" t="str">
        <f>IF(E151=0,"",+E151/E135)</f>
        <v/>
      </c>
      <c r="F152" s="212"/>
    </row>
    <row r="153" spans="1:6" ht="45" customHeight="1">
      <c r="A153" s="192" t="str">
        <f ca="1">Translations!$A$36</f>
        <v>G. Remaining gap to country target: B - F</v>
      </c>
      <c r="B153" s="80" t="s">
        <v>11</v>
      </c>
      <c r="C153" s="82">
        <f>+C136-(C151)</f>
        <v>0</v>
      </c>
      <c r="D153" s="82">
        <f t="shared" ref="D153:E153" si="58">+D136-(D151)</f>
        <v>0</v>
      </c>
      <c r="E153" s="82">
        <f t="shared" si="58"/>
        <v>0</v>
      </c>
      <c r="F153" s="211"/>
    </row>
    <row r="154" spans="1:6" ht="45" customHeight="1">
      <c r="A154" s="193"/>
      <c r="B154" s="80" t="s">
        <v>14</v>
      </c>
      <c r="C154" s="81" t="str">
        <f>IF(C153=0,"",+C153/C136)</f>
        <v/>
      </c>
      <c r="D154" s="81" t="str">
        <f t="shared" ref="D154:E154" si="59">IF(D153=0,"",+D153/D136)</f>
        <v/>
      </c>
      <c r="E154" s="81" t="str">
        <f t="shared" si="59"/>
        <v/>
      </c>
      <c r="F154" s="212"/>
    </row>
    <row r="155" spans="1:6">
      <c r="A155" s="88"/>
      <c r="B155" s="42"/>
      <c r="C155" s="42"/>
      <c r="D155" s="42"/>
      <c r="E155" s="42"/>
      <c r="F155" s="42"/>
    </row>
    <row r="156" spans="1:6">
      <c r="A156" s="88"/>
      <c r="B156" s="42"/>
      <c r="C156" s="42"/>
      <c r="D156" s="42"/>
      <c r="E156" s="42"/>
      <c r="F156" s="42"/>
    </row>
    <row r="157" spans="1:6" s="90" customFormat="1" ht="30" customHeight="1">
      <c r="A157" s="117" t="str">
        <f ca="1">Translations!A9</f>
        <v>CHW Programmatic Gap Table 6 - Coverage of PPE costs</v>
      </c>
      <c r="B157" s="118"/>
      <c r="C157" s="118"/>
      <c r="D157" s="118"/>
      <c r="E157" s="118"/>
      <c r="F157" s="119"/>
    </row>
    <row r="158" spans="1:6" ht="45" customHeight="1">
      <c r="A158" s="73" t="str">
        <f ca="1">Translations!$A$12</f>
        <v>Selected coverage indicator</v>
      </c>
      <c r="B158" s="189" t="str">
        <f ca="1">'RSSH drop-down'!$B9</f>
        <v>Percentage of CHWs to be protected with PPE</v>
      </c>
      <c r="C158" s="190"/>
      <c r="D158" s="190"/>
      <c r="E158" s="190"/>
      <c r="F158" s="191"/>
    </row>
    <row r="159" spans="1:6" ht="17.45" customHeight="1">
      <c r="A159" s="120" t="str">
        <f ca="1">Translations!$A$13</f>
        <v>Current national coverage</v>
      </c>
      <c r="B159" s="91"/>
      <c r="C159" s="91"/>
      <c r="D159" s="91"/>
      <c r="E159" s="91"/>
      <c r="F159" s="127"/>
    </row>
    <row r="160" spans="1:6" ht="45" customHeight="1">
      <c r="A160" s="122" t="str">
        <f ca="1">Translations!$A$14</f>
        <v>Insert latest results</v>
      </c>
      <c r="B160" s="21"/>
      <c r="C160" s="75" t="str">
        <f ca="1">Translations!$A$15</f>
        <v>Year</v>
      </c>
      <c r="D160" s="21"/>
      <c r="E160" s="76" t="str">
        <f ca="1">Translations!$A$16</f>
        <v>Data source</v>
      </c>
      <c r="F160" s="142"/>
    </row>
    <row r="161" spans="1:6" ht="45" customHeight="1">
      <c r="A161" s="123" t="str">
        <f ca="1">Translations!$A$17</f>
        <v>Comments</v>
      </c>
      <c r="B161" s="196"/>
      <c r="C161" s="197"/>
      <c r="D161" s="197"/>
      <c r="E161" s="197"/>
      <c r="F161" s="198"/>
    </row>
    <row r="162" spans="1:6" ht="45" customHeight="1">
      <c r="A162" s="203"/>
      <c r="B162" s="201"/>
      <c r="C162" s="75" t="str">
        <f ca="1">Translations!$A$18</f>
        <v>Year 1</v>
      </c>
      <c r="D162" s="75" t="str">
        <f ca="1">Translations!$A$19</f>
        <v>Year 2</v>
      </c>
      <c r="E162" s="75" t="str">
        <f ca="1">Translations!$A$20</f>
        <v>Year 3</v>
      </c>
      <c r="F162" s="199" t="str">
        <f ca="1">Translations!$A$23</f>
        <v>Comments / Assumptions</v>
      </c>
    </row>
    <row r="163" spans="1:6" ht="45" customHeight="1">
      <c r="A163" s="204"/>
      <c r="B163" s="202"/>
      <c r="C163" s="94">
        <v>2024</v>
      </c>
      <c r="D163" s="94">
        <v>2025</v>
      </c>
      <c r="E163" s="94">
        <v>2026</v>
      </c>
      <c r="F163" s="200"/>
    </row>
    <row r="164" spans="1:6" ht="17.45" customHeight="1">
      <c r="A164" s="120" t="str">
        <f ca="1">Translations!$A$24</f>
        <v>Current estimated country need</v>
      </c>
      <c r="B164" s="86"/>
      <c r="C164" s="86"/>
      <c r="D164" s="86"/>
      <c r="E164" s="86"/>
      <c r="F164" s="124"/>
    </row>
    <row r="165" spans="1:6" ht="45" customHeight="1">
      <c r="A165" s="125" t="str">
        <f ca="1">Translations!$A$25</f>
        <v>A. Total estimated number of CHWs needed by year</v>
      </c>
      <c r="B165" s="79" t="s">
        <v>11</v>
      </c>
      <c r="C165" s="35"/>
      <c r="D165" s="35"/>
      <c r="E165" s="35"/>
      <c r="F165" s="126"/>
    </row>
    <row r="166" spans="1:6" ht="45" customHeight="1">
      <c r="A166" s="192" t="str">
        <f ca="1">Translations!$A$26</f>
        <v>B. Country targets for number of CHWs needed per NSP or agreed number</v>
      </c>
      <c r="B166" s="80" t="s">
        <v>11</v>
      </c>
      <c r="C166" s="35"/>
      <c r="D166" s="35"/>
      <c r="E166" s="35"/>
      <c r="F166" s="194"/>
    </row>
    <row r="167" spans="1:6" ht="45" customHeight="1">
      <c r="A167" s="193"/>
      <c r="B167" s="80" t="s">
        <v>14</v>
      </c>
      <c r="C167" s="81" t="str">
        <f>IF(C166=0,"",+C166/C165)</f>
        <v/>
      </c>
      <c r="D167" s="81" t="str">
        <f t="shared" ref="D167:E167" si="60">IF(D166=0,"",+D166/D165)</f>
        <v/>
      </c>
      <c r="E167" s="81" t="str">
        <f t="shared" si="60"/>
        <v/>
      </c>
      <c r="F167" s="195"/>
    </row>
    <row r="168" spans="1:6" ht="17.45" customHeight="1">
      <c r="A168" s="120" t="str">
        <f ca="1">Translations!$A$27</f>
        <v>Country target already covered</v>
      </c>
      <c r="B168" s="86"/>
      <c r="C168" s="86"/>
      <c r="D168" s="86"/>
      <c r="E168" s="86"/>
      <c r="F168" s="124"/>
    </row>
    <row r="169" spans="1:6" ht="45" customHeight="1">
      <c r="A169" s="192" t="str">
        <f ca="1">Translations!$A$81</f>
        <v>C1. Number of CHWs to be protected with PPE through domestic resources</v>
      </c>
      <c r="B169" s="79" t="s">
        <v>11</v>
      </c>
      <c r="C169" s="35"/>
      <c r="D169" s="35"/>
      <c r="E169" s="35"/>
      <c r="F169" s="194"/>
    </row>
    <row r="170" spans="1:6" ht="45" customHeight="1">
      <c r="A170" s="193"/>
      <c r="B170" s="79" t="s">
        <v>14</v>
      </c>
      <c r="C170" s="81" t="str">
        <f>IF(C169=0,"",+C169/C166)</f>
        <v/>
      </c>
      <c r="D170" s="81" t="str">
        <f t="shared" ref="D170:E170" si="61">IF(D169=0,"",+D169/D166)</f>
        <v/>
      </c>
      <c r="E170" s="81" t="str">
        <f t="shared" si="61"/>
        <v/>
      </c>
      <c r="F170" s="195"/>
    </row>
    <row r="171" spans="1:6" ht="45" customHeight="1">
      <c r="A171" s="192" t="str">
        <f ca="1">Translations!$A$82</f>
        <v>C2. Number of CHWs to be protected with PPE through non-Global Fund external resources</v>
      </c>
      <c r="B171" s="79" t="s">
        <v>11</v>
      </c>
      <c r="C171" s="35">
        <v>0</v>
      </c>
      <c r="D171" s="35">
        <v>0</v>
      </c>
      <c r="E171" s="35">
        <v>0</v>
      </c>
      <c r="F171" s="211"/>
    </row>
    <row r="172" spans="1:6" ht="45" customHeight="1">
      <c r="A172" s="193"/>
      <c r="B172" s="79" t="s">
        <v>14</v>
      </c>
      <c r="C172" s="81" t="str">
        <f>IF(C171=0,"",+C171/C166)</f>
        <v/>
      </c>
      <c r="D172" s="81" t="str">
        <f t="shared" ref="D172:E172" si="62">IF(D171=0,"",+D171/D166)</f>
        <v/>
      </c>
      <c r="E172" s="81" t="str">
        <f t="shared" si="62"/>
        <v/>
      </c>
      <c r="F172" s="212"/>
    </row>
    <row r="173" spans="1:6" ht="45" customHeight="1">
      <c r="A173" s="192" t="str">
        <f ca="1">Translations!$A$83</f>
        <v>C. Number of CHWs whose cost PPE is planned to be covered by domestic + non-Global Fund external resources</v>
      </c>
      <c r="B173" s="79" t="s">
        <v>11</v>
      </c>
      <c r="C173" s="82">
        <f>+C169+C171</f>
        <v>0</v>
      </c>
      <c r="D173" s="82">
        <f>+D169+D171</f>
        <v>0</v>
      </c>
      <c r="E173" s="82">
        <f>+E169+E171</f>
        <v>0</v>
      </c>
      <c r="F173" s="194"/>
    </row>
    <row r="174" spans="1:6" ht="45" customHeight="1">
      <c r="A174" s="193"/>
      <c r="B174" s="79" t="s">
        <v>14</v>
      </c>
      <c r="C174" s="81" t="str">
        <f>IF(C173=0,"",+C173/C166)</f>
        <v/>
      </c>
      <c r="D174" s="81" t="str">
        <f t="shared" ref="D174:E174" si="63">IF(D173=0,"",+D173/D166)</f>
        <v/>
      </c>
      <c r="E174" s="81" t="str">
        <f t="shared" si="63"/>
        <v/>
      </c>
      <c r="F174" s="195"/>
    </row>
    <row r="175" spans="1:6" ht="17.45" customHeight="1">
      <c r="A175" s="120" t="str">
        <f ca="1">Translations!$A$31</f>
        <v>Programmatic gap</v>
      </c>
      <c r="B175" s="86"/>
      <c r="C175" s="86"/>
      <c r="D175" s="86"/>
      <c r="E175" s="86"/>
      <c r="F175" s="124"/>
    </row>
    <row r="176" spans="1:6" ht="45" customHeight="1">
      <c r="A176" s="192" t="str">
        <f ca="1">Translations!$A$32</f>
        <v>D. Expected annual gap in meeting the target: B - C</v>
      </c>
      <c r="B176" s="79" t="s">
        <v>11</v>
      </c>
      <c r="C176" s="82">
        <f>+C166-(C173)</f>
        <v>0</v>
      </c>
      <c r="D176" s="82">
        <f t="shared" ref="D176:E176" si="64">+D166-(D173)</f>
        <v>0</v>
      </c>
      <c r="E176" s="82">
        <f t="shared" si="64"/>
        <v>0</v>
      </c>
      <c r="F176" s="194"/>
    </row>
    <row r="177" spans="1:6" ht="45" customHeight="1">
      <c r="A177" s="193"/>
      <c r="B177" s="79" t="s">
        <v>14</v>
      </c>
      <c r="C177" s="81" t="str">
        <f>IF(C176=0,"",+C176/C166)</f>
        <v/>
      </c>
      <c r="D177" s="81" t="str">
        <f t="shared" ref="D177:E177" si="65">IF(D176=0,"",+D176/D166)</f>
        <v/>
      </c>
      <c r="E177" s="81" t="str">
        <f t="shared" si="65"/>
        <v/>
      </c>
      <c r="F177" s="195"/>
    </row>
    <row r="178" spans="1:6" ht="17.45" customHeight="1">
      <c r="A178" s="120" t="str">
        <f ca="1">Translations!$A$33</f>
        <v>Country target covered with the allocation amount</v>
      </c>
      <c r="B178" s="92"/>
      <c r="C178" s="92"/>
      <c r="D178" s="92"/>
      <c r="E178" s="92"/>
      <c r="F178" s="128"/>
    </row>
    <row r="179" spans="1:6" ht="45" customHeight="1">
      <c r="A179" s="192" t="str">
        <f ca="1">Translations!$A$84</f>
        <v>E. Number of CHWs to be protected with PPE through the allocation amount</v>
      </c>
      <c r="B179" s="80" t="s">
        <v>11</v>
      </c>
      <c r="C179" s="35">
        <v>0</v>
      </c>
      <c r="D179" s="35">
        <v>0</v>
      </c>
      <c r="E179" s="35">
        <v>0</v>
      </c>
      <c r="F179" s="194"/>
    </row>
    <row r="180" spans="1:6" ht="45" customHeight="1">
      <c r="A180" s="193"/>
      <c r="B180" s="80" t="s">
        <v>14</v>
      </c>
      <c r="C180" s="81" t="str">
        <f>IF(C179=0,"",+C179/C166)</f>
        <v/>
      </c>
      <c r="D180" s="81" t="str">
        <f t="shared" ref="D180:E180" si="66">IF(D179=0,"",+D179/D166)</f>
        <v/>
      </c>
      <c r="E180" s="81" t="str">
        <f t="shared" si="66"/>
        <v/>
      </c>
      <c r="F180" s="195"/>
    </row>
    <row r="181" spans="1:6" ht="45" customHeight="1">
      <c r="A181" s="192" t="str">
        <f ca="1">Translations!$A$85</f>
        <v>F. Number of CHWs to be protected with PPE through all sources: C+E</v>
      </c>
      <c r="B181" s="80" t="s">
        <v>11</v>
      </c>
      <c r="C181" s="82">
        <f>+C179+C173</f>
        <v>0</v>
      </c>
      <c r="D181" s="82">
        <f>+D179+D173</f>
        <v>0</v>
      </c>
      <c r="E181" s="82">
        <f>+E179+E173</f>
        <v>0</v>
      </c>
      <c r="F181" s="194"/>
    </row>
    <row r="182" spans="1:6" ht="45" customHeight="1">
      <c r="A182" s="193"/>
      <c r="B182" s="80" t="s">
        <v>14</v>
      </c>
      <c r="C182" s="81" t="str">
        <f>IF(C181=0,"",+C181/C166)</f>
        <v/>
      </c>
      <c r="D182" s="81" t="str">
        <f t="shared" ref="D182:E182" si="67">IF(D181=0,"",+D181/D166)</f>
        <v/>
      </c>
      <c r="E182" s="81" t="str">
        <f t="shared" si="67"/>
        <v/>
      </c>
      <c r="F182" s="195"/>
    </row>
    <row r="183" spans="1:6" ht="45" customHeight="1">
      <c r="A183" s="192" t="str">
        <f ca="1">Translations!$A$36</f>
        <v>G. Remaining gap to country target: B - F</v>
      </c>
      <c r="B183" s="80" t="s">
        <v>11</v>
      </c>
      <c r="C183" s="82">
        <f>+C166-(C181)</f>
        <v>0</v>
      </c>
      <c r="D183" s="82">
        <f t="shared" ref="D183:E183" si="68">+D166-(D181)</f>
        <v>0</v>
      </c>
      <c r="E183" s="82">
        <f t="shared" si="68"/>
        <v>0</v>
      </c>
      <c r="F183" s="194"/>
    </row>
    <row r="184" spans="1:6" ht="45" customHeight="1">
      <c r="A184" s="193"/>
      <c r="B184" s="80" t="s">
        <v>14</v>
      </c>
      <c r="C184" s="81" t="str">
        <f>IF(C183=0,"",+C183/C166)</f>
        <v/>
      </c>
      <c r="D184" s="81" t="str">
        <f t="shared" ref="D184:E184" si="69">IF(D183=0,"",+D183/D166)</f>
        <v/>
      </c>
      <c r="E184" s="81" t="str">
        <f t="shared" si="69"/>
        <v/>
      </c>
      <c r="F184" s="195"/>
    </row>
    <row r="185" spans="1:6">
      <c r="A185" s="93"/>
    </row>
    <row r="186" spans="1:6">
      <c r="A186" s="93"/>
    </row>
    <row r="187" spans="1:6" ht="30" customHeight="1">
      <c r="A187" s="117" t="str">
        <f ca="1">Translations!$A$10</f>
        <v>CHW Programmatic Gap Table 7 - Coverage of commodity costs</v>
      </c>
      <c r="B187" s="118"/>
      <c r="C187" s="118"/>
      <c r="D187" s="118"/>
      <c r="E187" s="118"/>
      <c r="F187" s="119"/>
    </row>
    <row r="188" spans="1:6" ht="45" customHeight="1">
      <c r="A188" s="73" t="str">
        <f ca="1">Translations!$A$12</f>
        <v>Selected coverage indicator</v>
      </c>
      <c r="B188" s="189" t="str">
        <f ca="1">'RSSH drop-down'!$B10</f>
        <v>Percentageof CHWs to be provided commodities (e.g., condoms, lubricant per the CHW package of services)</v>
      </c>
      <c r="C188" s="190"/>
      <c r="D188" s="190"/>
      <c r="E188" s="190"/>
      <c r="F188" s="191"/>
    </row>
    <row r="189" spans="1:6" ht="17.45" customHeight="1">
      <c r="A189" s="120" t="str">
        <f ca="1">Translations!$A$13</f>
        <v>Current national coverage</v>
      </c>
      <c r="B189" s="84"/>
      <c r="C189" s="84"/>
      <c r="D189" s="84"/>
      <c r="E189" s="84"/>
      <c r="F189" s="121"/>
    </row>
    <row r="190" spans="1:6" ht="45" customHeight="1">
      <c r="A190" s="122" t="str">
        <f ca="1">Translations!$A$14</f>
        <v>Insert latest results</v>
      </c>
      <c r="B190" s="21"/>
      <c r="C190" s="75" t="str">
        <f ca="1">Translations!$A$15</f>
        <v>Year</v>
      </c>
      <c r="D190" s="21"/>
      <c r="E190" s="76" t="str">
        <f ca="1">Translations!$A$16</f>
        <v>Data source</v>
      </c>
      <c r="F190" s="142"/>
    </row>
    <row r="191" spans="1:6" ht="45" customHeight="1">
      <c r="A191" s="123" t="str">
        <f ca="1">Translations!$A$17</f>
        <v>Comments</v>
      </c>
      <c r="B191" s="196"/>
      <c r="C191" s="197"/>
      <c r="D191" s="197"/>
      <c r="E191" s="197"/>
      <c r="F191" s="198"/>
    </row>
    <row r="192" spans="1:6" ht="45" customHeight="1">
      <c r="A192" s="203"/>
      <c r="B192" s="201"/>
      <c r="C192" s="75" t="str">
        <f ca="1">Translations!$A$18</f>
        <v>Year 1</v>
      </c>
      <c r="D192" s="75" t="str">
        <f ca="1">Translations!$A$19</f>
        <v>Year 2</v>
      </c>
      <c r="E192" s="75" t="str">
        <f ca="1">Translations!$A$20</f>
        <v>Year 3</v>
      </c>
      <c r="F192" s="199" t="str">
        <f ca="1">Translations!$A$23</f>
        <v>Comments / Assumptions</v>
      </c>
    </row>
    <row r="193" spans="1:6" ht="45" customHeight="1">
      <c r="A193" s="204"/>
      <c r="B193" s="202"/>
      <c r="C193" s="94">
        <v>2024</v>
      </c>
      <c r="D193" s="94">
        <v>2025</v>
      </c>
      <c r="E193" s="94">
        <v>2026</v>
      </c>
      <c r="F193" s="200"/>
    </row>
    <row r="194" spans="1:6" ht="17.45" customHeight="1">
      <c r="A194" s="120" t="str">
        <f ca="1">Translations!$A$24</f>
        <v>Current estimated country need</v>
      </c>
      <c r="B194" s="86"/>
      <c r="C194" s="86"/>
      <c r="D194" s="86"/>
      <c r="E194" s="86"/>
      <c r="F194" s="124"/>
    </row>
    <row r="195" spans="1:6" ht="45" customHeight="1">
      <c r="A195" s="125" t="str">
        <f ca="1">Translations!$A$25</f>
        <v>A. Total estimated number of CHWs needed by year</v>
      </c>
      <c r="B195" s="79" t="s">
        <v>11</v>
      </c>
      <c r="C195" s="35"/>
      <c r="D195" s="35"/>
      <c r="E195" s="35"/>
      <c r="F195" s="126"/>
    </row>
    <row r="196" spans="1:6" ht="45" customHeight="1">
      <c r="A196" s="192" t="str">
        <f ca="1">Translations!$A$26</f>
        <v>B. Country targets for number of CHWs needed per NSP or agreed number</v>
      </c>
      <c r="B196" s="80" t="s">
        <v>11</v>
      </c>
      <c r="C196" s="35"/>
      <c r="D196" s="35"/>
      <c r="E196" s="35"/>
      <c r="F196" s="194"/>
    </row>
    <row r="197" spans="1:6" ht="45" customHeight="1">
      <c r="A197" s="193"/>
      <c r="B197" s="80" t="s">
        <v>14</v>
      </c>
      <c r="C197" s="81" t="str">
        <f>IF(C196=0,"",+C196/C195)</f>
        <v/>
      </c>
      <c r="D197" s="81" t="str">
        <f t="shared" ref="D197:E197" si="70">IF(D196=0,"",+D196/D195)</f>
        <v/>
      </c>
      <c r="E197" s="81" t="str">
        <f t="shared" si="70"/>
        <v/>
      </c>
      <c r="F197" s="195"/>
    </row>
    <row r="198" spans="1:6" ht="17.45" customHeight="1">
      <c r="A198" s="120" t="str">
        <f ca="1">Translations!$A$27</f>
        <v>Country target already covered</v>
      </c>
      <c r="B198" s="86"/>
      <c r="C198" s="86"/>
      <c r="D198" s="86"/>
      <c r="E198" s="86"/>
      <c r="F198" s="124"/>
    </row>
    <row r="199" spans="1:6" ht="45" customHeight="1">
      <c r="A199" s="192" t="str">
        <f ca="1">Translations!$A$87</f>
        <v>C1. Number of CHWs to be provided commodities through domestic resources</v>
      </c>
      <c r="B199" s="79" t="s">
        <v>11</v>
      </c>
      <c r="C199" s="35">
        <v>0</v>
      </c>
      <c r="D199" s="35">
        <v>0</v>
      </c>
      <c r="E199" s="35">
        <v>0</v>
      </c>
      <c r="F199" s="194"/>
    </row>
    <row r="200" spans="1:6" ht="45" customHeight="1">
      <c r="A200" s="193"/>
      <c r="B200" s="79" t="s">
        <v>14</v>
      </c>
      <c r="C200" s="81" t="str">
        <f>IF(C199=0,"",+C199/C196)</f>
        <v/>
      </c>
      <c r="D200" s="81" t="str">
        <f t="shared" ref="D200:E200" si="71">IF(D199=0,"",+D199/D196)</f>
        <v/>
      </c>
      <c r="E200" s="81" t="str">
        <f t="shared" si="71"/>
        <v/>
      </c>
      <c r="F200" s="195"/>
    </row>
    <row r="201" spans="1:6" ht="45" customHeight="1">
      <c r="A201" s="192" t="str">
        <f ca="1">Translations!$A$88</f>
        <v>C2. Number of CHWs to be provided commodities through non-Global Fund external resources</v>
      </c>
      <c r="B201" s="79" t="s">
        <v>11</v>
      </c>
      <c r="C201" s="35">
        <v>0</v>
      </c>
      <c r="D201" s="35">
        <v>0</v>
      </c>
      <c r="E201" s="35">
        <v>0</v>
      </c>
      <c r="F201" s="211"/>
    </row>
    <row r="202" spans="1:6" ht="45" customHeight="1">
      <c r="A202" s="193"/>
      <c r="B202" s="79" t="s">
        <v>14</v>
      </c>
      <c r="C202" s="81" t="str">
        <f>IF(C201=0,"",+C201/C196)</f>
        <v/>
      </c>
      <c r="D202" s="81" t="str">
        <f t="shared" ref="D202:E202" si="72">IF(D201=0,"",+D201/D196)</f>
        <v/>
      </c>
      <c r="E202" s="81" t="str">
        <f t="shared" si="72"/>
        <v/>
      </c>
      <c r="F202" s="212"/>
    </row>
    <row r="203" spans="1:6" ht="45" customHeight="1">
      <c r="A203" s="192" t="str">
        <f ca="1">Translations!$A$89</f>
        <v>C. Number of CHWs to be provided commodities through domestic + non-Global Fund external resources</v>
      </c>
      <c r="B203" s="79" t="s">
        <v>11</v>
      </c>
      <c r="C203" s="82">
        <f>+C199+C201</f>
        <v>0</v>
      </c>
      <c r="D203" s="82">
        <f>+D199+D201</f>
        <v>0</v>
      </c>
      <c r="E203" s="82">
        <f>+E199+E201</f>
        <v>0</v>
      </c>
      <c r="F203" s="194"/>
    </row>
    <row r="204" spans="1:6" ht="45" customHeight="1">
      <c r="A204" s="193"/>
      <c r="B204" s="79" t="s">
        <v>14</v>
      </c>
      <c r="C204" s="81" t="str">
        <f>IF(C203=0,"",+C203/C196)</f>
        <v/>
      </c>
      <c r="D204" s="81" t="str">
        <f t="shared" ref="D204:E204" si="73">IF(D203=0,"",+D203/D196)</f>
        <v/>
      </c>
      <c r="E204" s="81" t="str">
        <f t="shared" si="73"/>
        <v/>
      </c>
      <c r="F204" s="195"/>
    </row>
    <row r="205" spans="1:6" ht="17.45" customHeight="1">
      <c r="A205" s="120" t="str">
        <f ca="1">Translations!$A$31</f>
        <v>Programmatic gap</v>
      </c>
      <c r="B205" s="86"/>
      <c r="C205" s="86"/>
      <c r="D205" s="86"/>
      <c r="E205" s="86"/>
      <c r="F205" s="124"/>
    </row>
    <row r="206" spans="1:6" ht="45" customHeight="1">
      <c r="A206" s="192" t="str">
        <f ca="1">Translations!$A$32</f>
        <v>D. Expected annual gap in meeting the target: B - C</v>
      </c>
      <c r="B206" s="79" t="s">
        <v>11</v>
      </c>
      <c r="C206" s="82">
        <f>+C196-(C203)</f>
        <v>0</v>
      </c>
      <c r="D206" s="82">
        <f t="shared" ref="D206:E206" si="74">+D196-(D203)</f>
        <v>0</v>
      </c>
      <c r="E206" s="82">
        <f t="shared" si="74"/>
        <v>0</v>
      </c>
      <c r="F206" s="194"/>
    </row>
    <row r="207" spans="1:6" ht="45" customHeight="1">
      <c r="A207" s="193"/>
      <c r="B207" s="79" t="s">
        <v>14</v>
      </c>
      <c r="C207" s="81" t="str">
        <f>IF(C206=0,"",+C206/C196)</f>
        <v/>
      </c>
      <c r="D207" s="81" t="str">
        <f t="shared" ref="D207:E207" si="75">IF(D206=0,"",+D206/D196)</f>
        <v/>
      </c>
      <c r="E207" s="81" t="str">
        <f t="shared" si="75"/>
        <v/>
      </c>
      <c r="F207" s="195"/>
    </row>
    <row r="208" spans="1:6" ht="17.45" customHeight="1">
      <c r="A208" s="120" t="str">
        <f ca="1">Translations!$A$33</f>
        <v>Country target covered with the allocation amount</v>
      </c>
      <c r="B208" s="77"/>
      <c r="C208" s="77"/>
      <c r="D208" s="77"/>
      <c r="E208" s="77"/>
      <c r="F208" s="98"/>
    </row>
    <row r="209" spans="1:6" ht="45" customHeight="1">
      <c r="A209" s="192" t="str">
        <f ca="1">Translations!$A$90</f>
        <v>E. Number of CHWs to be provided commodities through the allocation amount</v>
      </c>
      <c r="B209" s="80" t="s">
        <v>11</v>
      </c>
      <c r="C209" s="35"/>
      <c r="D209" s="35"/>
      <c r="E209" s="35"/>
      <c r="F209" s="194"/>
    </row>
    <row r="210" spans="1:6" ht="45" customHeight="1">
      <c r="A210" s="193"/>
      <c r="B210" s="80" t="s">
        <v>14</v>
      </c>
      <c r="C210" s="81" t="str">
        <f>IF(C209=0,"",+C209/C196)</f>
        <v/>
      </c>
      <c r="D210" s="81" t="str">
        <f t="shared" ref="D210:E210" si="76">IF(D209=0,"",+D209/D196)</f>
        <v/>
      </c>
      <c r="E210" s="81" t="str">
        <f t="shared" si="76"/>
        <v/>
      </c>
      <c r="F210" s="195"/>
    </row>
    <row r="211" spans="1:6" ht="45" customHeight="1">
      <c r="A211" s="192" t="str">
        <f ca="1">Translations!$A$91</f>
        <v>F. Number of CHWs to be provided commodities all sources: C+E</v>
      </c>
      <c r="B211" s="80" t="s">
        <v>11</v>
      </c>
      <c r="C211" s="82">
        <f>+C209+C203</f>
        <v>0</v>
      </c>
      <c r="D211" s="82">
        <f>+D209+D203</f>
        <v>0</v>
      </c>
      <c r="E211" s="82">
        <f>+E209+E203</f>
        <v>0</v>
      </c>
      <c r="F211" s="194"/>
    </row>
    <row r="212" spans="1:6" ht="45" customHeight="1">
      <c r="A212" s="193"/>
      <c r="B212" s="80" t="s">
        <v>14</v>
      </c>
      <c r="C212" s="81" t="str">
        <f>IF(C211=0,"",+C211/C196)</f>
        <v/>
      </c>
      <c r="D212" s="81" t="str">
        <f t="shared" ref="D212:E212" si="77">IF(D211=0,"",+D211/D196)</f>
        <v/>
      </c>
      <c r="E212" s="81" t="str">
        <f t="shared" si="77"/>
        <v/>
      </c>
      <c r="F212" s="195"/>
    </row>
    <row r="213" spans="1:6" ht="45" customHeight="1">
      <c r="A213" s="192" t="str">
        <f ca="1">Translations!$A$36</f>
        <v>G. Remaining gap to country target: B - F</v>
      </c>
      <c r="B213" s="80" t="s">
        <v>11</v>
      </c>
      <c r="C213" s="82">
        <f>+C196-(C211)</f>
        <v>0</v>
      </c>
      <c r="D213" s="82">
        <f t="shared" ref="D213:E213" si="78">+D196-(D211)</f>
        <v>0</v>
      </c>
      <c r="E213" s="82">
        <f t="shared" si="78"/>
        <v>0</v>
      </c>
      <c r="F213" s="194"/>
    </row>
    <row r="214" spans="1:6" ht="45" customHeight="1">
      <c r="A214" s="193"/>
      <c r="B214" s="80" t="s">
        <v>14</v>
      </c>
      <c r="C214" s="81" t="str">
        <f>IF(C213=0,"",+C213/C196)</f>
        <v/>
      </c>
      <c r="D214" s="81" t="str">
        <f t="shared" ref="D214:E214" si="79">IF(D213=0,"",+D213/D196)</f>
        <v/>
      </c>
      <c r="E214" s="81" t="str">
        <f t="shared" si="79"/>
        <v/>
      </c>
      <c r="F214" s="195"/>
    </row>
    <row r="215" spans="1:6">
      <c r="A215" s="93"/>
    </row>
    <row r="216" spans="1:6">
      <c r="A216" s="93"/>
    </row>
    <row r="217" spans="1:6" ht="30" customHeight="1">
      <c r="A217" s="117" t="str">
        <f ca="1">Translations!A42</f>
        <v xml:space="preserve">CHW Programmatic Gap Table 8 - Coverage of referral / counter-referral costs </v>
      </c>
      <c r="B217" s="118"/>
      <c r="C217" s="118"/>
      <c r="D217" s="118"/>
      <c r="E217" s="118"/>
      <c r="F217" s="119"/>
    </row>
    <row r="218" spans="1:6" ht="45" customHeight="1">
      <c r="A218" s="73" t="str">
        <f ca="1">Translations!$A$12</f>
        <v>Selected coverage indicator</v>
      </c>
      <c r="B218" s="189" t="str">
        <f ca="1">'RSSH drop-down'!B11</f>
        <v>Percentage of CHWs to be supported for referral / counter-referral</v>
      </c>
      <c r="C218" s="190"/>
      <c r="D218" s="190"/>
      <c r="E218" s="190"/>
      <c r="F218" s="191"/>
    </row>
    <row r="219" spans="1:6" ht="17.45" customHeight="1">
      <c r="A219" s="120" t="str">
        <f ca="1">Translations!$A$13</f>
        <v>Current national coverage</v>
      </c>
      <c r="B219" s="84"/>
      <c r="C219" s="84"/>
      <c r="D219" s="84"/>
      <c r="E219" s="84"/>
      <c r="F219" s="121"/>
    </row>
    <row r="220" spans="1:6" ht="45" customHeight="1">
      <c r="A220" s="122" t="str">
        <f ca="1">Translations!$A$14</f>
        <v>Insert latest results</v>
      </c>
      <c r="B220" s="21">
        <f>400+475+210</f>
        <v>1085</v>
      </c>
      <c r="C220" s="73" t="str">
        <f ca="1">Translations!$A$15</f>
        <v>Year</v>
      </c>
      <c r="D220" s="21">
        <v>2022</v>
      </c>
      <c r="E220" s="74" t="str">
        <f ca="1">Translations!$A$16</f>
        <v>Data source</v>
      </c>
      <c r="F220" s="142"/>
    </row>
    <row r="221" spans="1:6" ht="45" customHeight="1">
      <c r="A221" s="123" t="str">
        <f ca="1">Translations!$A$17</f>
        <v>Comments</v>
      </c>
      <c r="B221" s="196" t="s">
        <v>21</v>
      </c>
      <c r="C221" s="197"/>
      <c r="D221" s="197"/>
      <c r="E221" s="197"/>
      <c r="F221" s="198"/>
    </row>
    <row r="222" spans="1:6" ht="45" customHeight="1">
      <c r="A222" s="203"/>
      <c r="B222" s="201"/>
      <c r="C222" s="75" t="str">
        <f ca="1">Translations!$A$18</f>
        <v>Year 1</v>
      </c>
      <c r="D222" s="75" t="str">
        <f ca="1">Translations!$A$19</f>
        <v>Year 2</v>
      </c>
      <c r="E222" s="75" t="str">
        <f ca="1">Translations!$A$20</f>
        <v>Year 3</v>
      </c>
      <c r="F222" s="199" t="str">
        <f ca="1">Translations!$A$23</f>
        <v>Comments / Assumptions</v>
      </c>
    </row>
    <row r="223" spans="1:6" ht="45" customHeight="1">
      <c r="A223" s="204"/>
      <c r="B223" s="202"/>
      <c r="C223" s="94">
        <v>2024</v>
      </c>
      <c r="D223" s="94">
        <v>2025</v>
      </c>
      <c r="E223" s="94">
        <v>2026</v>
      </c>
      <c r="F223" s="200"/>
    </row>
    <row r="224" spans="1:6" ht="17.45" customHeight="1">
      <c r="A224" s="120" t="str">
        <f ca="1">Translations!$A$24</f>
        <v>Current estimated country need</v>
      </c>
      <c r="B224" s="86"/>
      <c r="C224" s="86"/>
      <c r="D224" s="86"/>
      <c r="E224" s="86"/>
      <c r="F224" s="124"/>
    </row>
    <row r="225" spans="1:6" ht="45" customHeight="1">
      <c r="A225" s="125" t="str">
        <f ca="1">Translations!$A$25</f>
        <v>A. Total estimated number of CHWs needed by year</v>
      </c>
      <c r="B225" s="79" t="s">
        <v>11</v>
      </c>
      <c r="C225" s="35">
        <v>1141637</v>
      </c>
      <c r="D225" s="35">
        <v>1153780</v>
      </c>
      <c r="E225" s="35">
        <v>1188393</v>
      </c>
      <c r="F225" s="126" t="s">
        <v>12</v>
      </c>
    </row>
    <row r="226" spans="1:6" ht="45" customHeight="1">
      <c r="A226" s="192" t="str">
        <f ca="1">Translations!$A$26</f>
        <v>B. Country targets for number of CHWs needed per NSP or agreed number</v>
      </c>
      <c r="B226" s="80" t="s">
        <v>11</v>
      </c>
      <c r="C226" s="35">
        <f>400+450+210</f>
        <v>1060</v>
      </c>
      <c r="D226" s="35">
        <f t="shared" ref="D226:E226" si="80">400+450+210</f>
        <v>1060</v>
      </c>
      <c r="E226" s="35">
        <f t="shared" si="80"/>
        <v>1060</v>
      </c>
      <c r="F226" s="194" t="s">
        <v>22</v>
      </c>
    </row>
    <row r="227" spans="1:6" ht="45" customHeight="1">
      <c r="A227" s="193"/>
      <c r="B227" s="80" t="s">
        <v>14</v>
      </c>
      <c r="C227" s="81">
        <f>IF(C226=0,"",+C226/C225)</f>
        <v>9.2849128050334737E-4</v>
      </c>
      <c r="D227" s="81">
        <f t="shared" ref="D227:E227" si="81">IF(D226=0,"",+D226/D225)</f>
        <v>9.1871933990882149E-4</v>
      </c>
      <c r="E227" s="81">
        <f t="shared" si="81"/>
        <v>8.919608244074141E-4</v>
      </c>
      <c r="F227" s="195"/>
    </row>
    <row r="228" spans="1:6" ht="17.45" customHeight="1">
      <c r="A228" s="120" t="str">
        <f ca="1">Translations!$A$27</f>
        <v>Country target already covered</v>
      </c>
      <c r="B228" s="86"/>
      <c r="C228" s="86"/>
      <c r="D228" s="86"/>
      <c r="E228" s="86"/>
      <c r="F228" s="124"/>
    </row>
    <row r="229" spans="1:6" ht="45" customHeight="1">
      <c r="A229" s="192" t="str">
        <f ca="1">Translations!$A$93</f>
        <v>C1. Number of CHWs to be supported for referral / counter-referral through domestic resources</v>
      </c>
      <c r="B229" s="79" t="s">
        <v>11</v>
      </c>
      <c r="C229" s="35">
        <f>C226</f>
        <v>1060</v>
      </c>
      <c r="D229" s="35">
        <f t="shared" ref="D229:E229" si="82">D226</f>
        <v>1060</v>
      </c>
      <c r="E229" s="35">
        <f t="shared" si="82"/>
        <v>1060</v>
      </c>
      <c r="F229" s="194"/>
    </row>
    <row r="230" spans="1:6" ht="45" customHeight="1">
      <c r="A230" s="193"/>
      <c r="B230" s="79" t="s">
        <v>14</v>
      </c>
      <c r="C230" s="81">
        <f>IF(C229=0,"",+C229/C226)</f>
        <v>1</v>
      </c>
      <c r="D230" s="81">
        <f t="shared" ref="D230:E230" si="83">IF(D229=0,"",+D229/D226)</f>
        <v>1</v>
      </c>
      <c r="E230" s="81">
        <f t="shared" si="83"/>
        <v>1</v>
      </c>
      <c r="F230" s="195"/>
    </row>
    <row r="231" spans="1:6" ht="45" customHeight="1">
      <c r="A231" s="192" t="str">
        <f ca="1">Translations!$A$94</f>
        <v>C2. Number of CHWs to be supported for referral / counter-referral through non-Global Fund external resources</v>
      </c>
      <c r="B231" s="79" t="s">
        <v>11</v>
      </c>
      <c r="C231" s="35">
        <v>0</v>
      </c>
      <c r="D231" s="35">
        <v>0</v>
      </c>
      <c r="E231" s="35">
        <v>0</v>
      </c>
      <c r="F231" s="211"/>
    </row>
    <row r="232" spans="1:6" ht="45" customHeight="1">
      <c r="A232" s="193"/>
      <c r="B232" s="79" t="s">
        <v>14</v>
      </c>
      <c r="C232" s="81" t="str">
        <f>IF(C231=0,"",+C231/C226)</f>
        <v/>
      </c>
      <c r="D232" s="81" t="str">
        <f t="shared" ref="D232:E232" si="84">IF(D231=0,"",+D231/D226)</f>
        <v/>
      </c>
      <c r="E232" s="81" t="str">
        <f t="shared" si="84"/>
        <v/>
      </c>
      <c r="F232" s="212"/>
    </row>
    <row r="233" spans="1:6" ht="45" customHeight="1">
      <c r="A233" s="192" t="str">
        <f ca="1">Translations!$A$95</f>
        <v>C. Number of CHWs to be supported for referral / counter-referral through domestic + non-Global Fund external resources</v>
      </c>
      <c r="B233" s="79" t="s">
        <v>11</v>
      </c>
      <c r="C233" s="82">
        <f>+C229+C231</f>
        <v>1060</v>
      </c>
      <c r="D233" s="82">
        <f>+D229+D231</f>
        <v>1060</v>
      </c>
      <c r="E233" s="82">
        <f>+E229+E231</f>
        <v>1060</v>
      </c>
      <c r="F233" s="194"/>
    </row>
    <row r="234" spans="1:6" ht="45" customHeight="1">
      <c r="A234" s="193"/>
      <c r="B234" s="79" t="s">
        <v>14</v>
      </c>
      <c r="C234" s="81">
        <f>IF(C233=0,"",+C233/C226)</f>
        <v>1</v>
      </c>
      <c r="D234" s="81">
        <f t="shared" ref="D234:E234" si="85">IF(D233=0,"",+D233/D226)</f>
        <v>1</v>
      </c>
      <c r="E234" s="81">
        <f t="shared" si="85"/>
        <v>1</v>
      </c>
      <c r="F234" s="195"/>
    </row>
    <row r="235" spans="1:6" ht="17.45" customHeight="1">
      <c r="A235" s="120" t="str">
        <f ca="1">Translations!$A$31</f>
        <v>Programmatic gap</v>
      </c>
      <c r="B235" s="86"/>
      <c r="C235" s="86"/>
      <c r="D235" s="86"/>
      <c r="E235" s="86"/>
      <c r="F235" s="124"/>
    </row>
    <row r="236" spans="1:6" ht="45" customHeight="1">
      <c r="A236" s="192" t="str">
        <f ca="1">Translations!$A$32</f>
        <v>D. Expected annual gap in meeting the target: B - C</v>
      </c>
      <c r="B236" s="79" t="s">
        <v>11</v>
      </c>
      <c r="C236" s="82">
        <f>+C226-(C233)</f>
        <v>0</v>
      </c>
      <c r="D236" s="82">
        <f t="shared" ref="D236:E236" si="86">+D226-(D233)</f>
        <v>0</v>
      </c>
      <c r="E236" s="82">
        <f t="shared" si="86"/>
        <v>0</v>
      </c>
      <c r="F236" s="194"/>
    </row>
    <row r="237" spans="1:6" ht="45" customHeight="1">
      <c r="A237" s="193"/>
      <c r="B237" s="79" t="s">
        <v>14</v>
      </c>
      <c r="C237" s="81" t="str">
        <f>IF(C236=0,"",+C236/C226)</f>
        <v/>
      </c>
      <c r="D237" s="81" t="str">
        <f t="shared" ref="D237:E237" si="87">IF(D236=0,"",+D236/D226)</f>
        <v/>
      </c>
      <c r="E237" s="81" t="str">
        <f t="shared" si="87"/>
        <v/>
      </c>
      <c r="F237" s="195"/>
    </row>
    <row r="238" spans="1:6" ht="17.45" customHeight="1">
      <c r="A238" s="120" t="str">
        <f ca="1">Translations!$A$33</f>
        <v>Country target covered with the allocation amount</v>
      </c>
      <c r="B238" s="77"/>
      <c r="C238" s="77"/>
      <c r="D238" s="77"/>
      <c r="E238" s="77"/>
      <c r="F238" s="98"/>
    </row>
    <row r="239" spans="1:6" ht="45" customHeight="1">
      <c r="A239" s="192" t="str">
        <f ca="1">Translations!$A$96</f>
        <v>E. Number of CHWs to be supported for referral / counter-referral through the allocation amount</v>
      </c>
      <c r="B239" s="80" t="s">
        <v>11</v>
      </c>
      <c r="C239" s="35">
        <v>0</v>
      </c>
      <c r="D239" s="35">
        <v>0</v>
      </c>
      <c r="E239" s="35">
        <v>0</v>
      </c>
      <c r="F239" s="194"/>
    </row>
    <row r="240" spans="1:6" ht="45" customHeight="1">
      <c r="A240" s="193"/>
      <c r="B240" s="80" t="s">
        <v>14</v>
      </c>
      <c r="C240" s="81" t="str">
        <f>IF(C239=0,"",+C239/C226)</f>
        <v/>
      </c>
      <c r="D240" s="81" t="str">
        <f t="shared" ref="D240:E240" si="88">IF(D239=0,"",+D239/D226)</f>
        <v/>
      </c>
      <c r="E240" s="81" t="str">
        <f t="shared" si="88"/>
        <v/>
      </c>
      <c r="F240" s="195"/>
    </row>
    <row r="241" spans="1:6" ht="45" customHeight="1">
      <c r="A241" s="192" t="str">
        <f ca="1">Translations!$A$97</f>
        <v>F. Number of CHWs to be supported for referral / counter-referral through all sources: C+E</v>
      </c>
      <c r="B241" s="80" t="s">
        <v>11</v>
      </c>
      <c r="C241" s="82">
        <f>+C239+C233</f>
        <v>1060</v>
      </c>
      <c r="D241" s="82">
        <f t="shared" ref="D241:E241" si="89">+D239+D233</f>
        <v>1060</v>
      </c>
      <c r="E241" s="82">
        <f t="shared" si="89"/>
        <v>1060</v>
      </c>
      <c r="F241" s="194"/>
    </row>
    <row r="242" spans="1:6" ht="45" customHeight="1">
      <c r="A242" s="193"/>
      <c r="B242" s="80" t="s">
        <v>14</v>
      </c>
      <c r="C242" s="81">
        <f>IF(C241=0,"",+C241/C226)</f>
        <v>1</v>
      </c>
      <c r="D242" s="81">
        <f t="shared" ref="D242:E242" si="90">IF(D241=0,"",+D241/D226)</f>
        <v>1</v>
      </c>
      <c r="E242" s="81">
        <f t="shared" si="90"/>
        <v>1</v>
      </c>
      <c r="F242" s="195"/>
    </row>
    <row r="243" spans="1:6" ht="45" customHeight="1">
      <c r="A243" s="192" t="str">
        <f ca="1">Translations!$A$36</f>
        <v>G. Remaining gap to country target: B - F</v>
      </c>
      <c r="B243" s="80" t="s">
        <v>11</v>
      </c>
      <c r="C243" s="82">
        <f>+C226-(C241)</f>
        <v>0</v>
      </c>
      <c r="D243" s="82">
        <f t="shared" ref="D243:E243" si="91">+D226-(D241)</f>
        <v>0</v>
      </c>
      <c r="E243" s="82">
        <f t="shared" si="91"/>
        <v>0</v>
      </c>
      <c r="F243" s="194"/>
    </row>
    <row r="244" spans="1:6" ht="45" customHeight="1">
      <c r="A244" s="193"/>
      <c r="B244" s="80" t="s">
        <v>14</v>
      </c>
      <c r="C244" s="81" t="str">
        <f>IF(C243=0,"",+C243/C226)</f>
        <v/>
      </c>
      <c r="D244" s="81" t="str">
        <f t="shared" ref="D244:E244" si="92">IF(D243=0,"",+D243/D226)</f>
        <v/>
      </c>
      <c r="E244" s="81" t="str">
        <f t="shared" si="92"/>
        <v/>
      </c>
      <c r="F244" s="195"/>
    </row>
    <row r="245" spans="1:6">
      <c r="A245" s="93"/>
    </row>
    <row r="246" spans="1:6">
      <c r="A246" s="93"/>
    </row>
    <row r="247" spans="1:6" s="89" customFormat="1" ht="30" customHeight="1">
      <c r="A247" s="117" t="str">
        <f ca="1">Translations!$A43</f>
        <v>CHW Programmatic Gap Table 9 - Coverage of Health management information system, surveillance and M&amp;E costs</v>
      </c>
      <c r="B247" s="118"/>
      <c r="C247" s="118"/>
      <c r="D247" s="118"/>
      <c r="E247" s="118"/>
      <c r="F247" s="119"/>
    </row>
    <row r="248" spans="1:6" ht="45" customHeight="1">
      <c r="A248" s="73" t="str">
        <f ca="1">Translations!$A$12</f>
        <v>Selected coverage indicator</v>
      </c>
      <c r="B248" s="189" t="str">
        <f ca="1">'RSSH drop-down'!B12</f>
        <v>Percentage of CHWs to be supported with Health management information system, surveillance and M&amp;E</v>
      </c>
      <c r="C248" s="190"/>
      <c r="D248" s="190"/>
      <c r="E248" s="190"/>
      <c r="F248" s="191"/>
    </row>
    <row r="249" spans="1:6" ht="17.45" customHeight="1">
      <c r="A249" s="120" t="str">
        <f ca="1">Translations!$A$13</f>
        <v>Current national coverage</v>
      </c>
      <c r="B249" s="84"/>
      <c r="C249" s="84"/>
      <c r="D249" s="84"/>
      <c r="E249" s="84"/>
      <c r="F249" s="121"/>
    </row>
    <row r="250" spans="1:6" ht="45" customHeight="1">
      <c r="A250" s="122" t="str">
        <f ca="1">Translations!$A$14</f>
        <v>Insert latest results</v>
      </c>
      <c r="B250" s="21">
        <v>73</v>
      </c>
      <c r="C250" s="75" t="str">
        <f ca="1">Translations!$A$15</f>
        <v>Year</v>
      </c>
      <c r="D250" s="21">
        <v>2022</v>
      </c>
      <c r="E250" s="76" t="str">
        <f ca="1">Translations!$A$16</f>
        <v>Data source</v>
      </c>
      <c r="F250" s="142" t="s">
        <v>23</v>
      </c>
    </row>
    <row r="251" spans="1:6" ht="45" customHeight="1">
      <c r="A251" s="123" t="str">
        <f ca="1">Translations!$A$17</f>
        <v>Comments</v>
      </c>
      <c r="B251" s="196"/>
      <c r="C251" s="197"/>
      <c r="D251" s="197"/>
      <c r="E251" s="197"/>
      <c r="F251" s="198"/>
    </row>
    <row r="252" spans="1:6" ht="45" customHeight="1">
      <c r="A252" s="203"/>
      <c r="B252" s="201"/>
      <c r="C252" s="75" t="str">
        <f ca="1">Translations!$A$18</f>
        <v>Year 1</v>
      </c>
      <c r="D252" s="75" t="str">
        <f ca="1">Translations!$A$19</f>
        <v>Year 2</v>
      </c>
      <c r="E252" s="75" t="str">
        <f ca="1">Translations!$A$20</f>
        <v>Year 3</v>
      </c>
      <c r="F252" s="199" t="str">
        <f ca="1">Translations!$A$23</f>
        <v>Comments / Assumptions</v>
      </c>
    </row>
    <row r="253" spans="1:6" ht="45" customHeight="1">
      <c r="A253" s="204"/>
      <c r="B253" s="202"/>
      <c r="C253" s="94">
        <v>2024</v>
      </c>
      <c r="D253" s="94">
        <v>2025</v>
      </c>
      <c r="E253" s="94">
        <v>2026</v>
      </c>
      <c r="F253" s="200"/>
    </row>
    <row r="254" spans="1:6" ht="17.45" customHeight="1">
      <c r="A254" s="120" t="str">
        <f ca="1">Translations!$A$24</f>
        <v>Current estimated country need</v>
      </c>
      <c r="B254" s="86"/>
      <c r="C254" s="86"/>
      <c r="D254" s="86"/>
      <c r="E254" s="86"/>
      <c r="F254" s="124"/>
    </row>
    <row r="255" spans="1:6" ht="45" customHeight="1">
      <c r="A255" s="125" t="str">
        <f ca="1">Translations!$A$25</f>
        <v>A. Total estimated number of CHWs needed by year</v>
      </c>
      <c r="B255" s="79" t="s">
        <v>11</v>
      </c>
      <c r="C255" s="35">
        <v>1141637</v>
      </c>
      <c r="D255" s="35">
        <v>1153780</v>
      </c>
      <c r="E255" s="35">
        <v>1188393</v>
      </c>
      <c r="F255" s="126" t="s">
        <v>12</v>
      </c>
    </row>
    <row r="256" spans="1:6" ht="45" customHeight="1">
      <c r="A256" s="192" t="str">
        <f ca="1">Translations!$A$26</f>
        <v>B. Country targets for number of CHWs needed per NSP or agreed number</v>
      </c>
      <c r="B256" s="80" t="s">
        <v>11</v>
      </c>
      <c r="C256" s="35">
        <v>73</v>
      </c>
      <c r="D256" s="35">
        <v>73</v>
      </c>
      <c r="E256" s="35">
        <v>73</v>
      </c>
      <c r="F256" s="194" t="s">
        <v>24</v>
      </c>
    </row>
    <row r="257" spans="1:6" ht="45" customHeight="1">
      <c r="A257" s="193"/>
      <c r="B257" s="80" t="s">
        <v>14</v>
      </c>
      <c r="C257" s="81">
        <f>IF(C256=0,"",+C256/C255)</f>
        <v>6.3943267430890903E-5</v>
      </c>
      <c r="D257" s="81">
        <f t="shared" ref="D257:E257" si="93">IF(D256=0,"",+D256/D255)</f>
        <v>6.3270294163532043E-5</v>
      </c>
      <c r="E257" s="81">
        <f t="shared" si="93"/>
        <v>6.1427490737491719E-5</v>
      </c>
      <c r="F257" s="195"/>
    </row>
    <row r="258" spans="1:6" ht="17.45" customHeight="1">
      <c r="A258" s="120" t="str">
        <f ca="1">Translations!$A$27</f>
        <v>Country target already covered</v>
      </c>
      <c r="B258" s="86"/>
      <c r="C258" s="86"/>
      <c r="D258" s="86"/>
      <c r="E258" s="86"/>
      <c r="F258" s="124"/>
    </row>
    <row r="259" spans="1:6" ht="45" customHeight="1">
      <c r="A259" s="192" t="str">
        <f ca="1">Translations!$A$99</f>
        <v>C1. Number of CHWs to be supported with Health management information system, surveillance and M&amp;E through domestic resources</v>
      </c>
      <c r="B259" s="79" t="s">
        <v>11</v>
      </c>
      <c r="C259" s="35">
        <v>0</v>
      </c>
      <c r="D259" s="35">
        <v>0</v>
      </c>
      <c r="E259" s="35">
        <v>0</v>
      </c>
      <c r="F259" s="194"/>
    </row>
    <row r="260" spans="1:6" ht="45" customHeight="1">
      <c r="A260" s="193"/>
      <c r="B260" s="79" t="s">
        <v>14</v>
      </c>
      <c r="C260" s="81" t="str">
        <f>IF(C259=0,"",+C259/C256)</f>
        <v/>
      </c>
      <c r="D260" s="81" t="str">
        <f t="shared" ref="D260:E260" si="94">IF(D259=0,"",+D259/D256)</f>
        <v/>
      </c>
      <c r="E260" s="81" t="str">
        <f t="shared" si="94"/>
        <v/>
      </c>
      <c r="F260" s="195"/>
    </row>
    <row r="261" spans="1:6" ht="45" customHeight="1">
      <c r="A261" s="192" t="str">
        <f ca="1">Translations!$A$100</f>
        <v>C2. Number of CHWs to be supported with Health management information system, surveillance and M&amp;E through non-Global Fund external resources</v>
      </c>
      <c r="B261" s="79" t="s">
        <v>11</v>
      </c>
      <c r="C261" s="35">
        <v>0</v>
      </c>
      <c r="D261" s="35">
        <v>0</v>
      </c>
      <c r="E261" s="35">
        <v>0</v>
      </c>
      <c r="F261" s="211"/>
    </row>
    <row r="262" spans="1:6" ht="45" customHeight="1">
      <c r="A262" s="193"/>
      <c r="B262" s="79" t="s">
        <v>14</v>
      </c>
      <c r="C262" s="81" t="str">
        <f>IF(C261=0,"",+C261/C256)</f>
        <v/>
      </c>
      <c r="D262" s="81" t="str">
        <f t="shared" ref="D262:E262" si="95">IF(D261=0,"",+D261/D256)</f>
        <v/>
      </c>
      <c r="E262" s="81" t="str">
        <f t="shared" si="95"/>
        <v/>
      </c>
      <c r="F262" s="212"/>
    </row>
    <row r="263" spans="1:6" ht="45" customHeight="1">
      <c r="A263" s="192" t="str">
        <f ca="1">Translations!$A$101</f>
        <v>C. Number of CHWs to be supported with Health management information system, surveillance and M&amp;E through domestic + non-Global Fund external resources</v>
      </c>
      <c r="B263" s="79" t="s">
        <v>11</v>
      </c>
      <c r="C263" s="82">
        <f>+C259+C261</f>
        <v>0</v>
      </c>
      <c r="D263" s="82">
        <f>+D259+D261</f>
        <v>0</v>
      </c>
      <c r="E263" s="82">
        <f>+E259+E261</f>
        <v>0</v>
      </c>
      <c r="F263" s="194"/>
    </row>
    <row r="264" spans="1:6" ht="45" customHeight="1">
      <c r="A264" s="193"/>
      <c r="B264" s="79" t="s">
        <v>14</v>
      </c>
      <c r="C264" s="81" t="str">
        <f>IF(C263=0,"",+C263/C256)</f>
        <v/>
      </c>
      <c r="D264" s="81" t="str">
        <f t="shared" ref="D264:E264" si="96">IF(D263=0,"",+D263/D256)</f>
        <v/>
      </c>
      <c r="E264" s="81" t="str">
        <f t="shared" si="96"/>
        <v/>
      </c>
      <c r="F264" s="195"/>
    </row>
    <row r="265" spans="1:6" ht="17.45" customHeight="1">
      <c r="A265" s="120" t="str">
        <f ca="1">Translations!$A$31</f>
        <v>Programmatic gap</v>
      </c>
      <c r="B265" s="86"/>
      <c r="C265" s="86"/>
      <c r="D265" s="86"/>
      <c r="E265" s="86"/>
      <c r="F265" s="124"/>
    </row>
    <row r="266" spans="1:6" ht="45" customHeight="1">
      <c r="A266" s="192" t="str">
        <f ca="1">Translations!$A$32</f>
        <v>D. Expected annual gap in meeting the target: B - C</v>
      </c>
      <c r="B266" s="79" t="s">
        <v>11</v>
      </c>
      <c r="C266" s="82">
        <f>+C256-(C263)</f>
        <v>73</v>
      </c>
      <c r="D266" s="82">
        <f t="shared" ref="D266:E266" si="97">+D256-(D263)</f>
        <v>73</v>
      </c>
      <c r="E266" s="82">
        <f t="shared" si="97"/>
        <v>73</v>
      </c>
      <c r="F266" s="194"/>
    </row>
    <row r="267" spans="1:6" ht="45" customHeight="1">
      <c r="A267" s="193"/>
      <c r="B267" s="79" t="s">
        <v>14</v>
      </c>
      <c r="C267" s="81">
        <f>IF(C266=0,"",+C266/C256)</f>
        <v>1</v>
      </c>
      <c r="D267" s="81">
        <f t="shared" ref="D267:E267" si="98">IF(D266=0,"",+D266/D256)</f>
        <v>1</v>
      </c>
      <c r="E267" s="81">
        <f t="shared" si="98"/>
        <v>1</v>
      </c>
      <c r="F267" s="195"/>
    </row>
    <row r="268" spans="1:6" ht="17.45" customHeight="1">
      <c r="A268" s="120" t="str">
        <f ca="1">Translations!$A$33</f>
        <v>Country target covered with the allocation amount</v>
      </c>
      <c r="B268" s="77"/>
      <c r="C268" s="77"/>
      <c r="D268" s="77"/>
      <c r="E268" s="77"/>
      <c r="F268" s="98"/>
    </row>
    <row r="269" spans="1:6" ht="45" customHeight="1">
      <c r="A269" s="192" t="str">
        <f ca="1">Translations!$A$102</f>
        <v>E. Number of CHWs to be supported with Health management information system, surveillance and M&amp;E through the allocation amount</v>
      </c>
      <c r="B269" s="80" t="s">
        <v>11</v>
      </c>
      <c r="C269" s="35">
        <v>73</v>
      </c>
      <c r="D269" s="35">
        <v>73</v>
      </c>
      <c r="E269" s="35">
        <v>73</v>
      </c>
      <c r="F269" s="194" t="s">
        <v>25</v>
      </c>
    </row>
    <row r="270" spans="1:6" ht="45" customHeight="1">
      <c r="A270" s="193"/>
      <c r="B270" s="80" t="s">
        <v>14</v>
      </c>
      <c r="C270" s="81">
        <f>IF(C269=0,"",+C269/C256)</f>
        <v>1</v>
      </c>
      <c r="D270" s="81">
        <f t="shared" ref="D270:E270" si="99">IF(D269=0,"",+D269/D256)</f>
        <v>1</v>
      </c>
      <c r="E270" s="81">
        <f t="shared" si="99"/>
        <v>1</v>
      </c>
      <c r="F270" s="195"/>
    </row>
    <row r="271" spans="1:6" ht="45" customHeight="1">
      <c r="A271" s="192" t="str">
        <f ca="1">Translations!$A$103</f>
        <v>F. Number of CHWs to be supported with Health management information system, surveillance and M&amp;E through all sources: C+E</v>
      </c>
      <c r="B271" s="80" t="s">
        <v>11</v>
      </c>
      <c r="C271" s="82">
        <f>+C269+C263</f>
        <v>73</v>
      </c>
      <c r="D271" s="82">
        <f t="shared" ref="D271:E271" si="100">+D269+D263</f>
        <v>73</v>
      </c>
      <c r="E271" s="82">
        <f t="shared" si="100"/>
        <v>73</v>
      </c>
      <c r="F271" s="194"/>
    </row>
    <row r="272" spans="1:6" ht="45" customHeight="1">
      <c r="A272" s="193"/>
      <c r="B272" s="80" t="s">
        <v>14</v>
      </c>
      <c r="C272" s="81">
        <f>IF(C271=0,"",+C271/C256)</f>
        <v>1</v>
      </c>
      <c r="D272" s="81">
        <f t="shared" ref="D272:E272" si="101">IF(D271=0,"",+D271/D256)</f>
        <v>1</v>
      </c>
      <c r="E272" s="81">
        <f t="shared" si="101"/>
        <v>1</v>
      </c>
      <c r="F272" s="195"/>
    </row>
    <row r="273" spans="1:6" ht="45" customHeight="1">
      <c r="A273" s="192" t="str">
        <f ca="1">Translations!$A$36</f>
        <v>G. Remaining gap to country target: B - F</v>
      </c>
      <c r="B273" s="80" t="s">
        <v>11</v>
      </c>
      <c r="C273" s="82">
        <f>+C256-(C271)</f>
        <v>0</v>
      </c>
      <c r="D273" s="82">
        <f t="shared" ref="D273:E273" si="102">+D256-(D271)</f>
        <v>0</v>
      </c>
      <c r="E273" s="82">
        <f t="shared" si="102"/>
        <v>0</v>
      </c>
      <c r="F273" s="194"/>
    </row>
    <row r="274" spans="1:6" ht="45" customHeight="1">
      <c r="A274" s="193"/>
      <c r="B274" s="80" t="s">
        <v>14</v>
      </c>
      <c r="C274" s="81" t="str">
        <f>IF(C273=0,"",+C273/C256)</f>
        <v/>
      </c>
      <c r="D274" s="81" t="str">
        <f t="shared" ref="D274:E274" si="103">IF(D273=0,"",+D273/D256)</f>
        <v/>
      </c>
      <c r="E274" s="81" t="str">
        <f t="shared" si="103"/>
        <v/>
      </c>
      <c r="F274" s="195"/>
    </row>
    <row r="275" spans="1:6" ht="14.25" customHeight="1">
      <c r="A275" s="224" t="s">
        <v>26</v>
      </c>
      <c r="B275" s="224"/>
      <c r="C275" s="224"/>
      <c r="D275" s="224"/>
      <c r="E275" s="224"/>
      <c r="F275" s="224"/>
    </row>
    <row r="276" spans="1:6">
      <c r="A276" s="224"/>
      <c r="B276" s="224"/>
      <c r="C276" s="224"/>
      <c r="D276" s="224"/>
      <c r="E276" s="224"/>
      <c r="F276" s="224"/>
    </row>
    <row r="277" spans="1:6">
      <c r="A277" s="224"/>
      <c r="B277" s="224"/>
      <c r="C277" s="224"/>
      <c r="D277" s="224"/>
      <c r="E277" s="224"/>
      <c r="F277" s="224"/>
    </row>
    <row r="278" spans="1:6">
      <c r="A278" s="224"/>
      <c r="B278" s="224"/>
      <c r="C278" s="224"/>
      <c r="D278" s="224"/>
      <c r="E278" s="224"/>
      <c r="F278" s="224"/>
    </row>
    <row r="279" spans="1:6">
      <c r="A279" s="224"/>
      <c r="B279" s="224"/>
      <c r="C279" s="224"/>
      <c r="D279" s="224"/>
      <c r="E279" s="224"/>
      <c r="F279" s="224"/>
    </row>
    <row r="280" spans="1:6">
      <c r="A280" s="224"/>
      <c r="B280" s="224"/>
      <c r="C280" s="224"/>
      <c r="D280" s="224"/>
      <c r="E280" s="224"/>
      <c r="F280" s="224"/>
    </row>
    <row r="281" spans="1:6">
      <c r="A281" s="224"/>
      <c r="B281" s="224"/>
      <c r="C281" s="224"/>
      <c r="D281" s="224"/>
      <c r="E281" s="224"/>
      <c r="F281" s="224"/>
    </row>
    <row r="282" spans="1:6">
      <c r="A282" s="224"/>
      <c r="B282" s="224"/>
      <c r="C282" s="224"/>
      <c r="D282" s="224"/>
      <c r="E282" s="224"/>
      <c r="F282" s="224"/>
    </row>
    <row r="283" spans="1:6">
      <c r="A283" s="224"/>
      <c r="B283" s="224"/>
      <c r="C283" s="224"/>
      <c r="D283" s="224"/>
      <c r="E283" s="224"/>
      <c r="F283" s="224"/>
    </row>
    <row r="284" spans="1:6">
      <c r="A284" s="224"/>
      <c r="B284" s="224"/>
      <c r="C284" s="224"/>
      <c r="D284" s="224"/>
      <c r="E284" s="224"/>
      <c r="F284" s="224"/>
    </row>
    <row r="285" spans="1:6">
      <c r="A285" s="224"/>
      <c r="B285" s="224"/>
      <c r="C285" s="224"/>
      <c r="D285" s="224"/>
      <c r="E285" s="224"/>
      <c r="F285" s="224"/>
    </row>
  </sheetData>
  <sheetProtection algorithmName="SHA-512" hashValue="m+TY1cy6ymow6C2pM5Rpx9OM6jqKukwgPQIVlFHV6Vir5FYa8SLjE13y+js1GZfwW4j6XPNcY5hTCJdOHPqb6Q==" saltValue="/WOpTKNvGz1MGzPwYLtQvQ==" spinCount="100000" sheet="1" formatColumns="0" formatRows="0" insertColumns="0"/>
  <mergeCells count="196">
    <mergeCell ref="A273:A274"/>
    <mergeCell ref="F273:F274"/>
    <mergeCell ref="A275:F285"/>
    <mergeCell ref="A266:A267"/>
    <mergeCell ref="F266:F267"/>
    <mergeCell ref="A269:A270"/>
    <mergeCell ref="F269:F270"/>
    <mergeCell ref="A271:A272"/>
    <mergeCell ref="F271:F272"/>
    <mergeCell ref="A259:A260"/>
    <mergeCell ref="F259:F260"/>
    <mergeCell ref="A261:A262"/>
    <mergeCell ref="F261:F262"/>
    <mergeCell ref="A263:A264"/>
    <mergeCell ref="F263:F264"/>
    <mergeCell ref="A243:A244"/>
    <mergeCell ref="F243:F244"/>
    <mergeCell ref="B248:F248"/>
    <mergeCell ref="B251:F251"/>
    <mergeCell ref="F252:F253"/>
    <mergeCell ref="A256:A257"/>
    <mergeCell ref="F256:F257"/>
    <mergeCell ref="B252:B253"/>
    <mergeCell ref="A252:A253"/>
    <mergeCell ref="A236:A237"/>
    <mergeCell ref="F236:F237"/>
    <mergeCell ref="A239:A240"/>
    <mergeCell ref="F239:F240"/>
    <mergeCell ref="A241:A242"/>
    <mergeCell ref="F241:F242"/>
    <mergeCell ref="A229:A230"/>
    <mergeCell ref="F229:F230"/>
    <mergeCell ref="A231:A232"/>
    <mergeCell ref="F231:F232"/>
    <mergeCell ref="A233:A234"/>
    <mergeCell ref="F233:F234"/>
    <mergeCell ref="A213:A214"/>
    <mergeCell ref="F213:F214"/>
    <mergeCell ref="B218:F218"/>
    <mergeCell ref="B221:F221"/>
    <mergeCell ref="F222:F223"/>
    <mergeCell ref="A226:A227"/>
    <mergeCell ref="F226:F227"/>
    <mergeCell ref="A206:A207"/>
    <mergeCell ref="F206:F207"/>
    <mergeCell ref="A209:A210"/>
    <mergeCell ref="F209:F210"/>
    <mergeCell ref="A211:A212"/>
    <mergeCell ref="F211:F212"/>
    <mergeCell ref="B222:B223"/>
    <mergeCell ref="A222:A223"/>
    <mergeCell ref="A199:A200"/>
    <mergeCell ref="F199:F200"/>
    <mergeCell ref="A201:A202"/>
    <mergeCell ref="F201:F202"/>
    <mergeCell ref="A203:A204"/>
    <mergeCell ref="F203:F204"/>
    <mergeCell ref="A183:A184"/>
    <mergeCell ref="F183:F184"/>
    <mergeCell ref="B188:F188"/>
    <mergeCell ref="B191:F191"/>
    <mergeCell ref="F192:F193"/>
    <mergeCell ref="A196:A197"/>
    <mergeCell ref="F196:F197"/>
    <mergeCell ref="B192:B193"/>
    <mergeCell ref="A192:A193"/>
    <mergeCell ref="A176:A177"/>
    <mergeCell ref="F176:F177"/>
    <mergeCell ref="A179:A180"/>
    <mergeCell ref="F179:F180"/>
    <mergeCell ref="A181:A182"/>
    <mergeCell ref="F181:F182"/>
    <mergeCell ref="A169:A170"/>
    <mergeCell ref="F169:F170"/>
    <mergeCell ref="A171:A172"/>
    <mergeCell ref="F171:F172"/>
    <mergeCell ref="A173:A174"/>
    <mergeCell ref="F173:F174"/>
    <mergeCell ref="A153:A154"/>
    <mergeCell ref="F153:F154"/>
    <mergeCell ref="B158:F158"/>
    <mergeCell ref="B161:F161"/>
    <mergeCell ref="F162:F163"/>
    <mergeCell ref="A166:A167"/>
    <mergeCell ref="F166:F167"/>
    <mergeCell ref="A146:A147"/>
    <mergeCell ref="F146:F147"/>
    <mergeCell ref="A149:A150"/>
    <mergeCell ref="F149:F150"/>
    <mergeCell ref="A151:A152"/>
    <mergeCell ref="F151:F152"/>
    <mergeCell ref="B162:B163"/>
    <mergeCell ref="A162:A163"/>
    <mergeCell ref="A139:A140"/>
    <mergeCell ref="F139:F140"/>
    <mergeCell ref="A141:A142"/>
    <mergeCell ref="F141:F142"/>
    <mergeCell ref="A143:A144"/>
    <mergeCell ref="F143:F144"/>
    <mergeCell ref="A123:A124"/>
    <mergeCell ref="F123:F124"/>
    <mergeCell ref="B128:F128"/>
    <mergeCell ref="B131:F131"/>
    <mergeCell ref="F132:F133"/>
    <mergeCell ref="A136:A137"/>
    <mergeCell ref="F136:F137"/>
    <mergeCell ref="A132:A133"/>
    <mergeCell ref="A117:A118"/>
    <mergeCell ref="F117:F118"/>
    <mergeCell ref="A119:A120"/>
    <mergeCell ref="F119:F120"/>
    <mergeCell ref="A121:A122"/>
    <mergeCell ref="F121:F122"/>
    <mergeCell ref="A109:A110"/>
    <mergeCell ref="F109:F110"/>
    <mergeCell ref="A111:A112"/>
    <mergeCell ref="F111:F112"/>
    <mergeCell ref="A114:A115"/>
    <mergeCell ref="F114:F115"/>
    <mergeCell ref="B96:F96"/>
    <mergeCell ref="B99:F99"/>
    <mergeCell ref="F100:F101"/>
    <mergeCell ref="A104:A105"/>
    <mergeCell ref="F104:F105"/>
    <mergeCell ref="A107:A108"/>
    <mergeCell ref="F107:F108"/>
    <mergeCell ref="A87:A88"/>
    <mergeCell ref="F87:F88"/>
    <mergeCell ref="A89:A90"/>
    <mergeCell ref="F89:F90"/>
    <mergeCell ref="A91:A92"/>
    <mergeCell ref="F91:F92"/>
    <mergeCell ref="B100:B101"/>
    <mergeCell ref="A100:A101"/>
    <mergeCell ref="A79:A80"/>
    <mergeCell ref="F79:F80"/>
    <mergeCell ref="A81:A82"/>
    <mergeCell ref="F81:F82"/>
    <mergeCell ref="A84:A85"/>
    <mergeCell ref="F84:F85"/>
    <mergeCell ref="B66:F66"/>
    <mergeCell ref="B69:F69"/>
    <mergeCell ref="F70:F71"/>
    <mergeCell ref="A74:A75"/>
    <mergeCell ref="F74:F75"/>
    <mergeCell ref="A77:A78"/>
    <mergeCell ref="F77:F78"/>
    <mergeCell ref="B70:B71"/>
    <mergeCell ref="A70:A71"/>
    <mergeCell ref="A57:A58"/>
    <mergeCell ref="F57:F58"/>
    <mergeCell ref="A59:A60"/>
    <mergeCell ref="F59:F60"/>
    <mergeCell ref="A61:A62"/>
    <mergeCell ref="F61:F62"/>
    <mergeCell ref="A49:A50"/>
    <mergeCell ref="F49:F50"/>
    <mergeCell ref="A51:A52"/>
    <mergeCell ref="F51:F52"/>
    <mergeCell ref="A54:A55"/>
    <mergeCell ref="F54:F55"/>
    <mergeCell ref="B39:F39"/>
    <mergeCell ref="F40:F41"/>
    <mergeCell ref="A44:A45"/>
    <mergeCell ref="F44:F45"/>
    <mergeCell ref="A47:A48"/>
    <mergeCell ref="F47:F48"/>
    <mergeCell ref="A27:A28"/>
    <mergeCell ref="F27:F28"/>
    <mergeCell ref="A29:A30"/>
    <mergeCell ref="F29:F30"/>
    <mergeCell ref="A31:A32"/>
    <mergeCell ref="F31:F32"/>
    <mergeCell ref="B40:B41"/>
    <mergeCell ref="A40:A41"/>
    <mergeCell ref="A24:A25"/>
    <mergeCell ref="F24:F25"/>
    <mergeCell ref="B9:F9"/>
    <mergeCell ref="F10:F11"/>
    <mergeCell ref="A14:A15"/>
    <mergeCell ref="F14:F15"/>
    <mergeCell ref="A17:A18"/>
    <mergeCell ref="F17:F18"/>
    <mergeCell ref="B36:F36"/>
    <mergeCell ref="B10:B11"/>
    <mergeCell ref="A10:A11"/>
    <mergeCell ref="A1:E1"/>
    <mergeCell ref="F1:F3"/>
    <mergeCell ref="A2:E2"/>
    <mergeCell ref="A3:D3"/>
    <mergeCell ref="A4:F4"/>
    <mergeCell ref="B6:F6"/>
    <mergeCell ref="A19:A20"/>
    <mergeCell ref="F19:F20"/>
    <mergeCell ref="A21:A22"/>
    <mergeCell ref="F21:F22"/>
  </mergeCells>
  <pageMargins left="0.7" right="0.7" top="0.75" bottom="0.75" header="0.3" footer="0.3"/>
  <pageSetup paperSize="8" scale="83" fitToHeight="0" orientation="portrait" r:id="rId1"/>
  <rowBreaks count="5" manualBreakCount="5">
    <brk id="32" max="6" man="1"/>
    <brk id="62" max="6" man="1"/>
    <brk id="93" max="6" man="1"/>
    <brk id="125" max="6" man="1"/>
    <brk id="155" max="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7" tint="0.39997558519241921"/>
    <pageSetUpPr fitToPage="1"/>
  </sheetPr>
  <dimension ref="A1:F77"/>
  <sheetViews>
    <sheetView view="pageBreakPreview" zoomScale="81" zoomScaleNormal="80" zoomScalePageLayoutView="80" workbookViewId="0">
      <pane ySplit="4" topLeftCell="A5" activePane="bottomLeft" state="frozen"/>
      <selection pane="bottomLeft" activeCell="B9" sqref="B9"/>
      <selection activeCell="B7" sqref="B7"/>
    </sheetView>
  </sheetViews>
  <sheetFormatPr defaultColWidth="9" defaultRowHeight="13.9"/>
  <cols>
    <col min="1" max="1" width="30.625" style="8" customWidth="1"/>
    <col min="2" max="5" width="11.625" style="8" customWidth="1"/>
    <col min="6" max="6" width="68.375" style="8" customWidth="1"/>
    <col min="7" max="7" width="9" style="8"/>
    <col min="8" max="8" width="10.375" style="8" customWidth="1"/>
    <col min="9" max="9" width="10.875" style="8" customWidth="1"/>
    <col min="10" max="10" width="12.125" style="8" customWidth="1"/>
    <col min="11" max="16384" width="9" style="8"/>
  </cols>
  <sheetData>
    <row r="1" spans="1:6" ht="21.95" customHeight="1">
      <c r="A1" s="167" t="s">
        <v>4</v>
      </c>
      <c r="B1" s="168"/>
      <c r="C1" s="168"/>
      <c r="D1" s="168"/>
      <c r="E1" s="168"/>
      <c r="F1" s="184" t="str">
        <f ca="1">Translations!$G$128</f>
        <v>Latest version updated: 15 March 2023</v>
      </c>
    </row>
    <row r="2" spans="1:6" ht="21.95" customHeight="1">
      <c r="A2" s="169" t="s">
        <v>5</v>
      </c>
      <c r="B2" s="170"/>
      <c r="C2" s="170"/>
      <c r="D2" s="170"/>
      <c r="E2" s="170"/>
      <c r="F2" s="185"/>
    </row>
    <row r="3" spans="1:6" ht="21.95" customHeight="1" thickBot="1">
      <c r="A3" s="169" t="s">
        <v>6</v>
      </c>
      <c r="B3" s="170"/>
      <c r="C3" s="170"/>
      <c r="D3" s="170"/>
      <c r="E3" s="29"/>
      <c r="F3" s="186"/>
    </row>
    <row r="4" spans="1:6" ht="66.75" customHeight="1">
      <c r="A4" s="187" t="str">
        <f ca="1">Translations!A38</f>
        <v xml:space="preserve">Carefully read the instructions in the "Instructions" tab before completing the programmatic gap analysis table. 
The instructions have been tailored to each specific module/intervention. </v>
      </c>
      <c r="B4" s="187"/>
      <c r="C4" s="187"/>
      <c r="D4" s="187"/>
      <c r="E4" s="187"/>
      <c r="F4" s="188"/>
    </row>
    <row r="5" spans="1:6" ht="60" customHeight="1">
      <c r="A5" s="236" t="str">
        <f ca="1">Translations!$A$44</f>
        <v>CHW Programmatic Gap Table 10 - non-malaria iCCM commodities (first line antibiotics for simple pneumonia among children 2-59 months of age as part of iCCM)</v>
      </c>
      <c r="B5" s="237"/>
      <c r="C5" s="237"/>
      <c r="D5" s="237"/>
      <c r="E5" s="237"/>
      <c r="F5" s="238"/>
    </row>
    <row r="6" spans="1:6" ht="45" customHeight="1">
      <c r="A6" s="73" t="str">
        <f ca="1">Translations!$A$11</f>
        <v>Priority Module</v>
      </c>
      <c r="B6" s="189" t="str">
        <f ca="1">'RSSH drop-down'!$A$15</f>
        <v>Malaria - Case management</v>
      </c>
      <c r="C6" s="190"/>
      <c r="D6" s="190"/>
      <c r="E6" s="190"/>
      <c r="F6" s="191"/>
    </row>
    <row r="7" spans="1:6" ht="45" customHeight="1">
      <c r="A7" s="73" t="str">
        <f ca="1">Translations!$A$12</f>
        <v>Selected coverage indicator</v>
      </c>
      <c r="B7" s="189" t="str">
        <f ca="1">'RSSH drop-down'!$B13</f>
        <v>Proportion of children 2-59 months with suspected pneumonia (fast breathing) that received first line antibiotic treatment in the community</v>
      </c>
      <c r="C7" s="190"/>
      <c r="D7" s="190"/>
      <c r="E7" s="190"/>
      <c r="F7" s="191"/>
    </row>
    <row r="8" spans="1:6" ht="17.45" customHeight="1">
      <c r="A8" s="120" t="str">
        <f ca="1">Translations!$A$13</f>
        <v>Current national coverage</v>
      </c>
      <c r="B8" s="77"/>
      <c r="C8" s="77"/>
      <c r="D8" s="77"/>
      <c r="E8" s="77"/>
      <c r="F8" s="98"/>
    </row>
    <row r="9" spans="1:6" ht="45" customHeight="1">
      <c r="A9" s="122" t="str">
        <f ca="1">Translations!$A$14</f>
        <v>Insert latest results</v>
      </c>
      <c r="B9" s="99"/>
      <c r="C9" s="75" t="str">
        <f ca="1">Translations!$A$15</f>
        <v>Year</v>
      </c>
      <c r="D9" s="21"/>
      <c r="E9" s="75" t="str">
        <f ca="1">Translations!$A$16</f>
        <v>Data source</v>
      </c>
      <c r="F9" s="48"/>
    </row>
    <row r="10" spans="1:6" ht="45" customHeight="1" thickBot="1">
      <c r="A10" s="129" t="str">
        <f ca="1">Translations!$A$17</f>
        <v>Comments</v>
      </c>
      <c r="B10" s="205"/>
      <c r="C10" s="206"/>
      <c r="D10" s="206"/>
      <c r="E10" s="206"/>
      <c r="F10" s="207"/>
    </row>
    <row r="11" spans="1:6" ht="17.45" customHeight="1" thickBot="1">
      <c r="A11" s="130"/>
      <c r="B11" s="36"/>
      <c r="C11" s="36"/>
      <c r="D11" s="36"/>
      <c r="E11" s="36"/>
      <c r="F11" s="131"/>
    </row>
    <row r="12" spans="1:6" ht="45" customHeight="1">
      <c r="A12" s="132"/>
      <c r="B12" s="209"/>
      <c r="C12" s="78" t="str">
        <f ca="1">Translations!$A$18</f>
        <v>Year 1</v>
      </c>
      <c r="D12" s="78" t="str">
        <f ca="1">Translations!$A$19</f>
        <v>Year 2</v>
      </c>
      <c r="E12" s="78" t="str">
        <f ca="1">Translations!$A$20</f>
        <v>Year 3</v>
      </c>
      <c r="F12" s="208" t="str">
        <f ca="1">Translations!$A$23</f>
        <v>Comments / Assumptions</v>
      </c>
    </row>
    <row r="13" spans="1:6" ht="45" customHeight="1">
      <c r="A13" s="133"/>
      <c r="B13" s="202"/>
      <c r="C13" s="47" t="str">
        <f ca="1">Translations!$A$22</f>
        <v>Insert year</v>
      </c>
      <c r="D13" s="47" t="str">
        <f ca="1">Translations!$A$22</f>
        <v>Insert year</v>
      </c>
      <c r="E13" s="47" t="str">
        <f ca="1">Translations!$A$22</f>
        <v>Insert year</v>
      </c>
      <c r="F13" s="200"/>
    </row>
    <row r="14" spans="1:6" ht="17.45" customHeight="1">
      <c r="A14" s="120" t="str">
        <f ca="1">Translations!$A$24</f>
        <v>Current estimated country need</v>
      </c>
      <c r="B14" s="77"/>
      <c r="C14" s="77"/>
      <c r="D14" s="77"/>
      <c r="E14" s="77"/>
      <c r="F14" s="98"/>
    </row>
    <row r="15" spans="1:6" ht="45" customHeight="1">
      <c r="A15" s="125" t="str">
        <f ca="1">Translations!$A$47</f>
        <v>A. Total estimated suspected pneumonia cases (community)</v>
      </c>
      <c r="B15" s="79" t="s">
        <v>11</v>
      </c>
      <c r="C15" s="35"/>
      <c r="D15" s="35"/>
      <c r="E15" s="35"/>
      <c r="F15" s="126"/>
    </row>
    <row r="16" spans="1:6" ht="45" customHeight="1">
      <c r="A16" s="233" t="str">
        <f ca="1">Translations!$A$48</f>
        <v>B. Country targets (from National Strategic Plan)</v>
      </c>
      <c r="B16" s="79" t="s">
        <v>11</v>
      </c>
      <c r="C16" s="35"/>
      <c r="D16" s="35"/>
      <c r="E16" s="35"/>
      <c r="F16" s="194"/>
    </row>
    <row r="17" spans="1:6" ht="45" customHeight="1">
      <c r="A17" s="234"/>
      <c r="B17" s="79" t="s">
        <v>14</v>
      </c>
      <c r="C17" s="81" t="str">
        <f>IF(C16=0,"",+C16/C15)</f>
        <v/>
      </c>
      <c r="D17" s="81" t="str">
        <f t="shared" ref="D17:E17" si="0">IF(D16=0,"",+D16/D15)</f>
        <v/>
      </c>
      <c r="E17" s="81" t="str">
        <f t="shared" si="0"/>
        <v/>
      </c>
      <c r="F17" s="195"/>
    </row>
    <row r="18" spans="1:6" ht="17.45" customHeight="1">
      <c r="A18" s="120" t="str">
        <f ca="1">Translations!$A$27</f>
        <v>Country target already covered</v>
      </c>
      <c r="B18" s="77"/>
      <c r="C18" s="77"/>
      <c r="D18" s="77"/>
      <c r="E18" s="77"/>
      <c r="F18" s="98"/>
    </row>
    <row r="19" spans="1:6" ht="45" customHeight="1">
      <c r="A19" s="233" t="str">
        <f ca="1">Translations!$A$49</f>
        <v>C1. Country target planned to be covered by domestic resources</v>
      </c>
      <c r="B19" s="79" t="s">
        <v>11</v>
      </c>
      <c r="C19" s="35"/>
      <c r="D19" s="35"/>
      <c r="E19" s="35"/>
      <c r="F19" s="194"/>
    </row>
    <row r="20" spans="1:6" ht="45" customHeight="1">
      <c r="A20" s="234"/>
      <c r="B20" s="79" t="s">
        <v>14</v>
      </c>
      <c r="C20" s="81" t="str">
        <f>IF(C19=0,"",+C19/C16)</f>
        <v/>
      </c>
      <c r="D20" s="81" t="str">
        <f t="shared" ref="D20:E20" si="1">IF(D19=0,"",+D19/D16)</f>
        <v/>
      </c>
      <c r="E20" s="81" t="str">
        <f t="shared" si="1"/>
        <v/>
      </c>
      <c r="F20" s="195"/>
    </row>
    <row r="21" spans="1:6" ht="45" customHeight="1">
      <c r="A21" s="233" t="str">
        <f ca="1">Translations!$A$50</f>
        <v>C2. Country target planned to be covered by non-Global Fund external resources</v>
      </c>
      <c r="B21" s="79" t="s">
        <v>11</v>
      </c>
      <c r="C21" s="35"/>
      <c r="D21" s="35"/>
      <c r="E21" s="35"/>
      <c r="F21" s="194"/>
    </row>
    <row r="22" spans="1:6" ht="45" customHeight="1">
      <c r="A22" s="234"/>
      <c r="B22" s="79" t="s">
        <v>14</v>
      </c>
      <c r="C22" s="81" t="str">
        <f>IF(C21=0,"",+C21/C16)</f>
        <v/>
      </c>
      <c r="D22" s="81" t="str">
        <f t="shared" ref="D22:E22" si="2">IF(D21=0,"",+D21/D16)</f>
        <v/>
      </c>
      <c r="E22" s="81" t="str">
        <f t="shared" si="2"/>
        <v/>
      </c>
      <c r="F22" s="195"/>
    </row>
    <row r="23" spans="1:6" ht="45" customHeight="1">
      <c r="A23" s="233" t="str">
        <f ca="1">Translations!$A$51</f>
        <v>C. Total country target already covered</v>
      </c>
      <c r="B23" s="79" t="s">
        <v>11</v>
      </c>
      <c r="C23" s="82">
        <f>+C19+C21</f>
        <v>0</v>
      </c>
      <c r="D23" s="82">
        <f>+D19+D21</f>
        <v>0</v>
      </c>
      <c r="E23" s="82">
        <f>+E19+E21</f>
        <v>0</v>
      </c>
      <c r="F23" s="194"/>
    </row>
    <row r="24" spans="1:6" ht="45" customHeight="1">
      <c r="A24" s="234"/>
      <c r="B24" s="79" t="s">
        <v>14</v>
      </c>
      <c r="C24" s="81" t="str">
        <f>IF(C23=0,"",+C23/C16)</f>
        <v/>
      </c>
      <c r="D24" s="81" t="str">
        <f t="shared" ref="D24:E24" si="3">IF(D23=0,"",+D23/D16)</f>
        <v/>
      </c>
      <c r="E24" s="81" t="str">
        <f t="shared" si="3"/>
        <v/>
      </c>
      <c r="F24" s="195"/>
    </row>
    <row r="25" spans="1:6" ht="17.45" customHeight="1">
      <c r="A25" s="120" t="str">
        <f ca="1">Translations!$A$31</f>
        <v>Programmatic gap</v>
      </c>
      <c r="B25" s="77"/>
      <c r="C25" s="77"/>
      <c r="D25" s="77"/>
      <c r="E25" s="77"/>
      <c r="F25" s="98"/>
    </row>
    <row r="26" spans="1:6" ht="45" customHeight="1">
      <c r="A26" s="233" t="str">
        <f ca="1">Translations!$A$32</f>
        <v>D. Expected annual gap in meeting the target: B - C</v>
      </c>
      <c r="B26" s="79" t="s">
        <v>11</v>
      </c>
      <c r="C26" s="82">
        <f>+C16-(C23)</f>
        <v>0</v>
      </c>
      <c r="D26" s="82">
        <f t="shared" ref="D26:E26" si="4">+D16-(D23)</f>
        <v>0</v>
      </c>
      <c r="E26" s="82">
        <f t="shared" si="4"/>
        <v>0</v>
      </c>
      <c r="F26" s="194"/>
    </row>
    <row r="27" spans="1:6" ht="45" customHeight="1">
      <c r="A27" s="234"/>
      <c r="B27" s="79" t="s">
        <v>14</v>
      </c>
      <c r="C27" s="81" t="str">
        <f>IF(C26=0,"",+C26/C16)</f>
        <v/>
      </c>
      <c r="D27" s="81" t="str">
        <f t="shared" ref="D27:E27" si="5">IF(D26=0,"",+D26/D16)</f>
        <v/>
      </c>
      <c r="E27" s="81" t="str">
        <f t="shared" si="5"/>
        <v/>
      </c>
      <c r="F27" s="195"/>
    </row>
    <row r="28" spans="1:6" ht="17.45" customHeight="1">
      <c r="A28" s="120" t="str">
        <f ca="1">Translations!$A$33</f>
        <v>Country target covered with the allocation amount</v>
      </c>
      <c r="B28" s="77"/>
      <c r="C28" s="77"/>
      <c r="D28" s="77"/>
      <c r="E28" s="77"/>
      <c r="F28" s="98"/>
    </row>
    <row r="29" spans="1:6" ht="45" customHeight="1">
      <c r="A29" s="233" t="str">
        <f ca="1">Translations!$A$52</f>
        <v>E. Targets to be financed by the allocation amount</v>
      </c>
      <c r="B29" s="79" t="s">
        <v>11</v>
      </c>
      <c r="C29" s="35"/>
      <c r="D29" s="35"/>
      <c r="E29" s="35"/>
      <c r="F29" s="194"/>
    </row>
    <row r="30" spans="1:6" ht="45" customHeight="1">
      <c r="A30" s="234"/>
      <c r="B30" s="79" t="s">
        <v>14</v>
      </c>
      <c r="C30" s="81" t="str">
        <f>IF(C29=0,"",+C29/C16)</f>
        <v/>
      </c>
      <c r="D30" s="81" t="str">
        <f t="shared" ref="D30:E30" si="6">IF(D29=0,"",+D29/D16)</f>
        <v/>
      </c>
      <c r="E30" s="81" t="str">
        <f t="shared" si="6"/>
        <v/>
      </c>
      <c r="F30" s="195"/>
    </row>
    <row r="31" spans="1:6" ht="45" customHeight="1">
      <c r="A31" s="233" t="str">
        <f ca="1">Translations!$A$53</f>
        <v>F. Coverage from allocation amount and other sources: C+E</v>
      </c>
      <c r="B31" s="79" t="s">
        <v>11</v>
      </c>
      <c r="C31" s="82">
        <f>+C29+C23</f>
        <v>0</v>
      </c>
      <c r="D31" s="82">
        <f>+D29+D23</f>
        <v>0</v>
      </c>
      <c r="E31" s="82">
        <f>+E29+E23</f>
        <v>0</v>
      </c>
      <c r="F31" s="194"/>
    </row>
    <row r="32" spans="1:6" ht="45" customHeight="1">
      <c r="A32" s="234"/>
      <c r="B32" s="79" t="s">
        <v>14</v>
      </c>
      <c r="C32" s="81" t="str">
        <f>IF(C31=0,"",+C31/C16)</f>
        <v/>
      </c>
      <c r="D32" s="81" t="str">
        <f t="shared" ref="D32:E32" si="7">IF(D31=0,"",+D31/D16)</f>
        <v/>
      </c>
      <c r="E32" s="81" t="str">
        <f t="shared" si="7"/>
        <v/>
      </c>
      <c r="F32" s="195"/>
    </row>
    <row r="33" spans="1:6" ht="45" customHeight="1">
      <c r="A33" s="233" t="str">
        <f ca="1">Translations!$A$36</f>
        <v>G. Remaining gap to country target: B - F</v>
      </c>
      <c r="B33" s="79" t="s">
        <v>11</v>
      </c>
      <c r="C33" s="82">
        <f>+C16-(C31)</f>
        <v>0</v>
      </c>
      <c r="D33" s="82">
        <f t="shared" ref="D33:E33" si="8">+D16-(D31)</f>
        <v>0</v>
      </c>
      <c r="E33" s="82">
        <f t="shared" si="8"/>
        <v>0</v>
      </c>
      <c r="F33" s="194"/>
    </row>
    <row r="34" spans="1:6" ht="45" customHeight="1">
      <c r="A34" s="234"/>
      <c r="B34" s="79" t="s">
        <v>14</v>
      </c>
      <c r="C34" s="81" t="str">
        <f>IF(C33=0,"",+C33/C16)</f>
        <v/>
      </c>
      <c r="D34" s="81" t="str">
        <f t="shared" ref="D34:E34" si="9">IF(D33=0,"",+D33/D16)</f>
        <v/>
      </c>
      <c r="E34" s="81" t="str">
        <f t="shared" si="9"/>
        <v/>
      </c>
      <c r="F34" s="195"/>
    </row>
    <row r="35" spans="1:6">
      <c r="A35" s="37"/>
      <c r="B35" s="37"/>
      <c r="C35" s="37"/>
      <c r="D35" s="37"/>
      <c r="E35" s="37"/>
      <c r="F35" s="37"/>
    </row>
    <row r="36" spans="1:6">
      <c r="A36" s="37"/>
      <c r="B36" s="37"/>
      <c r="C36" s="37"/>
      <c r="D36" s="37"/>
      <c r="E36" s="37"/>
      <c r="F36" s="37"/>
    </row>
    <row r="37" spans="1:6" ht="60" customHeight="1">
      <c r="A37" s="236" t="str">
        <f ca="1">Translations!$A$45</f>
        <v>CHW Programmatic Gap Table 11 - non-malaria iCCM commodities (oral rehydration salts and zinc for treatment of diarrhea among children 2-59 months of age as part of iCCM)</v>
      </c>
      <c r="B37" s="237"/>
      <c r="C37" s="237"/>
      <c r="D37" s="237"/>
      <c r="E37" s="237"/>
      <c r="F37" s="238"/>
    </row>
    <row r="38" spans="1:6" ht="45" customHeight="1">
      <c r="A38" s="125" t="str">
        <f ca="1">Translations!$A$11</f>
        <v>Priority Module</v>
      </c>
      <c r="B38" s="189" t="str">
        <f ca="1">'RSSH drop-down'!$A$15</f>
        <v>Malaria - Case management</v>
      </c>
      <c r="C38" s="190"/>
      <c r="D38" s="190"/>
      <c r="E38" s="190"/>
      <c r="F38" s="191"/>
    </row>
    <row r="39" spans="1:6" ht="45" customHeight="1">
      <c r="A39" s="125" t="str">
        <f ca="1">Translations!$A$12</f>
        <v>Selected coverage indicator</v>
      </c>
      <c r="B39" s="189" t="str">
        <f ca="1">'RSSH drop-down'!B14</f>
        <v>Proportion of children 2-59 months with diarrhea that received oral rehydration salts and zinc treatment in the community</v>
      </c>
      <c r="C39" s="190"/>
      <c r="D39" s="190"/>
      <c r="E39" s="190"/>
      <c r="F39" s="191"/>
    </row>
    <row r="40" spans="1:6" ht="17.100000000000001" customHeight="1">
      <c r="A40" s="227" t="str">
        <f ca="1">Translations!$A$13</f>
        <v>Current national coverage</v>
      </c>
      <c r="B40" s="228"/>
      <c r="C40" s="228"/>
      <c r="D40" s="228"/>
      <c r="E40" s="228"/>
      <c r="F40" s="229"/>
    </row>
    <row r="41" spans="1:6" ht="45" customHeight="1">
      <c r="A41" s="125" t="str">
        <f ca="1">Translations!$A$14</f>
        <v>Insert latest results</v>
      </c>
      <c r="B41" s="21"/>
      <c r="C41" s="75" t="str">
        <f ca="1">Translations!$A$15</f>
        <v>Year</v>
      </c>
      <c r="D41" s="21"/>
      <c r="E41" s="75" t="str">
        <f ca="1">Translations!$A$16</f>
        <v>Data source</v>
      </c>
      <c r="F41" s="47"/>
    </row>
    <row r="42" spans="1:6" ht="45" customHeight="1" thickBot="1">
      <c r="A42" s="125" t="str">
        <f ca="1">Translations!$A$17</f>
        <v>Comments</v>
      </c>
      <c r="B42" s="230"/>
      <c r="C42" s="231"/>
      <c r="D42" s="231"/>
      <c r="E42" s="231"/>
      <c r="F42" s="232"/>
    </row>
    <row r="43" spans="1:6" ht="15" thickBot="1">
      <c r="A43" s="130"/>
      <c r="B43" s="36"/>
      <c r="C43" s="36"/>
      <c r="D43" s="36"/>
      <c r="E43" s="36"/>
      <c r="F43" s="131"/>
    </row>
    <row r="44" spans="1:6" ht="45" customHeight="1">
      <c r="A44" s="210"/>
      <c r="B44" s="209"/>
      <c r="C44" s="75" t="str">
        <f ca="1">Translations!$A$18</f>
        <v>Year 1</v>
      </c>
      <c r="D44" s="75" t="str">
        <f ca="1">Translations!$A$19</f>
        <v>Year 2</v>
      </c>
      <c r="E44" s="75" t="str">
        <f ca="1">Translations!$A$20</f>
        <v>Year 3</v>
      </c>
      <c r="F44" s="225" t="str">
        <f ca="1">Translations!$A$23</f>
        <v>Comments / Assumptions</v>
      </c>
    </row>
    <row r="45" spans="1:6" ht="45" customHeight="1">
      <c r="A45" s="204"/>
      <c r="B45" s="202"/>
      <c r="C45" s="47" t="str">
        <f ca="1">Translations!$A$22</f>
        <v>Insert year</v>
      </c>
      <c r="D45" s="47" t="str">
        <f ca="1">Translations!$A$22</f>
        <v>Insert year</v>
      </c>
      <c r="E45" s="47" t="str">
        <f ca="1">Translations!$A$22</f>
        <v>Insert year</v>
      </c>
      <c r="F45" s="226"/>
    </row>
    <row r="46" spans="1:6" ht="17.45" customHeight="1">
      <c r="A46" s="227" t="str">
        <f ca="1">Translations!$A$24</f>
        <v>Current estimated country need</v>
      </c>
      <c r="B46" s="228"/>
      <c r="C46" s="228"/>
      <c r="D46" s="228"/>
      <c r="E46" s="228"/>
      <c r="F46" s="229"/>
    </row>
    <row r="47" spans="1:6" ht="45" customHeight="1">
      <c r="A47" s="125" t="str">
        <f ca="1">Translations!$A$54</f>
        <v>A. Total estimated diarrhea cases (community)</v>
      </c>
      <c r="B47" s="79" t="s">
        <v>11</v>
      </c>
      <c r="C47" s="35"/>
      <c r="D47" s="35"/>
      <c r="E47" s="35"/>
      <c r="F47" s="126"/>
    </row>
    <row r="48" spans="1:6" ht="45" customHeight="1">
      <c r="A48" s="192" t="str">
        <f ca="1">Translations!$A$48</f>
        <v>B. Country targets (from National Strategic Plan)</v>
      </c>
      <c r="B48" s="79" t="s">
        <v>11</v>
      </c>
      <c r="C48" s="35"/>
      <c r="D48" s="35"/>
      <c r="E48" s="35"/>
      <c r="F48" s="194"/>
    </row>
    <row r="49" spans="1:6" ht="45" customHeight="1">
      <c r="A49" s="193"/>
      <c r="B49" s="79" t="s">
        <v>14</v>
      </c>
      <c r="C49" s="81" t="str">
        <f>IF(C48=0,"",+C48/C47)</f>
        <v/>
      </c>
      <c r="D49" s="81" t="str">
        <f t="shared" ref="D49:E49" si="10">IF(D48=0,"",+D48/D47)</f>
        <v/>
      </c>
      <c r="E49" s="81" t="str">
        <f t="shared" si="10"/>
        <v/>
      </c>
      <c r="F49" s="195"/>
    </row>
    <row r="50" spans="1:6" ht="17.45" customHeight="1">
      <c r="A50" s="227" t="str">
        <f ca="1">Translations!$A$27</f>
        <v>Country target already covered</v>
      </c>
      <c r="B50" s="228"/>
      <c r="C50" s="228"/>
      <c r="D50" s="228"/>
      <c r="E50" s="228"/>
      <c r="F50" s="229"/>
    </row>
    <row r="51" spans="1:6" ht="45" customHeight="1">
      <c r="A51" s="192" t="str">
        <f ca="1">Translations!$A$49</f>
        <v>C1. Country target planned to be covered by domestic resources</v>
      </c>
      <c r="B51" s="79" t="s">
        <v>11</v>
      </c>
      <c r="C51" s="35"/>
      <c r="D51" s="35"/>
      <c r="E51" s="35"/>
      <c r="F51" s="194"/>
    </row>
    <row r="52" spans="1:6" ht="45" customHeight="1">
      <c r="A52" s="193"/>
      <c r="B52" s="79" t="s">
        <v>14</v>
      </c>
      <c r="C52" s="81" t="str">
        <f>IF(C51=0,"",+C51/C48)</f>
        <v/>
      </c>
      <c r="D52" s="81" t="str">
        <f t="shared" ref="D52:E52" si="11">IF(D51=0,"",+D51/D48)</f>
        <v/>
      </c>
      <c r="E52" s="81" t="str">
        <f t="shared" si="11"/>
        <v/>
      </c>
      <c r="F52" s="195"/>
    </row>
    <row r="53" spans="1:6" ht="45" customHeight="1">
      <c r="A53" s="192" t="str">
        <f ca="1">Translations!$A50</f>
        <v>C2. Country target planned to be covered by non-Global Fund external resources</v>
      </c>
      <c r="B53" s="79" t="s">
        <v>11</v>
      </c>
      <c r="C53" s="35"/>
      <c r="D53" s="35"/>
      <c r="E53" s="35"/>
      <c r="F53" s="194"/>
    </row>
    <row r="54" spans="1:6" ht="45" customHeight="1">
      <c r="A54" s="193"/>
      <c r="B54" s="79" t="s">
        <v>14</v>
      </c>
      <c r="C54" s="81" t="str">
        <f>IF(C53=0,"",+C53/C48)</f>
        <v/>
      </c>
      <c r="D54" s="81" t="str">
        <f t="shared" ref="D54:E54" si="12">IF(D53=0,"",+D53/D48)</f>
        <v/>
      </c>
      <c r="E54" s="81" t="str">
        <f t="shared" si="12"/>
        <v/>
      </c>
      <c r="F54" s="195"/>
    </row>
    <row r="55" spans="1:6" ht="45" customHeight="1">
      <c r="A55" s="192" t="str">
        <f ca="1">Translations!$A$51</f>
        <v>C. Total country target already covered</v>
      </c>
      <c r="B55" s="79" t="s">
        <v>11</v>
      </c>
      <c r="C55" s="82">
        <f>+C51+C53</f>
        <v>0</v>
      </c>
      <c r="D55" s="82">
        <f>+D51+D53</f>
        <v>0</v>
      </c>
      <c r="E55" s="82">
        <f>+E51+E53</f>
        <v>0</v>
      </c>
      <c r="F55" s="194"/>
    </row>
    <row r="56" spans="1:6" ht="45" customHeight="1">
      <c r="A56" s="193"/>
      <c r="B56" s="79" t="s">
        <v>14</v>
      </c>
      <c r="C56" s="81" t="str">
        <f>IF(C55=0,"",+C55/C48)</f>
        <v/>
      </c>
      <c r="D56" s="81" t="str">
        <f t="shared" ref="D56:E56" si="13">IF(D55=0,"",+D55/D48)</f>
        <v/>
      </c>
      <c r="E56" s="81" t="str">
        <f t="shared" si="13"/>
        <v/>
      </c>
      <c r="F56" s="195"/>
    </row>
    <row r="57" spans="1:6" ht="17.45" customHeight="1">
      <c r="A57" s="227" t="str">
        <f ca="1">Translations!$A$31</f>
        <v>Programmatic gap</v>
      </c>
      <c r="B57" s="228"/>
      <c r="C57" s="228"/>
      <c r="D57" s="228"/>
      <c r="E57" s="228"/>
      <c r="F57" s="229"/>
    </row>
    <row r="58" spans="1:6" ht="45" customHeight="1">
      <c r="A58" s="192" t="str">
        <f ca="1">Translations!$A$32</f>
        <v>D. Expected annual gap in meeting the target: B - C</v>
      </c>
      <c r="B58" s="79" t="s">
        <v>11</v>
      </c>
      <c r="C58" s="82">
        <f>+C48-(C55)</f>
        <v>0</v>
      </c>
      <c r="D58" s="82">
        <f t="shared" ref="D58:E58" si="14">+D48-(D55)</f>
        <v>0</v>
      </c>
      <c r="E58" s="82">
        <f t="shared" si="14"/>
        <v>0</v>
      </c>
      <c r="F58" s="194"/>
    </row>
    <row r="59" spans="1:6" ht="45" customHeight="1">
      <c r="A59" s="193"/>
      <c r="B59" s="79" t="s">
        <v>14</v>
      </c>
      <c r="C59" s="81" t="str">
        <f>IF(C58=0,"",+C58/C48)</f>
        <v/>
      </c>
      <c r="D59" s="81" t="str">
        <f t="shared" ref="D59:E59" si="15">IF(D58=0,"",+D58/D48)</f>
        <v/>
      </c>
      <c r="E59" s="81" t="str">
        <f t="shared" si="15"/>
        <v/>
      </c>
      <c r="F59" s="195"/>
    </row>
    <row r="60" spans="1:6" ht="17.45" customHeight="1">
      <c r="A60" s="227" t="str">
        <f ca="1">Translations!$A$33</f>
        <v>Country target covered with the allocation amount</v>
      </c>
      <c r="B60" s="228"/>
      <c r="C60" s="228"/>
      <c r="D60" s="228"/>
      <c r="E60" s="228"/>
      <c r="F60" s="229"/>
    </row>
    <row r="61" spans="1:6" ht="45" customHeight="1">
      <c r="A61" s="192" t="str">
        <f ca="1">Translations!$A$52</f>
        <v>E. Targets to be financed by the allocation amount</v>
      </c>
      <c r="B61" s="79" t="s">
        <v>11</v>
      </c>
      <c r="C61" s="35"/>
      <c r="D61" s="35"/>
      <c r="E61" s="35"/>
      <c r="F61" s="194"/>
    </row>
    <row r="62" spans="1:6" ht="45" customHeight="1">
      <c r="A62" s="193"/>
      <c r="B62" s="79" t="s">
        <v>14</v>
      </c>
      <c r="C62" s="81" t="str">
        <f>IF(C61=0,"",+C61/C48)</f>
        <v/>
      </c>
      <c r="D62" s="81" t="str">
        <f t="shared" ref="D62:E62" si="16">IF(D61=0,"",+D61/D48)</f>
        <v/>
      </c>
      <c r="E62" s="81" t="str">
        <f t="shared" si="16"/>
        <v/>
      </c>
      <c r="F62" s="195"/>
    </row>
    <row r="63" spans="1:6" ht="45" customHeight="1">
      <c r="A63" s="192" t="str">
        <f ca="1">Translations!$A$53</f>
        <v>F. Coverage from allocation amount and other sources: C+E</v>
      </c>
      <c r="B63" s="79" t="s">
        <v>11</v>
      </c>
      <c r="C63" s="82">
        <f>+C61+C55</f>
        <v>0</v>
      </c>
      <c r="D63" s="82">
        <f>+D61+D55</f>
        <v>0</v>
      </c>
      <c r="E63" s="82">
        <f>+E61+E55</f>
        <v>0</v>
      </c>
      <c r="F63" s="194"/>
    </row>
    <row r="64" spans="1:6" ht="45" customHeight="1">
      <c r="A64" s="193"/>
      <c r="B64" s="79" t="s">
        <v>14</v>
      </c>
      <c r="C64" s="81" t="str">
        <f>IF(C63=0,"",+C63/C48)</f>
        <v/>
      </c>
      <c r="D64" s="81" t="str">
        <f t="shared" ref="D64:E64" si="17">IF(D63=0,"",+D63/D48)</f>
        <v/>
      </c>
      <c r="E64" s="81" t="str">
        <f t="shared" si="17"/>
        <v/>
      </c>
      <c r="F64" s="195"/>
    </row>
    <row r="65" spans="1:6" ht="45" customHeight="1">
      <c r="A65" s="192" t="str">
        <f ca="1">Translations!$A$36</f>
        <v>G. Remaining gap to country target: B - F</v>
      </c>
      <c r="B65" s="79" t="s">
        <v>11</v>
      </c>
      <c r="C65" s="82">
        <f>+C48-(C63)</f>
        <v>0</v>
      </c>
      <c r="D65" s="82">
        <f t="shared" ref="D65:E65" si="18">+D48-(D63)</f>
        <v>0</v>
      </c>
      <c r="E65" s="82">
        <f t="shared" si="18"/>
        <v>0</v>
      </c>
      <c r="F65" s="194"/>
    </row>
    <row r="66" spans="1:6" ht="45" customHeight="1">
      <c r="A66" s="193"/>
      <c r="B66" s="79" t="s">
        <v>14</v>
      </c>
      <c r="C66" s="81" t="str">
        <f>IF(C65=0,"",+C65/C48)</f>
        <v/>
      </c>
      <c r="D66" s="81" t="str">
        <f t="shared" ref="D66:E66" si="19">IF(D65=0,"",+D65/D48)</f>
        <v/>
      </c>
      <c r="E66" s="81" t="str">
        <f t="shared" si="19"/>
        <v/>
      </c>
      <c r="F66" s="195"/>
    </row>
    <row r="67" spans="1:6">
      <c r="A67" s="235" t="s">
        <v>27</v>
      </c>
      <c r="B67" s="235"/>
      <c r="C67" s="235"/>
      <c r="D67" s="235"/>
      <c r="E67" s="235"/>
      <c r="F67" s="235"/>
    </row>
    <row r="68" spans="1:6">
      <c r="A68" s="235"/>
      <c r="B68" s="235"/>
      <c r="C68" s="235"/>
      <c r="D68" s="235"/>
      <c r="E68" s="235"/>
      <c r="F68" s="235"/>
    </row>
    <row r="69" spans="1:6">
      <c r="A69" s="235"/>
      <c r="B69" s="235"/>
      <c r="C69" s="235"/>
      <c r="D69" s="235"/>
      <c r="E69" s="235"/>
      <c r="F69" s="235"/>
    </row>
    <row r="70" spans="1:6">
      <c r="A70" s="235"/>
      <c r="B70" s="235"/>
      <c r="C70" s="235"/>
      <c r="D70" s="235"/>
      <c r="E70" s="235"/>
      <c r="F70" s="235"/>
    </row>
    <row r="71" spans="1:6">
      <c r="A71" s="235"/>
      <c r="B71" s="235"/>
      <c r="C71" s="235"/>
      <c r="D71" s="235"/>
      <c r="E71" s="235"/>
      <c r="F71" s="235"/>
    </row>
    <row r="72" spans="1:6">
      <c r="A72" s="235"/>
      <c r="B72" s="235"/>
      <c r="C72" s="235"/>
      <c r="D72" s="235"/>
      <c r="E72" s="235"/>
      <c r="F72" s="235"/>
    </row>
    <row r="73" spans="1:6">
      <c r="A73" s="235"/>
      <c r="B73" s="235"/>
      <c r="C73" s="235"/>
      <c r="D73" s="235"/>
      <c r="E73" s="235"/>
      <c r="F73" s="235"/>
    </row>
    <row r="74" spans="1:6">
      <c r="A74" s="235"/>
      <c r="B74" s="235"/>
      <c r="C74" s="235"/>
      <c r="D74" s="235"/>
      <c r="E74" s="235"/>
      <c r="F74" s="235"/>
    </row>
    <row r="75" spans="1:6">
      <c r="A75" s="235"/>
      <c r="B75" s="235"/>
      <c r="C75" s="235"/>
      <c r="D75" s="235"/>
      <c r="E75" s="235"/>
      <c r="F75" s="235"/>
    </row>
    <row r="76" spans="1:6">
      <c r="A76" s="235"/>
      <c r="B76" s="235"/>
      <c r="C76" s="235"/>
      <c r="D76" s="235"/>
      <c r="E76" s="235"/>
      <c r="F76" s="235"/>
    </row>
    <row r="77" spans="1:6">
      <c r="A77" s="235"/>
      <c r="B77" s="235"/>
      <c r="C77" s="235"/>
      <c r="D77" s="235"/>
      <c r="E77" s="235"/>
      <c r="F77" s="235"/>
    </row>
  </sheetData>
  <sheetProtection algorithmName="SHA-512" hashValue="V90oaEUVuVbgsF79JEAEl7j28bPEcJ8MGxskwOBmSLN5sJ/T0PBLNevH53vTaBkqYm044uvAoPG0g2pyug9ReQ==" saltValue="vxS4l0HgGDi6DMxO7l2FMg==" spinCount="100000" sheet="1" formatColumns="0" formatRows="0" insertColumns="0"/>
  <customSheetViews>
    <customSheetView guid="{CD09CE3E-58EC-4EDC-BE6A-B9CFB40E5B97}" scale="80" showPageBreaks="1" fitToPage="1" printArea="1" hiddenRows="1" view="pageBreakPreview">
      <pane ySplit="5" topLeftCell="A6" activePane="bottomLeft" state="frozen"/>
      <selection pane="bottomLeft" activeCell="B9" sqref="B9:F9"/>
      <rowBreaks count="6" manualBreakCount="6">
        <brk id="34" max="5" man="1"/>
        <brk id="41" max="5" man="1"/>
        <brk id="70" max="6" man="1"/>
        <brk id="103" max="6" man="1"/>
        <brk id="138" max="6" man="1"/>
        <brk id="171" max="6" man="1"/>
      </rowBreaks>
      <pageMargins left="0" right="0" top="0" bottom="0" header="0" footer="0"/>
      <pageSetup paperSize="8" fitToHeight="0" orientation="portrait" r:id="rId1"/>
    </customSheetView>
    <customSheetView guid="{DCBE10EC-8F38-2F45-867C-33FA420E36B5}" scale="80" fitToPage="1" hiddenRows="1" topLeftCell="B1">
      <pane ySplit="5" topLeftCell="A6" activePane="bottomLeft" state="frozenSplit"/>
      <selection pane="bottomLeft" activeCell="A5" sqref="A5:F5"/>
      <rowBreaks count="6" manualBreakCount="6">
        <brk id="34" max="5" man="1"/>
        <brk id="41" max="5" man="1"/>
        <brk id="70" max="6" man="1"/>
        <brk id="103" max="6" man="1"/>
        <brk id="138" max="6" man="1"/>
        <brk id="171" max="6" man="1"/>
      </rowBreaks>
      <pageMargins left="0" right="0" top="0" bottom="0" header="0" footer="0"/>
      <pageSetup paperSize="8" fitToHeight="0" orientation="portrait" r:id="rId2"/>
    </customSheetView>
    <customSheetView guid="{5D020AB2-0A97-4230-BF83-062EE6184162}" scale="80" showPageBreaks="1" fitToPage="1" printArea="1" hiddenRows="1" view="pageBreakPreview">
      <pane ySplit="5" topLeftCell="A196" activePane="bottomLeft" state="frozen"/>
      <selection pane="bottomLeft" activeCell="D197" sqref="D197"/>
      <rowBreaks count="6" manualBreakCount="6">
        <brk id="34" max="5" man="1"/>
        <brk id="41" max="5" man="1"/>
        <brk id="70" max="6" man="1"/>
        <brk id="103" max="6" man="1"/>
        <brk id="138" max="6" man="1"/>
        <brk id="171" max="6" man="1"/>
      </rowBreaks>
      <pageMargins left="0" right="0" top="0" bottom="0" header="0" footer="0"/>
      <pageSetup paperSize="8" scale="70" fitToHeight="0" orientation="portrait" r:id="rId3"/>
    </customSheetView>
    <customSheetView guid="{8A762DD9-6125-4177-AA9B-79E8D68448DE}" scale="80" showPageBreaks="1" fitToPage="1" printArea="1" hiddenRows="1" view="pageBreakPreview">
      <pane ySplit="5" topLeftCell="A6" activePane="bottomLeft" state="frozen"/>
      <selection pane="bottomLeft" activeCell="B8" sqref="B8:F8"/>
      <rowBreaks count="6" manualBreakCount="6">
        <brk id="34" max="5" man="1"/>
        <brk id="41" max="5" man="1"/>
        <brk id="70" max="6" man="1"/>
        <brk id="103" max="6" man="1"/>
        <brk id="138" max="6" man="1"/>
        <brk id="171" max="6" man="1"/>
      </rowBreaks>
      <pageMargins left="0" right="0" top="0" bottom="0" header="0" footer="0"/>
      <pageSetup paperSize="8" fitToHeight="0" orientation="portrait" r:id="rId4"/>
    </customSheetView>
  </customSheetViews>
  <mergeCells count="56">
    <mergeCell ref="A63:A64"/>
    <mergeCell ref="B6:F6"/>
    <mergeCell ref="B38:F38"/>
    <mergeCell ref="A4:F4"/>
    <mergeCell ref="B10:F10"/>
    <mergeCell ref="B7:F7"/>
    <mergeCell ref="A19:A20"/>
    <mergeCell ref="A26:A27"/>
    <mergeCell ref="A37:F37"/>
    <mergeCell ref="A44:A45"/>
    <mergeCell ref="B44:B45"/>
    <mergeCell ref="A40:F40"/>
    <mergeCell ref="A33:A34"/>
    <mergeCell ref="F16:F17"/>
    <mergeCell ref="F29:F30"/>
    <mergeCell ref="F26:F27"/>
    <mergeCell ref="A67:F77"/>
    <mergeCell ref="A65:A66"/>
    <mergeCell ref="A46:F46"/>
    <mergeCell ref="A51:A52"/>
    <mergeCell ref="A53:A54"/>
    <mergeCell ref="A55:A56"/>
    <mergeCell ref="A57:F57"/>
    <mergeCell ref="A60:F60"/>
    <mergeCell ref="A58:A59"/>
    <mergeCell ref="F58:F59"/>
    <mergeCell ref="F65:F66"/>
    <mergeCell ref="F61:F62"/>
    <mergeCell ref="F63:F64"/>
    <mergeCell ref="F48:F49"/>
    <mergeCell ref="A48:A49"/>
    <mergeCell ref="A61:A62"/>
    <mergeCell ref="F19:F20"/>
    <mergeCell ref="F31:F32"/>
    <mergeCell ref="F33:F34"/>
    <mergeCell ref="A29:A30"/>
    <mergeCell ref="F21:F22"/>
    <mergeCell ref="A23:A24"/>
    <mergeCell ref="F23:F24"/>
    <mergeCell ref="A31:A32"/>
    <mergeCell ref="A21:A22"/>
    <mergeCell ref="F12:F13"/>
    <mergeCell ref="A5:F5"/>
    <mergeCell ref="B12:B13"/>
    <mergeCell ref="A1:E1"/>
    <mergeCell ref="A16:A17"/>
    <mergeCell ref="A2:E2"/>
    <mergeCell ref="A3:D3"/>
    <mergeCell ref="F1:F3"/>
    <mergeCell ref="B39:F39"/>
    <mergeCell ref="F51:F52"/>
    <mergeCell ref="F53:F54"/>
    <mergeCell ref="F55:F56"/>
    <mergeCell ref="F44:F45"/>
    <mergeCell ref="A50:F50"/>
    <mergeCell ref="B42:F42"/>
  </mergeCells>
  <pageMargins left="0.7" right="0.7" top="0.75" bottom="0.75" header="0.3" footer="0.3"/>
  <pageSetup paperSize="8" scale="83" fitToHeight="0" orientation="portrait" r:id="rId5"/>
  <rowBreaks count="1" manualBreakCount="1">
    <brk id="34" max="6" man="1"/>
  </rowBreaks>
  <ignoredErrors>
    <ignoredError sqref="F8 A8:E8 F11:F14 F43:F45 A18:E18 B15 B16 A20:B20 B19 A22:B22 B21 A30:B30 B29 A40 A11:E11 A9 E9 F39 A7 C9 A10 F18 F25 F28 F35:F36 A43:E44 A41 C41 E41 A42 A50:E50 B47 F50 B48 B52 B51 A54:B54 B53 F57 F60 A62:B62 B61 A66:B66 B65 A35:E36 B33 A39 C39:E39 A25:E25 B23:E23 A32:B32 B31:E31 A57:E57 B55:E55 A64:B64 B63:E63 A56:B56 A60:E60 A58:B58 A59:B59 A24:B24 A28:E28 A26:B26 A27:B27 A34:B34 A14:E14 A12 C12:E12 C13:E13 B17:E17 A46 C45:E45 B49:E49"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rgb="FFFF0000"/>
  </sheetPr>
  <dimension ref="A1:AZ496"/>
  <sheetViews>
    <sheetView zoomScale="80" zoomScaleNormal="80" workbookViewId="0">
      <pane ySplit="2" topLeftCell="A3" activePane="bottomLeft" state="frozen"/>
      <selection pane="bottomLeft" activeCell="J129" sqref="J129"/>
      <selection activeCell="H3" sqref="H3"/>
    </sheetView>
  </sheetViews>
  <sheetFormatPr defaultColWidth="9" defaultRowHeight="13.9"/>
  <cols>
    <col min="1" max="1" width="19.875" style="1" customWidth="1"/>
    <col min="2" max="4" width="42.375" style="33" customWidth="1"/>
    <col min="5" max="5" width="19.875" style="1" customWidth="1"/>
    <col min="6" max="6" width="16.125" style="6" customWidth="1"/>
    <col min="7" max="7" width="33.625" style="1" customWidth="1"/>
    <col min="8" max="10" width="93.75" style="33" customWidth="1"/>
    <col min="11" max="11" width="36.875" style="1" customWidth="1"/>
    <col min="12" max="16384" width="9" style="1"/>
  </cols>
  <sheetData>
    <row r="1" spans="1:11">
      <c r="A1" s="2" t="s">
        <v>7</v>
      </c>
      <c r="C1" s="66">
        <f>IF(Language="English",0,IF(Language="French",1,IF(Language="Spanish",2,IF(Language="Russian",3))))</f>
        <v>0</v>
      </c>
      <c r="E1" s="3"/>
      <c r="F1" s="5"/>
      <c r="G1" s="1" t="s">
        <v>28</v>
      </c>
      <c r="H1" s="60"/>
      <c r="I1" s="60"/>
      <c r="J1" s="60"/>
      <c r="K1" s="4"/>
    </row>
    <row r="2" spans="1:11">
      <c r="A2" s="23" t="s">
        <v>29</v>
      </c>
      <c r="B2" s="61" t="s">
        <v>8</v>
      </c>
      <c r="C2" s="64" t="s">
        <v>30</v>
      </c>
      <c r="D2" s="64" t="s">
        <v>31</v>
      </c>
      <c r="E2" s="26"/>
      <c r="F2" s="5"/>
      <c r="G2" s="22" t="s">
        <v>29</v>
      </c>
      <c r="H2" s="61" t="s">
        <v>8</v>
      </c>
      <c r="I2" s="64" t="s">
        <v>30</v>
      </c>
      <c r="J2" s="64" t="s">
        <v>31</v>
      </c>
      <c r="K2" s="18"/>
    </row>
    <row r="3" spans="1:11" ht="27.6">
      <c r="A3" s="1" t="str">
        <f t="shared" ref="A3:A36" ca="1" si="0">OFFSET($B3,0,LangOffset,1,1)</f>
        <v>"CHW Tables" tab</v>
      </c>
      <c r="B3" s="55" t="s">
        <v>32</v>
      </c>
      <c r="C3" s="58" t="s">
        <v>33</v>
      </c>
      <c r="D3" s="58" t="s">
        <v>34</v>
      </c>
      <c r="G3" s="1" t="str">
        <f t="shared" ref="G3:G21" ca="1" si="1">OFFSET($H3,0,LangOffset,1,1)</f>
        <v>Instructions - Community Health Worker (CHW) Programmatic Gap Tables</v>
      </c>
      <c r="H3" s="53" t="s">
        <v>35</v>
      </c>
      <c r="I3" s="58" t="s">
        <v>36</v>
      </c>
      <c r="J3" s="58" t="s">
        <v>37</v>
      </c>
    </row>
    <row r="4" spans="1:11" ht="41.45">
      <c r="A4" s="1" t="str">
        <f t="shared" ca="1" si="0"/>
        <v>CHW Programmatic Gap Table 1 - Coverage of remuneration costs</v>
      </c>
      <c r="B4" s="55" t="s">
        <v>38</v>
      </c>
      <c r="C4" s="58" t="s">
        <v>39</v>
      </c>
      <c r="D4" s="58" t="s">
        <v>40</v>
      </c>
      <c r="G4" s="1" t="str">
        <f t="shared" ca="1" si="1"/>
        <v xml:space="preserve">Instructions for filling CHW programmatic gap table: </v>
      </c>
      <c r="H4" s="53" t="s">
        <v>41</v>
      </c>
      <c r="I4" s="58" t="s">
        <v>42</v>
      </c>
      <c r="J4" s="58" t="s">
        <v>43</v>
      </c>
    </row>
    <row r="5" spans="1:11" ht="402.95" customHeight="1">
      <c r="A5" s="1" t="str">
        <f t="shared" ca="1" si="0"/>
        <v>CHW Programmatic Gap Table 2 - Coverage of competency-based pre-service training and certification costs</v>
      </c>
      <c r="B5" s="55" t="s">
        <v>44</v>
      </c>
      <c r="C5" s="58" t="s">
        <v>45</v>
      </c>
      <c r="D5" s="58" t="s">
        <v>46</v>
      </c>
      <c r="G5" s="1" t="str">
        <f t="shared" ca="1" si="1"/>
        <v>Completion of the CHW programmatic gap tables is mandatory for all funding requests requesting funds for CHWs (all types, including K&amp;VP peers) or CHW supervisors. This applies to all funding requests (disease funding requests and RSSH funding requests). Complete the programmatic gap tables for remuneration, training, supervision, equipment, referral and counter-referral, and HMIS and M&amp;E costs. If funding for more than one type of CHW is being requested, please indicate the types of CHWs in row 6 of the "CHW" tab and provide the requested data combined for all of the relevant CHWs (it is not necessary to provide separate tabs for each type of CHW). 
For guidance when completing these programmatic gap tables, please refer to the Modular Framework Handbook and the Global Fund RSSH Information Note, which includes reference to relevant technical guidance documents.   
If your country is eligible for non-malaria iCCM commodities (per the requirements in Annex 3 of the RSSH Information Note) please complete the tab "non-malaria iCCM commodities".</v>
      </c>
      <c r="H5" s="53" t="s">
        <v>47</v>
      </c>
      <c r="I5" s="58" t="s">
        <v>48</v>
      </c>
      <c r="J5" s="58" t="s">
        <v>49</v>
      </c>
    </row>
    <row r="6" spans="1:11" ht="43.5" customHeight="1">
      <c r="A6" s="1" t="str">
        <f t="shared" ca="1" si="0"/>
        <v>CHW Programmatic Gap Table 3 - Coverage of competency-based in-service training costs</v>
      </c>
      <c r="B6" s="55" t="s">
        <v>50</v>
      </c>
      <c r="C6" s="58" t="s">
        <v>51</v>
      </c>
      <c r="D6" s="58" t="s">
        <v>52</v>
      </c>
      <c r="G6" s="1" t="str">
        <f t="shared" ca="1" si="1"/>
        <v xml:space="preserve">Blank cells highlighted in white require input. Cells highlighted in purple and gray will be filled automatically. See below instructions for each table.
</v>
      </c>
      <c r="H6" s="100" t="s">
        <v>53</v>
      </c>
      <c r="I6" s="101" t="s">
        <v>54</v>
      </c>
      <c r="J6" s="100" t="s">
        <v>55</v>
      </c>
    </row>
    <row r="7" spans="1:11" ht="41.45">
      <c r="A7" s="1" t="str">
        <f t="shared" ca="1" si="0"/>
        <v>CHW Programmatic Gap Table 4 - Coverage of supervision costs</v>
      </c>
      <c r="B7" s="55" t="s">
        <v>56</v>
      </c>
      <c r="C7" s="58" t="s">
        <v>57</v>
      </c>
      <c r="D7" s="58" t="s">
        <v>58</v>
      </c>
      <c r="G7" s="1" t="str">
        <f t="shared" ca="1" si="1"/>
        <v>CHW Programmatic Gap Table 1 - Coverage of remuneration costs</v>
      </c>
      <c r="H7" s="53" t="s">
        <v>38</v>
      </c>
      <c r="I7" s="101" t="s">
        <v>39</v>
      </c>
      <c r="J7" s="100" t="s">
        <v>59</v>
      </c>
    </row>
    <row r="8" spans="1:11" ht="41.45">
      <c r="A8" s="1" t="str">
        <f t="shared" ca="1" si="0"/>
        <v>CHW Programmatic Gap Table 5 - Coverage of equipment costs</v>
      </c>
      <c r="B8" s="55" t="s">
        <v>60</v>
      </c>
      <c r="C8" s="59" t="s">
        <v>61</v>
      </c>
      <c r="D8" s="58" t="s">
        <v>62</v>
      </c>
      <c r="G8" s="1" t="str">
        <f t="shared" ca="1" si="1"/>
        <v>Indicator: 
Percentage of CHWs remunerated.</v>
      </c>
      <c r="H8" s="54" t="s">
        <v>63</v>
      </c>
      <c r="I8" s="102" t="s">
        <v>64</v>
      </c>
      <c r="J8" s="103" t="s">
        <v>65</v>
      </c>
    </row>
    <row r="9" spans="1:11" ht="96.6">
      <c r="A9" s="1" t="str">
        <f t="shared" ca="1" si="0"/>
        <v>CHW Programmatic Gap Table 6 - Coverage of PPE costs</v>
      </c>
      <c r="B9" s="55" t="s">
        <v>66</v>
      </c>
      <c r="C9" s="58" t="s">
        <v>67</v>
      </c>
      <c r="D9" s="58" t="s">
        <v>68</v>
      </c>
      <c r="G9" s="1" t="str">
        <f t="shared" ca="1" si="1"/>
        <v>Current estimated country need:
1) "A" refers to the total estimated number of CHWs needed by year (may be higher than the NSP target).
2) "B" refers to country targets for number of CHWs needed per NSP or agreed number</v>
      </c>
      <c r="H9" s="55" t="s">
        <v>69</v>
      </c>
      <c r="I9" s="103" t="s">
        <v>70</v>
      </c>
      <c r="J9" s="103" t="s">
        <v>71</v>
      </c>
    </row>
    <row r="10" spans="1:11" ht="153.94999999999999" customHeight="1">
      <c r="A10" s="1" t="str">
        <f t="shared" ca="1" si="0"/>
        <v>CHW Programmatic Gap Table 7 - Coverage of commodity costs</v>
      </c>
      <c r="B10" s="55" t="s">
        <v>72</v>
      </c>
      <c r="C10" s="58" t="s">
        <v>73</v>
      </c>
      <c r="D10" s="58" t="s">
        <v>74</v>
      </c>
      <c r="G10" s="1" t="str">
        <f t="shared" ca="1" si="1"/>
        <v>Country target already covered:
1) "C1" refers to the number of CHWs who are to receive remuneration through domestic resources.
2) "C2" refers to the number of CHWs who are to receive remuneration through non-Global Fund external resources. 
3) "C" refers to the number of CHWs who are to receive remuneration through domestic + non-Global Fund external resources.</v>
      </c>
      <c r="H10" s="43" t="s">
        <v>75</v>
      </c>
      <c r="I10" s="140" t="s">
        <v>76</v>
      </c>
      <c r="J10" s="141" t="s">
        <v>77</v>
      </c>
    </row>
    <row r="11" spans="1:11" ht="28.9">
      <c r="A11" s="1" t="str">
        <f t="shared" ca="1" si="0"/>
        <v>Priority Module</v>
      </c>
      <c r="B11" s="33" t="s">
        <v>78</v>
      </c>
      <c r="C11" s="33" t="s">
        <v>79</v>
      </c>
      <c r="D11" s="33" t="s">
        <v>80</v>
      </c>
      <c r="G11" s="1" t="str">
        <f t="shared" ca="1" si="1"/>
        <v>Programmatic gap:
Refers to the expected annual gap in meeting the target.</v>
      </c>
      <c r="H11" s="55" t="s">
        <v>81</v>
      </c>
      <c r="I11" s="104" t="s">
        <v>82</v>
      </c>
      <c r="J11" s="103" t="s">
        <v>83</v>
      </c>
    </row>
    <row r="12" spans="1:11" ht="82.9">
      <c r="A12" s="1" t="str">
        <f t="shared" ca="1" si="0"/>
        <v>Selected coverage indicator</v>
      </c>
      <c r="B12" s="33" t="s">
        <v>84</v>
      </c>
      <c r="C12" s="33" t="s">
        <v>85</v>
      </c>
      <c r="D12" s="33" t="s">
        <v>86</v>
      </c>
      <c r="G12" s="1" t="str">
        <f t="shared" ca="1" si="1"/>
        <v>Country target covered with the allocation amounts:
1) "E" refers to the number of CHWs who are to receive remuneration through the allocation amount. 
2) "F" refers to the number of CHWs who are to receive remuneration through all sources.
3) "G" refers to the remaining gap to country target.</v>
      </c>
      <c r="H12" s="43" t="s">
        <v>87</v>
      </c>
      <c r="I12" s="140" t="s">
        <v>88</v>
      </c>
      <c r="J12" s="141" t="s">
        <v>89</v>
      </c>
      <c r="K12" s="32"/>
    </row>
    <row r="13" spans="1:11" ht="41.45">
      <c r="A13" s="1" t="str">
        <f t="shared" ca="1" si="0"/>
        <v>Current national coverage</v>
      </c>
      <c r="B13" s="33" t="s">
        <v>90</v>
      </c>
      <c r="C13" s="33" t="s">
        <v>91</v>
      </c>
      <c r="D13" s="33" t="s">
        <v>92</v>
      </c>
      <c r="G13" s="1" t="str">
        <f ca="1">OFFSET($H13,0,LangOffset,1,1)</f>
        <v>Comments/Assumptions:
For C2, specify the number of CHWs to be supported by source of non-GF external funding</v>
      </c>
      <c r="H13" s="55" t="s">
        <v>93</v>
      </c>
      <c r="I13" s="104" t="s">
        <v>94</v>
      </c>
      <c r="J13" s="103" t="s">
        <v>95</v>
      </c>
    </row>
    <row r="14" spans="1:11" ht="43.15">
      <c r="A14" s="1" t="str">
        <f t="shared" ca="1" si="0"/>
        <v>Insert latest results</v>
      </c>
      <c r="B14" s="33" t="s">
        <v>96</v>
      </c>
      <c r="C14" s="33" t="s">
        <v>97</v>
      </c>
      <c r="D14" s="33" t="s">
        <v>98</v>
      </c>
      <c r="G14" s="1" t="str">
        <f t="shared" ca="1" si="1"/>
        <v>CHW Programmatic Gap Table 2 - Coverage of competency-based pre-service training and certification costs</v>
      </c>
      <c r="H14" s="55" t="s">
        <v>44</v>
      </c>
      <c r="I14" s="104" t="s">
        <v>99</v>
      </c>
      <c r="J14" s="103" t="s">
        <v>100</v>
      </c>
    </row>
    <row r="15" spans="1:11" ht="41.45">
      <c r="A15" s="1" t="str">
        <f t="shared" ca="1" si="0"/>
        <v>Year</v>
      </c>
      <c r="B15" s="33" t="s">
        <v>101</v>
      </c>
      <c r="C15" s="33" t="s">
        <v>102</v>
      </c>
      <c r="D15" s="33" t="s">
        <v>103</v>
      </c>
      <c r="G15" s="1" t="str">
        <f t="shared" ca="1" si="1"/>
        <v xml:space="preserve">Indicator:
Percentage of CHWs who received competency-based pre-service training and certification. </v>
      </c>
      <c r="H15" s="55" t="s">
        <v>104</v>
      </c>
      <c r="I15" s="103" t="s">
        <v>105</v>
      </c>
      <c r="J15" s="103" t="s">
        <v>106</v>
      </c>
    </row>
    <row r="16" spans="1:11" ht="69">
      <c r="A16" s="1" t="str">
        <f t="shared" ca="1" si="0"/>
        <v>Data source</v>
      </c>
      <c r="B16" s="33" t="s">
        <v>107</v>
      </c>
      <c r="C16" s="33" t="s">
        <v>108</v>
      </c>
      <c r="D16" s="33" t="s">
        <v>109</v>
      </c>
      <c r="G16" s="1" t="str">
        <f t="shared" ca="1" si="1"/>
        <v>Current estimated country need:
1) "A" refers to the total estimated number of CHWs needed by year (may be higher than the NSP target).
2) "B" refers to country targets for number of CHWs needed per NSP or agreed number.</v>
      </c>
      <c r="H16" s="55" t="s">
        <v>110</v>
      </c>
      <c r="I16" s="103" t="s">
        <v>111</v>
      </c>
      <c r="J16" s="103" t="s">
        <v>112</v>
      </c>
    </row>
    <row r="17" spans="1:10" ht="124.15">
      <c r="A17" s="1" t="str">
        <f t="shared" ca="1" si="0"/>
        <v>Comments</v>
      </c>
      <c r="B17" s="33" t="s">
        <v>113</v>
      </c>
      <c r="C17" s="33" t="s">
        <v>114</v>
      </c>
      <c r="D17" s="33" t="s">
        <v>115</v>
      </c>
      <c r="G17" s="1" t="str">
        <f t="shared" ca="1" si="1"/>
        <v>Country target already covered:
1) "C1" refers to the number of CHWs who are to receive competency-based pre-service training and certification through domestic resources.
2) "C2" refers to the number of CHWs who are to receive competency-based pre-service training and certification through non-Global Fund external resources. 
3) "C" refers to the number of CHWs who are to receive competency-based pre-service training and certification through domestic + non-Global fund external resources.</v>
      </c>
      <c r="H17" s="55" t="s">
        <v>116</v>
      </c>
      <c r="I17" s="104" t="s">
        <v>117</v>
      </c>
      <c r="J17" s="103" t="s">
        <v>118</v>
      </c>
    </row>
    <row r="18" spans="1:10" ht="28.9">
      <c r="A18" s="1" t="str">
        <f t="shared" ca="1" si="0"/>
        <v>Year 1</v>
      </c>
      <c r="B18" s="33" t="s">
        <v>119</v>
      </c>
      <c r="C18" s="33" t="s">
        <v>120</v>
      </c>
      <c r="D18" s="33" t="s">
        <v>121</v>
      </c>
      <c r="G18" s="1" t="str">
        <f t="shared" ca="1" si="1"/>
        <v>Programmatic gap:
Refers to the expected annual gap in meeting the target.</v>
      </c>
      <c r="H18" s="55" t="s">
        <v>81</v>
      </c>
      <c r="I18" s="104" t="s">
        <v>122</v>
      </c>
      <c r="J18" s="103" t="s">
        <v>83</v>
      </c>
    </row>
    <row r="19" spans="1:10" ht="86.45">
      <c r="A19" s="1" t="str">
        <f t="shared" ca="1" si="0"/>
        <v>Year 2</v>
      </c>
      <c r="B19" s="33" t="s">
        <v>123</v>
      </c>
      <c r="C19" s="33" t="s">
        <v>124</v>
      </c>
      <c r="D19" s="33" t="s">
        <v>125</v>
      </c>
      <c r="G19" s="1" t="str">
        <f t="shared" ca="1" si="1"/>
        <v xml:space="preserve">Country target to be covered with the allocation amount:
1) "E" refers to the number of CHWs who are to receive competency-based pre-service training and certification through the allocation amount.
2) "F" refers to the number of CHWs who are to receive competency-based pre-service training and certification through all sources.
3) "G" refers to the remaining gap to country target. </v>
      </c>
      <c r="H19" s="55" t="s">
        <v>126</v>
      </c>
      <c r="I19" s="104" t="s">
        <v>127</v>
      </c>
      <c r="J19" s="103" t="s">
        <v>128</v>
      </c>
    </row>
    <row r="20" spans="1:10" ht="41.45">
      <c r="A20" s="1" t="str">
        <f t="shared" ca="1" si="0"/>
        <v>Year 3</v>
      </c>
      <c r="B20" s="33" t="s">
        <v>129</v>
      </c>
      <c r="C20" s="33" t="s">
        <v>130</v>
      </c>
      <c r="D20" s="33" t="s">
        <v>131</v>
      </c>
      <c r="G20" s="1" t="str">
        <f t="shared" ca="1" si="1"/>
        <v>Comments/Assumptions:
For C2, specify the number of CHWs to be supported by source of non-Global Fund external funding.</v>
      </c>
      <c r="H20" s="55" t="s">
        <v>132</v>
      </c>
      <c r="I20" s="104" t="s">
        <v>133</v>
      </c>
      <c r="J20" s="103" t="s">
        <v>134</v>
      </c>
    </row>
    <row r="21" spans="1:10" ht="28.9">
      <c r="A21" s="1" t="str">
        <f t="shared" ca="1" si="0"/>
        <v>Year 4</v>
      </c>
      <c r="B21" s="33" t="s">
        <v>135</v>
      </c>
      <c r="C21" s="34" t="s">
        <v>136</v>
      </c>
      <c r="D21" s="33" t="s">
        <v>137</v>
      </c>
      <c r="G21" s="1" t="str">
        <f t="shared" ca="1" si="1"/>
        <v>CHW Programmatic Gap Table 3 - Coverage of competency-based in-service training costs</v>
      </c>
      <c r="H21" s="55" t="s">
        <v>50</v>
      </c>
      <c r="I21" s="104" t="s">
        <v>138</v>
      </c>
      <c r="J21" s="103" t="s">
        <v>139</v>
      </c>
    </row>
    <row r="22" spans="1:10" ht="41.45">
      <c r="A22" s="1" t="str">
        <f t="shared" ca="1" si="0"/>
        <v>Insert year</v>
      </c>
      <c r="B22" s="33" t="s">
        <v>140</v>
      </c>
      <c r="C22" s="33" t="s">
        <v>141</v>
      </c>
      <c r="D22" s="33" t="s">
        <v>142</v>
      </c>
      <c r="G22" s="1" t="str">
        <f t="shared" ref="G22:G69" ca="1" si="2">OFFSET($H22,0,LangOffset,1,1)</f>
        <v>Indicator:
Percentage of CHWs who received competency-based in-service training.</v>
      </c>
      <c r="H22" s="55" t="s">
        <v>143</v>
      </c>
      <c r="I22" s="104" t="s">
        <v>144</v>
      </c>
      <c r="J22" s="103" t="s">
        <v>145</v>
      </c>
    </row>
    <row r="23" spans="1:10" ht="69">
      <c r="A23" s="1" t="str">
        <f t="shared" ca="1" si="0"/>
        <v>Comments / Assumptions</v>
      </c>
      <c r="B23" s="33" t="s">
        <v>146</v>
      </c>
      <c r="C23" s="33" t="s">
        <v>147</v>
      </c>
      <c r="D23" s="33" t="s">
        <v>148</v>
      </c>
      <c r="G23" s="1" t="str">
        <f t="shared" ca="1" si="2"/>
        <v xml:space="preserve">Current estimated country need:
1) "A" refers to the total estimated number of CHWs needed by year (may be higher than the NSP target).
2) "B" refers to country targets for number of CHWs needed per NSP or agreed number. </v>
      </c>
      <c r="H23" s="55" t="s">
        <v>149</v>
      </c>
      <c r="I23" s="103" t="s">
        <v>150</v>
      </c>
      <c r="J23" s="103" t="s">
        <v>151</v>
      </c>
    </row>
    <row r="24" spans="1:10" ht="58.5" customHeight="1">
      <c r="A24" s="1" t="str">
        <f t="shared" ca="1" si="0"/>
        <v>Current estimated country need</v>
      </c>
      <c r="B24" s="33" t="s">
        <v>152</v>
      </c>
      <c r="C24" s="33" t="s">
        <v>153</v>
      </c>
      <c r="D24" s="33" t="s">
        <v>154</v>
      </c>
      <c r="G24" s="1" t="str">
        <f t="shared" ca="1" si="2"/>
        <v>Country target already covered:
1) "C1" refers to the number of CHWs who are to receive competency-based in-service training through domestic resource.
2) "C2" refers to the number of CHWs who are to receive competency-based in-service training through non-Global Fund external resources.
3) "C" refers to the number of CHWs who are to receive competency-based in-service training through domestic + non-Global Fund external resources.</v>
      </c>
      <c r="H24" s="55" t="s">
        <v>155</v>
      </c>
      <c r="I24" s="104" t="s">
        <v>156</v>
      </c>
      <c r="J24" s="103" t="s">
        <v>157</v>
      </c>
    </row>
    <row r="25" spans="1:10" ht="28.9">
      <c r="A25" s="1" t="str">
        <f t="shared" ca="1" si="0"/>
        <v>A. Total estimated number of CHWs needed by year</v>
      </c>
      <c r="B25" s="55" t="s">
        <v>158</v>
      </c>
      <c r="C25" s="144" t="s">
        <v>159</v>
      </c>
      <c r="D25" s="58" t="s">
        <v>160</v>
      </c>
      <c r="G25" s="1" t="str">
        <f t="shared" ca="1" si="2"/>
        <v>Programmatic gap:
Refers to the expected annual gap in meeting the target.</v>
      </c>
      <c r="H25" s="55" t="s">
        <v>81</v>
      </c>
      <c r="I25" s="104" t="s">
        <v>161</v>
      </c>
      <c r="J25" s="103" t="s">
        <v>83</v>
      </c>
    </row>
    <row r="26" spans="1:10" ht="126" customHeight="1">
      <c r="A26" s="1" t="str">
        <f t="shared" ca="1" si="0"/>
        <v>B. Country targets for number of CHWs needed per NSP or agreed number</v>
      </c>
      <c r="B26" s="55" t="s">
        <v>162</v>
      </c>
      <c r="C26" s="58" t="s">
        <v>163</v>
      </c>
      <c r="D26" s="58" t="s">
        <v>164</v>
      </c>
      <c r="G26" s="1" t="str">
        <f t="shared" ca="1" si="2"/>
        <v>Country target to be covered with the allocation amount:
1) "E" refers to the number of CHWs who are to receive competency-based in-service training through the allocation amount.
2) "F" refers to the number of CHWs who are to receive competency-based in-service training through all sources.
3) "G" refers to the remaining gap to country target.</v>
      </c>
      <c r="H26" s="55" t="s">
        <v>165</v>
      </c>
      <c r="I26" s="104" t="s">
        <v>166</v>
      </c>
      <c r="J26" s="103" t="s">
        <v>167</v>
      </c>
    </row>
    <row r="27" spans="1:10" ht="32.450000000000003" customHeight="1">
      <c r="A27" s="1" t="str">
        <f t="shared" ca="1" si="0"/>
        <v>Country target already covered</v>
      </c>
      <c r="B27" s="55" t="s">
        <v>168</v>
      </c>
      <c r="C27" s="58" t="s">
        <v>169</v>
      </c>
      <c r="D27" s="58" t="s">
        <v>170</v>
      </c>
      <c r="G27" s="1" t="str">
        <f t="shared" ca="1" si="2"/>
        <v>Comments/Assumptions:
For C2, the number of CHWs to be supported by source of non-Global Fund external funding.</v>
      </c>
      <c r="H27" s="55" t="s">
        <v>171</v>
      </c>
      <c r="I27" s="104" t="s">
        <v>172</v>
      </c>
      <c r="J27" s="103" t="s">
        <v>134</v>
      </c>
    </row>
    <row r="28" spans="1:10" ht="33.6" customHeight="1">
      <c r="A28" s="1" t="str">
        <f t="shared" ca="1" si="0"/>
        <v>C1. Number of CHWs to be remunerated through domestic resources</v>
      </c>
      <c r="B28" s="55" t="s">
        <v>173</v>
      </c>
      <c r="C28" s="58" t="s">
        <v>174</v>
      </c>
      <c r="D28" s="58" t="s">
        <v>175</v>
      </c>
      <c r="G28" s="1" t="str">
        <f t="shared" ca="1" si="2"/>
        <v>CHW Programmatic Gap Table 4 - Coverage of integrated supportive supervision costs</v>
      </c>
      <c r="H28" s="55" t="s">
        <v>176</v>
      </c>
      <c r="I28" s="104" t="s">
        <v>177</v>
      </c>
      <c r="J28" s="103" t="s">
        <v>178</v>
      </c>
    </row>
    <row r="29" spans="1:10" ht="36.950000000000003" customHeight="1">
      <c r="A29" s="1" t="str">
        <f t="shared" ca="1" si="0"/>
        <v>C2. Number of CHWs to be remunerated through non-Global Fund external resources</v>
      </c>
      <c r="B29" s="55" t="s">
        <v>179</v>
      </c>
      <c r="C29" s="58" t="s">
        <v>180</v>
      </c>
      <c r="D29" s="58" t="s">
        <v>181</v>
      </c>
      <c r="G29" s="1" t="str">
        <f t="shared" ca="1" si="2"/>
        <v xml:space="preserve">Indicator:
Percentage of CHWs who received integrated supportive supervision. </v>
      </c>
      <c r="H29" s="55" t="s">
        <v>182</v>
      </c>
      <c r="I29" s="104" t="s">
        <v>183</v>
      </c>
      <c r="J29" s="103" t="s">
        <v>184</v>
      </c>
    </row>
    <row r="30" spans="1:10" ht="72.599999999999994" customHeight="1">
      <c r="A30" s="1" t="str">
        <f t="shared" ca="1" si="0"/>
        <v>C. Number of CHWs to be remunerated through domestic + non-Global Fund external resources</v>
      </c>
      <c r="B30" s="55" t="s">
        <v>185</v>
      </c>
      <c r="C30" s="59" t="s">
        <v>186</v>
      </c>
      <c r="D30" s="58" t="s">
        <v>187</v>
      </c>
      <c r="G30" s="1" t="str">
        <f t="shared" ca="1" si="2"/>
        <v>Current estimated country need:
1) "A" refers to the total estimated number of CHWs needed by year (may be higher than the NSP target).
2) "B" refers to country targets for number of CHWs needed per NSP or agreed number.</v>
      </c>
      <c r="H30" s="55" t="s">
        <v>110</v>
      </c>
      <c r="I30" s="104" t="s">
        <v>188</v>
      </c>
      <c r="J30" s="103" t="s">
        <v>189</v>
      </c>
    </row>
    <row r="31" spans="1:10" ht="126" customHeight="1">
      <c r="A31" s="1" t="str">
        <f t="shared" ca="1" si="0"/>
        <v>Programmatic gap</v>
      </c>
      <c r="B31" s="55" t="s">
        <v>190</v>
      </c>
      <c r="C31" s="58" t="s">
        <v>191</v>
      </c>
      <c r="D31" s="58" t="s">
        <v>192</v>
      </c>
      <c r="G31" s="1" t="str">
        <f t="shared" ca="1" si="2"/>
        <v>Country target already covered:
1) "C1" refers to the number of CHWs who are to receive integrated supportive supervision through domestic resources.
2) "C2" refers to the number of CHWs who are to receive integrated supportive supervision through non-Global Fund external resources.
3) "C" refers to the number of CHWs who are to receive integrated supportive supervision through domestic + non-Global Fund external resources.</v>
      </c>
      <c r="H31" s="55" t="s">
        <v>193</v>
      </c>
      <c r="I31" s="103" t="s">
        <v>194</v>
      </c>
      <c r="J31" s="103" t="s">
        <v>195</v>
      </c>
    </row>
    <row r="32" spans="1:10" ht="28.9">
      <c r="A32" s="1" t="str">
        <f ca="1">OFFSET($B32,0,LangOffset,1,1)</f>
        <v>D. Expected annual gap in meeting the target: B - C</v>
      </c>
      <c r="B32" s="55" t="s">
        <v>196</v>
      </c>
      <c r="C32" s="59" t="s">
        <v>197</v>
      </c>
      <c r="D32" s="58" t="s">
        <v>198</v>
      </c>
      <c r="G32" s="1" t="str">
        <f t="shared" ca="1" si="2"/>
        <v>Programmatic gap:
Refers to the expected annual gap in meeting the target.</v>
      </c>
      <c r="H32" s="55" t="s">
        <v>81</v>
      </c>
      <c r="I32" s="103" t="s">
        <v>161</v>
      </c>
      <c r="J32" s="103" t="s">
        <v>83</v>
      </c>
    </row>
    <row r="33" spans="1:31" ht="98.1" customHeight="1">
      <c r="A33" s="1" t="str">
        <f t="shared" ca="1" si="0"/>
        <v>Country target covered with the allocation amount</v>
      </c>
      <c r="B33" s="55" t="s">
        <v>199</v>
      </c>
      <c r="C33" s="58" t="s">
        <v>200</v>
      </c>
      <c r="D33" s="58" t="s">
        <v>201</v>
      </c>
      <c r="G33" s="1" t="str">
        <f t="shared" ca="1" si="2"/>
        <v>Country target to be covered with the allocation amount:
1) "E" refers to the number of CHWs who are to receive integrated supportive supervision through the allocation amount.
2) "F" refers to the number of CHWs who are to receive integrated supportive supervision through all sources.
3) "G" refers to the remaining gap to country target</v>
      </c>
      <c r="H33" s="55" t="s">
        <v>202</v>
      </c>
      <c r="I33" s="104" t="s">
        <v>203</v>
      </c>
      <c r="J33" s="103" t="s">
        <v>204</v>
      </c>
    </row>
    <row r="34" spans="1:31" ht="126" customHeight="1">
      <c r="A34" s="1" t="str">
        <f t="shared" ca="1" si="0"/>
        <v>E. Number of CHWs to be remunerated through the allocation amount</v>
      </c>
      <c r="B34" s="55" t="s">
        <v>205</v>
      </c>
      <c r="C34" s="58" t="s">
        <v>206</v>
      </c>
      <c r="D34" s="58" t="s">
        <v>207</v>
      </c>
      <c r="G34" s="1" t="str">
        <f t="shared" ca="1" si="2"/>
        <v>Comments/Assumptions:
1) Integrated supportive supervision costs include all costs needed to ensure quality, integrated supportive supervision of CHWs, including but not limited to: costs for recruitment, remuneration, training, equipment, and supervision of CHW supervisors, as well as implementation costs (e.g., travel costs, per diems) for supervision of CHWs. 
2) For C2, specify the number of CHWs to be supported by source of non-Global Fund external funding.</v>
      </c>
      <c r="H34" s="55" t="s">
        <v>208</v>
      </c>
      <c r="I34" s="104" t="s">
        <v>209</v>
      </c>
      <c r="J34" s="103" t="s">
        <v>210</v>
      </c>
    </row>
    <row r="35" spans="1:31" ht="41.45">
      <c r="A35" s="1" t="str">
        <f t="shared" ca="1" si="0"/>
        <v>F. Number of CHWs to be remunerated through all sources: C+E</v>
      </c>
      <c r="B35" s="55" t="s">
        <v>211</v>
      </c>
      <c r="C35" s="59" t="s">
        <v>212</v>
      </c>
      <c r="D35" s="58" t="s">
        <v>213</v>
      </c>
      <c r="G35" s="1" t="str">
        <f t="shared" ca="1" si="2"/>
        <v>CHW Programmatic Gap Table 5 - Coverage of equipment costs</v>
      </c>
      <c r="H35" s="55" t="s">
        <v>60</v>
      </c>
      <c r="I35" s="104" t="s">
        <v>214</v>
      </c>
      <c r="J35" s="103" t="s">
        <v>215</v>
      </c>
    </row>
    <row r="36" spans="1:31" ht="28.9">
      <c r="A36" s="1" t="str">
        <f t="shared" ca="1" si="0"/>
        <v>G. Remaining gap to country target: B - F</v>
      </c>
      <c r="B36" s="55" t="s">
        <v>216</v>
      </c>
      <c r="C36" s="58" t="s">
        <v>217</v>
      </c>
      <c r="D36" s="58" t="s">
        <v>218</v>
      </c>
      <c r="E36" s="33"/>
      <c r="G36" s="1" t="str">
        <f t="shared" ca="1" si="2"/>
        <v xml:space="preserve">Indicator:
Percentage of equipped CHWs. </v>
      </c>
      <c r="H36" s="55" t="s">
        <v>219</v>
      </c>
      <c r="I36" s="104" t="s">
        <v>220</v>
      </c>
      <c r="J36" s="105" t="s">
        <v>221</v>
      </c>
    </row>
    <row r="37" spans="1:31" s="7" customFormat="1" ht="72.599999999999994" customHeight="1">
      <c r="A37" s="1">
        <f t="shared" ref="A37:A44" ca="1" si="3">OFFSET($B37,0,LangOffset,1,1)</f>
        <v>0</v>
      </c>
      <c r="B37" s="62"/>
      <c r="C37" s="62"/>
      <c r="D37" s="62"/>
      <c r="E37" s="1"/>
      <c r="F37" s="6"/>
      <c r="G37" s="1" t="str">
        <f t="shared" ca="1" si="2"/>
        <v>Current estimated country need:
1) "A" refers to the total estimated number of CHWs needed by year (may be higher than the NSP target).
2) "B" refers to country targets for number of CHWs needed per NSP or agreed number.</v>
      </c>
      <c r="H37" s="55" t="s">
        <v>110</v>
      </c>
      <c r="I37" s="104" t="s">
        <v>222</v>
      </c>
      <c r="J37" s="103" t="s">
        <v>189</v>
      </c>
      <c r="K37" s="1"/>
      <c r="Q37" s="1"/>
      <c r="R37" s="1"/>
      <c r="AD37" s="1"/>
      <c r="AE37" s="1"/>
    </row>
    <row r="38" spans="1:31" ht="85.5" customHeight="1">
      <c r="A38" s="1" t="str">
        <f t="shared" ca="1" si="3"/>
        <v xml:space="preserve">Carefully read the instructions in the "Instructions" tab before completing the programmatic gap analysis table. 
The instructions have been tailored to each specific module/intervention. </v>
      </c>
      <c r="B38" s="33" t="s">
        <v>223</v>
      </c>
      <c r="C38" s="33" t="s">
        <v>224</v>
      </c>
      <c r="D38" s="33" t="s">
        <v>225</v>
      </c>
      <c r="E38" s="6"/>
      <c r="G38" s="1" t="str">
        <f t="shared" ca="1" si="2"/>
        <v>Country target already covered:
1) "C1" refers to the number of CHWs who are to be equipped through domestic resources.
2) "C2" refers to the number of CHWs who are to be equipped through non-GF external resources. 
3) "C" refers to the number of CHWs who are to be equipped through domestic + non-Global Fund external resources.</v>
      </c>
      <c r="H38" s="55" t="s">
        <v>226</v>
      </c>
      <c r="I38" s="104" t="s">
        <v>227</v>
      </c>
      <c r="J38" s="103" t="s">
        <v>228</v>
      </c>
    </row>
    <row r="39" spans="1:31" ht="28.9">
      <c r="A39" s="1">
        <f t="shared" ca="1" si="3"/>
        <v>0</v>
      </c>
      <c r="B39" s="62"/>
      <c r="C39" s="62"/>
      <c r="D39" s="62"/>
      <c r="G39" s="1" t="str">
        <f t="shared" ca="1" si="2"/>
        <v>Programmatic gap:
Refers to the expected annual gap in meeting the target.</v>
      </c>
      <c r="H39" s="55" t="s">
        <v>81</v>
      </c>
      <c r="I39" s="104" t="s">
        <v>82</v>
      </c>
      <c r="J39" s="103" t="s">
        <v>83</v>
      </c>
    </row>
    <row r="40" spans="1:31" ht="59.1" customHeight="1">
      <c r="A40" s="1" t="str">
        <f t="shared" ca="1" si="3"/>
        <v>This sheet contains a blank table in the case where the number of tables provided in the previous sheets is not sufficient, or if the applicant wishes to submit a table for a module/intervention/indicator that is not specified in the instructions.
This table is unprotected, therefore formulas in the cells can be changed if required. The table can also be copied if more than one is needed.</v>
      </c>
      <c r="B40" s="43" t="s">
        <v>229</v>
      </c>
      <c r="C40" s="34" t="s">
        <v>230</v>
      </c>
      <c r="D40" s="33" t="s">
        <v>231</v>
      </c>
      <c r="G40" s="1" t="str">
        <f t="shared" ca="1" si="2"/>
        <v>Country target to be covered with the allocation amount:
1) "E" refers to the number of CHWs who are to be equipped through the allocation amount. 
2) "F" refers to the number of CHWs who are to be equipped through all sources.
3) "G" refers to the remaining gap to country target</v>
      </c>
      <c r="H40" s="55" t="s">
        <v>232</v>
      </c>
      <c r="I40" s="104" t="s">
        <v>233</v>
      </c>
      <c r="J40" s="103" t="s">
        <v>234</v>
      </c>
    </row>
    <row r="41" spans="1:31" ht="124.15">
      <c r="A41" s="1" t="str">
        <f t="shared" ca="1" si="3"/>
        <v>Programmatic Gap Blank Table (if needed, per priority intervention)</v>
      </c>
      <c r="B41" s="33" t="s">
        <v>235</v>
      </c>
      <c r="C41" s="33" t="s">
        <v>236</v>
      </c>
      <c r="D41" s="33" t="s">
        <v>237</v>
      </c>
      <c r="G41" s="1" t="str">
        <f t="shared" ca="1" si="2"/>
        <v>Comments/Assumptions:
1) Equipment depends on the role of the CHW and geography (rural versus urban). In rural contexts, the following should be considered: Transportation (e.g., bicycle inc. maintenance or motorcycle inc. maintenance and fuel or transportation allowance, depending on context/terrain (note if transport costs for referral / counter-referral are included here Table 8 is not needed) backpack, uniform, rain gear and boots, flashlight, thermometer, shakir tape, respiratory timers for respiratory illness. 
2) For C2, specify the number of CHWs to be supported by source of non-Global Fund external funding.</v>
      </c>
      <c r="H41" s="55" t="s">
        <v>238</v>
      </c>
      <c r="I41" s="104" t="s">
        <v>239</v>
      </c>
      <c r="J41" s="103" t="s">
        <v>240</v>
      </c>
    </row>
    <row r="42" spans="1:31" ht="41.45">
      <c r="A42" s="1" t="str">
        <f t="shared" ca="1" si="3"/>
        <v xml:space="preserve">CHW Programmatic Gap Table 8 - Coverage of referral / counter-referral costs </v>
      </c>
      <c r="B42" s="55" t="s">
        <v>241</v>
      </c>
      <c r="C42" s="58" t="s">
        <v>242</v>
      </c>
      <c r="D42" s="58" t="s">
        <v>243</v>
      </c>
      <c r="G42" s="1" t="str">
        <f t="shared" ca="1" si="2"/>
        <v>CHW Programmatic Gap Table 6 - Coverage of PPE costs</v>
      </c>
      <c r="H42" s="55" t="s">
        <v>66</v>
      </c>
      <c r="I42" s="104" t="s">
        <v>67</v>
      </c>
      <c r="J42" s="103" t="s">
        <v>244</v>
      </c>
    </row>
    <row r="43" spans="1:31" ht="55.15">
      <c r="A43" s="1" t="str">
        <f t="shared" ca="1" si="3"/>
        <v>CHW Programmatic Gap Table 9 - Coverage of Health management information system, surveillance and M&amp;E costs</v>
      </c>
      <c r="B43" s="55" t="s">
        <v>245</v>
      </c>
      <c r="C43" s="58" t="s">
        <v>246</v>
      </c>
      <c r="D43" s="58" t="s">
        <v>247</v>
      </c>
      <c r="G43" s="1" t="str">
        <f t="shared" ca="1" si="2"/>
        <v>Indicator:
Percentage of CHWs protected with PPE.</v>
      </c>
      <c r="H43" s="55" t="s">
        <v>248</v>
      </c>
      <c r="I43" s="104" t="s">
        <v>249</v>
      </c>
      <c r="J43" s="103" t="s">
        <v>250</v>
      </c>
    </row>
    <row r="44" spans="1:31" ht="110.45">
      <c r="A44" s="1" t="str">
        <f t="shared" ca="1" si="3"/>
        <v>CHW Programmatic Gap Table 10 - non-malaria iCCM commodities (first line antibiotics for simple pneumonia among children 2-59 months of age as part of iCCM)</v>
      </c>
      <c r="B44" s="55" t="s">
        <v>251</v>
      </c>
      <c r="C44" s="58" t="s">
        <v>252</v>
      </c>
      <c r="D44" s="58" t="s">
        <v>253</v>
      </c>
      <c r="G44" s="1" t="str">
        <f t="shared" ca="1" si="2"/>
        <v>Current estimated country need: 
1) "A" refers to the total estimated number of CHWs needed by year (may be higher than the NSP target).
2) "B" refers to country targets for number of CHWs needed per NSP or agreed number.</v>
      </c>
      <c r="H44" s="55" t="s">
        <v>254</v>
      </c>
      <c r="I44" s="100" t="s">
        <v>222</v>
      </c>
      <c r="J44" s="100" t="s">
        <v>255</v>
      </c>
    </row>
    <row r="45" spans="1:31" ht="110.45">
      <c r="A45" s="1" t="str">
        <f t="shared" ref="A45:A93" ca="1" si="4">OFFSET($B45,0,LangOffset,1,1)</f>
        <v>CHW Programmatic Gap Table 11 - non-malaria iCCM commodities (oral rehydration salts and zinc for treatment of diarrhea among children 2-59 months of age as part of iCCM)</v>
      </c>
      <c r="B45" s="55" t="s">
        <v>256</v>
      </c>
      <c r="C45" s="58" t="s">
        <v>257</v>
      </c>
      <c r="D45" s="58" t="s">
        <v>258</v>
      </c>
      <c r="G45" s="1" t="str">
        <f t="shared" ca="1" si="2"/>
        <v>Country target already covered:
1) "C1" refers to the number of CHWs to be protected with PPE through domestic resources.
2) "C2" refers to the number of CHWs to be protected with PPE through non-GF external resources. 
3) "C" refers to the number of CHWs to be protected with PPE through domestic + non-Global Fund external resources.</v>
      </c>
      <c r="H45" s="55" t="s">
        <v>259</v>
      </c>
      <c r="I45" s="104" t="s">
        <v>260</v>
      </c>
      <c r="J45" s="103" t="s">
        <v>261</v>
      </c>
    </row>
    <row r="46" spans="1:31" ht="41.45">
      <c r="A46" s="1" t="str">
        <f t="shared" ca="1" si="4"/>
        <v>Proportion of children 2-59 months with diarrhea that received oral rehydration salts and zinc treatment in the community</v>
      </c>
      <c r="B46" s="55" t="s">
        <v>262</v>
      </c>
      <c r="C46" s="58" t="s">
        <v>263</v>
      </c>
      <c r="D46" s="58" t="s">
        <v>264</v>
      </c>
      <c r="G46" s="1" t="str">
        <f t="shared" ca="1" si="2"/>
        <v>Programmatic gap:
Refers to the expected annual gap in meeting the target.</v>
      </c>
      <c r="H46" s="55" t="s">
        <v>81</v>
      </c>
      <c r="I46" s="103" t="s">
        <v>82</v>
      </c>
      <c r="J46" s="103" t="s">
        <v>83</v>
      </c>
      <c r="K46" s="31"/>
    </row>
    <row r="47" spans="1:31" ht="82.9">
      <c r="A47" s="1" t="str">
        <f t="shared" ca="1" si="4"/>
        <v>A. Total estimated suspected pneumonia cases (community)</v>
      </c>
      <c r="B47" s="55" t="s">
        <v>265</v>
      </c>
      <c r="C47" s="58" t="s">
        <v>266</v>
      </c>
      <c r="D47" s="58" t="s">
        <v>267</v>
      </c>
      <c r="G47" s="1" t="str">
        <f t="shared" ca="1" si="2"/>
        <v xml:space="preserve">Country target to be covered with the allocation amount:
1) "E" refers to the number of CHWs to be protected with PPE through the allocation amount. 
2) "F" refers to the number of CHWs to be protected with PPE through all sources.
3) "G" refers to the remaining gap to country target. </v>
      </c>
      <c r="H47" s="55" t="s">
        <v>268</v>
      </c>
      <c r="I47" s="103" t="s">
        <v>269</v>
      </c>
      <c r="J47" s="103" t="s">
        <v>270</v>
      </c>
    </row>
    <row r="48" spans="1:31" ht="69">
      <c r="A48" s="1" t="str">
        <f t="shared" ref="A48:A54" ca="1" si="5">OFFSET($B48,0,LangOffset,1,1)</f>
        <v>B. Country targets (from National Strategic Plan)</v>
      </c>
      <c r="B48" s="55" t="s">
        <v>271</v>
      </c>
      <c r="C48" s="58" t="s">
        <v>272</v>
      </c>
      <c r="D48" s="58" t="s">
        <v>273</v>
      </c>
      <c r="G48" s="1" t="str">
        <f t="shared" ca="1" si="2"/>
        <v>Comments/Assumptions:
1) Types of PPE depend on the role of the CHW and national protocols for PPE.
2) For C2, specify the number of CHWs to be supported by source of non-Global Fund external funding.</v>
      </c>
      <c r="H48" s="55" t="s">
        <v>274</v>
      </c>
      <c r="I48" s="103" t="s">
        <v>275</v>
      </c>
      <c r="J48" s="103" t="s">
        <v>276</v>
      </c>
    </row>
    <row r="49" spans="1:52" ht="27.6">
      <c r="A49" s="1" t="str">
        <f t="shared" ca="1" si="5"/>
        <v>C1. Country target planned to be covered by domestic resources</v>
      </c>
      <c r="B49" s="55" t="s">
        <v>277</v>
      </c>
      <c r="C49" s="58" t="s">
        <v>278</v>
      </c>
      <c r="D49" s="58" t="s">
        <v>279</v>
      </c>
      <c r="G49" s="1" t="str">
        <f t="shared" ca="1" si="2"/>
        <v>CHW Programmatic Gap Table 7 - Coverage of commodity costs</v>
      </c>
      <c r="H49" s="55" t="s">
        <v>72</v>
      </c>
      <c r="I49" s="103" t="s">
        <v>280</v>
      </c>
      <c r="J49" s="103" t="s">
        <v>281</v>
      </c>
    </row>
    <row r="50" spans="1:52" ht="110.45">
      <c r="A50" s="1" t="str">
        <f t="shared" ca="1" si="5"/>
        <v>C2. Country target planned to be covered by non-Global Fund external resources</v>
      </c>
      <c r="B50" s="55" t="s">
        <v>282</v>
      </c>
      <c r="C50" s="58" t="s">
        <v>283</v>
      </c>
      <c r="D50" s="58" t="s">
        <v>284</v>
      </c>
      <c r="G50" s="1" t="str">
        <f t="shared" ca="1" si="2"/>
        <v>Percentage of CHWs to be provided commodities per the CHW package of services (e.g., condoms and lubricant for HIV prevention if CHW provide HIV prevention services). 
Note that non-malaria iCCM commodities (antibiotics for pneumonia and ORS and zinc for diarrhea) should be included in Tables 10 and 11. Note that malaria commodities (RDTs and ACTs) should be included in the Malaria Gap Table</v>
      </c>
      <c r="H50" s="138" t="s">
        <v>285</v>
      </c>
      <c r="I50" s="139" t="s">
        <v>286</v>
      </c>
      <c r="J50" s="139" t="s">
        <v>287</v>
      </c>
      <c r="K50" s="6"/>
      <c r="L50" s="6"/>
      <c r="M50" s="6"/>
      <c r="N50" s="6"/>
      <c r="O50" s="6"/>
      <c r="P50" s="6"/>
    </row>
    <row r="51" spans="1:52" ht="56.1" customHeight="1">
      <c r="A51" s="1" t="str">
        <f t="shared" ca="1" si="5"/>
        <v>C. Total country target already covered</v>
      </c>
      <c r="B51" s="55" t="s">
        <v>288</v>
      </c>
      <c r="C51" s="58" t="s">
        <v>289</v>
      </c>
      <c r="D51" s="58" t="s">
        <v>290</v>
      </c>
      <c r="G51" s="1" t="str">
        <f t="shared" ca="1" si="2"/>
        <v>Current estimated country need: 
1) "A" refers to the total estimated number of CHWs needed by year (may be higher than the NSP target).
2) "B" refers to country targets for number of CHWs needed per NSP or agreed number.</v>
      </c>
      <c r="H51" s="55" t="s">
        <v>254</v>
      </c>
      <c r="I51" s="103" t="s">
        <v>222</v>
      </c>
      <c r="J51" s="103" t="s">
        <v>291</v>
      </c>
    </row>
    <row r="52" spans="1:52" ht="96.6">
      <c r="A52" s="1" t="str">
        <f t="shared" ca="1" si="5"/>
        <v>E. Targets to be financed by the allocation amount</v>
      </c>
      <c r="B52" s="55" t="s">
        <v>292</v>
      </c>
      <c r="C52" s="58" t="s">
        <v>293</v>
      </c>
      <c r="D52" s="58" t="s">
        <v>294</v>
      </c>
      <c r="G52" s="1" t="str">
        <f t="shared" ca="1" si="2"/>
        <v>Country target already covered:
1) "C1" refers to the number of CHWs to be provided commodities through domestic resources.
2) "C2" refers to the number of CHWs to be provided commodities through non-Global Fund external resources. 
3) "C" refers to the number of CHWs to be provided commodities through domestic + non-Global Fund external resources.</v>
      </c>
      <c r="H52" s="55" t="s">
        <v>295</v>
      </c>
      <c r="I52" s="103" t="s">
        <v>296</v>
      </c>
      <c r="J52" s="103" t="s">
        <v>297</v>
      </c>
    </row>
    <row r="53" spans="1:52" ht="27.6">
      <c r="A53" s="1" t="str">
        <f t="shared" ca="1" si="5"/>
        <v>F. Coverage from allocation amount and other sources: C+E</v>
      </c>
      <c r="B53" s="55" t="s">
        <v>298</v>
      </c>
      <c r="C53" s="58" t="s">
        <v>299</v>
      </c>
      <c r="D53" s="58" t="s">
        <v>300</v>
      </c>
      <c r="G53" s="1" t="str">
        <f t="shared" ca="1" si="2"/>
        <v>Programmatic gap:
Refers to the expected annual gap in meeting the target.</v>
      </c>
      <c r="H53" s="55" t="s">
        <v>81</v>
      </c>
      <c r="I53" s="103" t="s">
        <v>82</v>
      </c>
      <c r="J53" s="103" t="s">
        <v>83</v>
      </c>
    </row>
    <row r="54" spans="1:52" ht="82.9">
      <c r="A54" s="1" t="str">
        <f t="shared" ca="1" si="5"/>
        <v>A. Total estimated diarrhea cases (community)</v>
      </c>
      <c r="B54" s="55" t="s">
        <v>301</v>
      </c>
      <c r="C54" s="58" t="s">
        <v>302</v>
      </c>
      <c r="D54" s="58" t="s">
        <v>303</v>
      </c>
      <c r="G54" s="1" t="str">
        <f t="shared" ca="1" si="2"/>
        <v xml:space="preserve">Country target to be covered with the allocation amount:
1) "E" refers to the number of CHWs to be provided commodities through the allocation amount. 
2) "F" refers to the number of CHWs to be provided commodities through all sources. 
3) "G" refers to the remaining gap to country target. </v>
      </c>
      <c r="H54" s="55" t="s">
        <v>304</v>
      </c>
      <c r="I54" s="103" t="s">
        <v>305</v>
      </c>
      <c r="J54" s="103" t="s">
        <v>306</v>
      </c>
    </row>
    <row r="55" spans="1:52" ht="179.45">
      <c r="A55" s="1" t="str">
        <f t="shared" ca="1" si="4"/>
        <v>Denominator: Country target for the number of CHWs needed per NSP or agreed number; Numerator: Number of CHWs who are to be remunerated (all sources of financing)</v>
      </c>
      <c r="B55" s="55" t="s">
        <v>307</v>
      </c>
      <c r="C55" s="58" t="s">
        <v>308</v>
      </c>
      <c r="D55" s="58" t="s">
        <v>309</v>
      </c>
      <c r="G55" s="1" t="str">
        <f t="shared" ca="1" si="2"/>
        <v>Comments/Assumptions:
1) Commodities depend on the type of CHW and should include all commodities (e.g., iCCM commodities including RDTs, ACTs, ORS, zinc, antibiotics, and other commodities such as condoms, lubricant etc.) required per the package of services to be delivered by the CHWs. Quantification of ACTs and RDTs for malaria needed for community is estimated in the Malaria Programmatic Gap Table and quantification of condoms and lubricant needed for HIV prevention done in HIV Programmatic Gap Table. Table 7 of the CHW Programmatic Gap Table should reflect whether CHWs commodity needs are met based on the package of services they provide.
2) For C2, specify number of CHWs to be supported by source of non-GF external funding.</v>
      </c>
      <c r="H55" s="55" t="s">
        <v>310</v>
      </c>
      <c r="I55" s="103" t="s">
        <v>311</v>
      </c>
      <c r="J55" s="103" t="s">
        <v>312</v>
      </c>
    </row>
    <row r="56" spans="1:52" ht="110.45">
      <c r="A56" s="1" t="str">
        <f t="shared" ca="1" si="4"/>
        <v>Denominator: Country target for number of CHWs needed per NSP or agreed number; Numerator: Number of CHWs who are to receive competency-based pre-service training and certification (all sources of financing)</v>
      </c>
      <c r="B56" s="55" t="s">
        <v>313</v>
      </c>
      <c r="C56" s="58" t="s">
        <v>314</v>
      </c>
      <c r="D56" s="58" t="s">
        <v>315</v>
      </c>
      <c r="G56" s="1" t="str">
        <f t="shared" ca="1" si="2"/>
        <v>CHW Programmatic Gap Table 8 - Coverage of referral / counter-referral costs</v>
      </c>
      <c r="H56" s="55" t="s">
        <v>316</v>
      </c>
      <c r="I56" s="106" t="s">
        <v>242</v>
      </c>
      <c r="J56" s="106" t="s">
        <v>317</v>
      </c>
    </row>
    <row r="57" spans="1:52" ht="55.15">
      <c r="A57" s="1" t="str">
        <f t="shared" ca="1" si="4"/>
        <v>C1. Number of CHWs who are to receive competency-based, pre-service training and certification through domestic resources</v>
      </c>
      <c r="B57" s="55" t="s">
        <v>318</v>
      </c>
      <c r="C57" s="58" t="s">
        <v>319</v>
      </c>
      <c r="D57" s="58" t="s">
        <v>320</v>
      </c>
      <c r="G57" s="1" t="str">
        <f t="shared" ca="1" si="2"/>
        <v>Indicator:
Percentage of CHWs supported for referral / counter-referral.</v>
      </c>
      <c r="H57" s="55" t="s">
        <v>321</v>
      </c>
      <c r="I57" s="106" t="s">
        <v>322</v>
      </c>
      <c r="J57" s="106" t="s">
        <v>323</v>
      </c>
    </row>
    <row r="58" spans="1:52" ht="69">
      <c r="A58" s="1" t="str">
        <f t="shared" ca="1" si="4"/>
        <v>C2. Number of CHWs who are to receive competency-based, pre-service training and certification through non-Global Fund external resources</v>
      </c>
      <c r="B58" s="55" t="s">
        <v>324</v>
      </c>
      <c r="C58" s="58" t="s">
        <v>325</v>
      </c>
      <c r="D58" s="58" t="s">
        <v>326</v>
      </c>
      <c r="G58" s="1" t="str">
        <f t="shared" ca="1" si="2"/>
        <v xml:space="preserve">Current estimated country need: 
1) "A" refers to the total estimated number of CHWs needed by year (may be higher than the NSP target).
2) "B" refers to country targets for number of CHWs needed per NSP or agreed number. </v>
      </c>
      <c r="H58" s="55" t="s">
        <v>327</v>
      </c>
      <c r="I58" s="106" t="s">
        <v>222</v>
      </c>
      <c r="J58" s="106" t="s">
        <v>328</v>
      </c>
    </row>
    <row r="59" spans="1:52" ht="110.45">
      <c r="A59" s="1" t="str">
        <f t="shared" ca="1" si="4"/>
        <v>C. Number of CHWs who are to receive competency-based pre-service training and certification through domestic + non-Global Fund external resources</v>
      </c>
      <c r="B59" s="55" t="s">
        <v>329</v>
      </c>
      <c r="C59" s="58" t="s">
        <v>330</v>
      </c>
      <c r="D59" s="58" t="s">
        <v>331</v>
      </c>
      <c r="G59" s="1" t="str">
        <f t="shared" ca="1" si="2"/>
        <v>Country target already covered:
1) "C1" refers to the number of CHWs to be supported by a referral / counter-referral system through domestic resources
2) "C2" refers to the number of CHWs to be supported by a referral / counter-referral system through non-Global Fund external resources. 
3) "C" refers to the Number of CHWs to be supported by a referral / counter-referral system through domestic + non-Global Fund external resources.</v>
      </c>
      <c r="H59" s="55" t="s">
        <v>332</v>
      </c>
      <c r="I59" s="106" t="s">
        <v>333</v>
      </c>
      <c r="J59" s="106" t="s">
        <v>334</v>
      </c>
      <c r="S59" s="6"/>
      <c r="T59" s="6"/>
      <c r="U59" s="6"/>
      <c r="V59" s="6"/>
      <c r="W59" s="6"/>
      <c r="X59" s="6"/>
      <c r="Y59" s="6"/>
      <c r="Z59" s="6"/>
      <c r="AA59" s="6"/>
      <c r="AD59" s="6"/>
      <c r="AE59" s="6"/>
      <c r="AG59" s="6"/>
      <c r="AH59" s="6"/>
      <c r="AI59" s="6"/>
      <c r="AJ59" s="6"/>
      <c r="AK59" s="6"/>
      <c r="AL59" s="6"/>
      <c r="AM59" s="6"/>
      <c r="AN59" s="6"/>
      <c r="AO59" s="6"/>
      <c r="AP59" s="6"/>
      <c r="AQ59" s="6"/>
      <c r="AR59" s="6"/>
      <c r="AS59" s="6"/>
      <c r="AT59" s="6"/>
      <c r="AU59" s="6"/>
      <c r="AV59" s="6"/>
      <c r="AW59" s="6"/>
      <c r="AX59" s="6"/>
      <c r="AY59" s="6"/>
      <c r="AZ59" s="6"/>
    </row>
    <row r="60" spans="1:52" s="6" customFormat="1" ht="55.15">
      <c r="A60" s="1" t="str">
        <f t="shared" ca="1" si="4"/>
        <v>E. Number of CHWs who are to receive competency-based, pre-service training and certification through the allocation amount</v>
      </c>
      <c r="B60" s="55" t="s">
        <v>335</v>
      </c>
      <c r="C60" s="58" t="s">
        <v>336</v>
      </c>
      <c r="D60" s="58" t="s">
        <v>337</v>
      </c>
      <c r="E60" s="1"/>
      <c r="G60" s="1" t="str">
        <f t="shared" ca="1" si="2"/>
        <v>Programmatic gap:
Refers to the expected annual gap in meeting the target.</v>
      </c>
      <c r="H60" s="55" t="s">
        <v>81</v>
      </c>
      <c r="I60" s="106" t="s">
        <v>82</v>
      </c>
      <c r="J60" s="106" t="s">
        <v>83</v>
      </c>
      <c r="K60" s="1"/>
      <c r="L60" s="1"/>
      <c r="M60" s="1"/>
      <c r="N60" s="1"/>
      <c r="O60" s="1"/>
      <c r="P60" s="1"/>
      <c r="S60" s="1"/>
      <c r="T60" s="1"/>
      <c r="U60" s="1"/>
      <c r="V60" s="1"/>
      <c r="W60" s="1"/>
      <c r="X60" s="1"/>
      <c r="Y60" s="1"/>
      <c r="Z60" s="1"/>
      <c r="AA60" s="1"/>
      <c r="AD60" s="1"/>
      <c r="AE60" s="1"/>
      <c r="AG60" s="1"/>
      <c r="AH60" s="1"/>
      <c r="AI60" s="1"/>
      <c r="AJ60" s="1"/>
      <c r="AK60" s="1"/>
      <c r="AL60" s="1"/>
      <c r="AM60" s="1"/>
      <c r="AN60" s="1"/>
      <c r="AO60" s="1"/>
      <c r="AP60" s="1"/>
      <c r="AQ60" s="1"/>
      <c r="AR60" s="1"/>
      <c r="AS60" s="1"/>
      <c r="AT60" s="1"/>
      <c r="AU60" s="1"/>
      <c r="AV60" s="1"/>
      <c r="AW60" s="1"/>
      <c r="AX60" s="1"/>
      <c r="AY60" s="1"/>
      <c r="AZ60" s="1"/>
    </row>
    <row r="61" spans="1:52" ht="82.9">
      <c r="A61" s="1" t="str">
        <f t="shared" ca="1" si="4"/>
        <v>F. Number of CHWs who are to receive competency-based, pre-service training and certification through all sources: C+E</v>
      </c>
      <c r="B61" s="55" t="s">
        <v>338</v>
      </c>
      <c r="C61" s="58" t="s">
        <v>339</v>
      </c>
      <c r="D61" s="58" t="s">
        <v>340</v>
      </c>
      <c r="G61" s="1" t="str">
        <f t="shared" ca="1" si="2"/>
        <v>Country target to be covered with the allocation amount:
1) "E" refers to the number of CHWs to be supported by a referral / counter-referral through the allocation amount. 
2) "F" refers to the number of CHWs to be supported by a referral / counter-referral system through all sources.
3) "G" refers to the remaining gap to country target.</v>
      </c>
      <c r="H61" s="55" t="s">
        <v>341</v>
      </c>
      <c r="I61" s="106" t="s">
        <v>342</v>
      </c>
      <c r="J61" s="106" t="s">
        <v>343</v>
      </c>
      <c r="S61" s="6"/>
      <c r="T61" s="6"/>
      <c r="U61" s="6"/>
      <c r="V61" s="6"/>
      <c r="W61" s="6"/>
      <c r="X61" s="6"/>
      <c r="Y61" s="6"/>
      <c r="Z61" s="6"/>
      <c r="AA61" s="6"/>
      <c r="AD61" s="6"/>
      <c r="AE61" s="6"/>
      <c r="AG61" s="6"/>
      <c r="AH61" s="6"/>
      <c r="AI61" s="6"/>
      <c r="AJ61" s="6"/>
      <c r="AK61" s="6"/>
      <c r="AL61" s="6"/>
      <c r="AM61" s="6"/>
      <c r="AN61" s="6"/>
      <c r="AO61" s="6"/>
      <c r="AP61" s="6"/>
      <c r="AQ61" s="6"/>
      <c r="AR61" s="6"/>
      <c r="AS61" s="6"/>
      <c r="AT61" s="6"/>
      <c r="AU61" s="6"/>
      <c r="AV61" s="6"/>
      <c r="AW61" s="6"/>
      <c r="AX61" s="6"/>
      <c r="AY61" s="6"/>
      <c r="AZ61" s="6"/>
    </row>
    <row r="62" spans="1:52" s="6" customFormat="1" ht="110.45">
      <c r="A62" s="1" t="str">
        <f t="shared" ca="1" si="4"/>
        <v>Denominator: Country target for number of CHWs needed per NSP or agreed number; Numerator: Number of CHWs who are to receive competency-based in-service training (all sources of financing)</v>
      </c>
      <c r="B62" s="55" t="s">
        <v>344</v>
      </c>
      <c r="C62" s="58" t="s">
        <v>345</v>
      </c>
      <c r="D62" s="58" t="s">
        <v>346</v>
      </c>
      <c r="E62" s="1"/>
      <c r="G62" s="1" t="str">
        <f t="shared" ca="1" si="2"/>
        <v>Comments/Assumptions: 
1) If costs for referral / counter-referral (e.g. transportation costs for patient, caregiver and CHW are included already in Table 4 on Equipment then just indicate that referral/counter-referral costs are included in Table 4.
2) For C2, specify the number of CHWs to be supported by source of non-GF external funding.</v>
      </c>
      <c r="H62" s="55" t="s">
        <v>347</v>
      </c>
      <c r="I62" s="106" t="s">
        <v>348</v>
      </c>
      <c r="J62" s="106" t="s">
        <v>349</v>
      </c>
      <c r="K62" s="1"/>
      <c r="L62" s="1"/>
      <c r="M62" s="1"/>
      <c r="N62" s="1"/>
      <c r="O62" s="1"/>
      <c r="P62" s="1"/>
      <c r="S62" s="1"/>
      <c r="T62" s="1"/>
      <c r="U62" s="1"/>
      <c r="V62" s="1"/>
      <c r="W62" s="1"/>
      <c r="X62" s="1"/>
      <c r="Y62" s="1"/>
      <c r="Z62" s="1"/>
      <c r="AA62" s="1"/>
      <c r="AD62" s="1"/>
      <c r="AE62" s="1"/>
      <c r="AG62" s="1"/>
      <c r="AH62" s="1"/>
      <c r="AI62" s="1"/>
      <c r="AJ62" s="1"/>
      <c r="AK62" s="1"/>
      <c r="AL62" s="1"/>
      <c r="AM62" s="1"/>
      <c r="AN62" s="1"/>
      <c r="AO62" s="1"/>
      <c r="AP62" s="1"/>
      <c r="AQ62" s="1"/>
      <c r="AR62" s="1"/>
      <c r="AS62" s="1"/>
      <c r="AT62" s="1"/>
      <c r="AU62" s="1"/>
      <c r="AV62" s="1"/>
      <c r="AW62" s="1"/>
      <c r="AX62" s="1"/>
      <c r="AY62" s="1"/>
      <c r="AZ62" s="1"/>
    </row>
    <row r="63" spans="1:52" ht="55.15">
      <c r="A63" s="1" t="str">
        <f t="shared" ca="1" si="4"/>
        <v>C1. Number of CHWs who are to receive competency-based, in-service training through domestic resources</v>
      </c>
      <c r="B63" s="55" t="s">
        <v>350</v>
      </c>
      <c r="C63" s="58" t="s">
        <v>351</v>
      </c>
      <c r="D63" s="58" t="s">
        <v>352</v>
      </c>
      <c r="G63" s="1" t="str">
        <f t="shared" ca="1" si="2"/>
        <v>CHW Programmatic Gap Table 9 - Coverage of Health management information system, surveillance and M&amp;E costs</v>
      </c>
      <c r="H63" s="55" t="s">
        <v>245</v>
      </c>
      <c r="I63" s="106" t="s">
        <v>353</v>
      </c>
      <c r="J63" s="106" t="s">
        <v>354</v>
      </c>
      <c r="K63" s="6"/>
      <c r="L63" s="6"/>
      <c r="M63" s="6"/>
      <c r="N63" s="6"/>
      <c r="O63" s="6"/>
      <c r="P63" s="6"/>
    </row>
    <row r="64" spans="1:52" ht="69">
      <c r="A64" s="1" t="str">
        <f t="shared" ca="1" si="4"/>
        <v>C2. Number of CHWs who are to receive competency-based, in-service training through non-Global Fund external resources</v>
      </c>
      <c r="B64" s="55" t="s">
        <v>355</v>
      </c>
      <c r="C64" s="58" t="s">
        <v>356</v>
      </c>
      <c r="D64" s="58" t="s">
        <v>357</v>
      </c>
      <c r="G64" s="1" t="str">
        <f t="shared" ca="1" si="2"/>
        <v>Indicator:
Percentage of CHWs supported with Health management information system, surveillance and M&amp;E activities</v>
      </c>
      <c r="H64" s="55" t="s">
        <v>358</v>
      </c>
      <c r="I64" s="106" t="s">
        <v>359</v>
      </c>
      <c r="J64" s="106" t="s">
        <v>360</v>
      </c>
    </row>
    <row r="65" spans="1:10" ht="69">
      <c r="A65" s="1" t="str">
        <f t="shared" ca="1" si="4"/>
        <v>C. Number of CHWs who are to receive competency-based, in-service training through domestic + non-Global Fund external resources</v>
      </c>
      <c r="B65" s="55" t="s">
        <v>361</v>
      </c>
      <c r="C65" s="58" t="s">
        <v>362</v>
      </c>
      <c r="D65" s="58" t="s">
        <v>363</v>
      </c>
      <c r="G65" s="1" t="str">
        <f t="shared" ca="1" si="2"/>
        <v>Current estimated country need: 
1) "A" refers to the total estimated number of CHWs needed by year (may be higher than the NSP target).
2) "B" refers to country targets for number of CHWs needed per NSP or agreed number</v>
      </c>
      <c r="H65" s="55" t="s">
        <v>364</v>
      </c>
      <c r="I65" s="106" t="s">
        <v>222</v>
      </c>
      <c r="J65" s="106" t="s">
        <v>365</v>
      </c>
    </row>
    <row r="66" spans="1:10" ht="138">
      <c r="A66" s="1" t="str">
        <f t="shared" ca="1" si="4"/>
        <v>E. Number of CHWs who are to receive competency-based, in-service training through the allocation amount</v>
      </c>
      <c r="B66" s="55" t="s">
        <v>366</v>
      </c>
      <c r="C66" s="58" t="s">
        <v>367</v>
      </c>
      <c r="D66" s="58" t="s">
        <v>368</v>
      </c>
      <c r="G66" s="1" t="str">
        <f t="shared" ca="1" si="2"/>
        <v>Country target already covered:
1) "C1" refers to the number of CHWs to be supported with Health management information system, surveillance and M&amp;E through domestic resources.
2) "C2" refers to the number of CHWs to be supported with Health management information system, surveillance and M&amp;E through non-Global Fund external resources.
3) "C" refers to the number of CHWs to be supported with Health management information system, surveillance and M&amp;E through domestic + non-Global Fund external resources.</v>
      </c>
      <c r="H66" s="55" t="s">
        <v>369</v>
      </c>
      <c r="I66" s="106" t="s">
        <v>370</v>
      </c>
      <c r="J66" s="106" t="s">
        <v>371</v>
      </c>
    </row>
    <row r="67" spans="1:10" ht="55.15">
      <c r="A67" s="1" t="str">
        <f t="shared" ca="1" si="4"/>
        <v>F. Number of CHWs who are to receive competency-based, in-service training through all sources: C+E</v>
      </c>
      <c r="B67" s="55" t="s">
        <v>372</v>
      </c>
      <c r="C67" s="58" t="s">
        <v>373</v>
      </c>
      <c r="D67" s="58" t="s">
        <v>374</v>
      </c>
      <c r="G67" s="1" t="str">
        <f t="shared" ca="1" si="2"/>
        <v>Programmatic gap:
Refers to the expected annual gap in meeting the target.</v>
      </c>
      <c r="H67" s="55" t="s">
        <v>81</v>
      </c>
      <c r="I67" s="106" t="s">
        <v>82</v>
      </c>
      <c r="J67" s="106" t="s">
        <v>83</v>
      </c>
    </row>
    <row r="68" spans="1:10" ht="96.6">
      <c r="A68" s="1" t="str">
        <f t="shared" ca="1" si="4"/>
        <v>Denominator: Country target for number of CHWs needed per NSP or agreed number; Numerator: Number of CHWs who are to receive integrated supportive supervision (all sources of financing)</v>
      </c>
      <c r="B68" s="55" t="s">
        <v>375</v>
      </c>
      <c r="C68" s="58" t="s">
        <v>376</v>
      </c>
      <c r="D68" s="58" t="s">
        <v>377</v>
      </c>
      <c r="G68" s="1" t="str">
        <f t="shared" ca="1" si="2"/>
        <v xml:space="preserve">Country target to be covered with the allocation amount:
1) "E" refers to the number of CHWs whose cost of HMIS related activities is planned to be covered by the allocation amount. 
2) "F" refers to the number of CHWs to be supported with Health management information system, surveillance and M&amp;E through all sources. 
3) "G" refers to the remaining gap to country target. </v>
      </c>
      <c r="H68" s="55" t="s">
        <v>378</v>
      </c>
      <c r="I68" s="106" t="s">
        <v>379</v>
      </c>
      <c r="J68" s="106" t="s">
        <v>380</v>
      </c>
    </row>
    <row r="69" spans="1:10" ht="110.45">
      <c r="A69" s="1" t="str">
        <f t="shared" ca="1" si="4"/>
        <v>C1. Number of CHWs who are to receive integrated supportive supervision through domestic resources</v>
      </c>
      <c r="B69" s="55" t="s">
        <v>381</v>
      </c>
      <c r="C69" s="58" t="s">
        <v>382</v>
      </c>
      <c r="D69" s="58" t="s">
        <v>383</v>
      </c>
      <c r="G69" s="1" t="str">
        <f t="shared" ca="1" si="2"/>
        <v>Comments/Assumptions: 
1) Health management information system, surveillance and M&amp;E costs include: Registers, paper-based job aides, routine reporting forms, CHW master list development (including data collection as needed) and maintenance in a registry, mobile digital health tools (phones/tablets, sim cards, communications allowance) for CHWs and CHW supervisors.
2)  In the comments/assumptions cell add here the number of CHWs to be supported by source of non-Global Fund external funding.</v>
      </c>
      <c r="H69" s="55" t="s">
        <v>384</v>
      </c>
      <c r="I69" s="106" t="s">
        <v>385</v>
      </c>
      <c r="J69" s="106" t="s">
        <v>386</v>
      </c>
    </row>
    <row r="70" spans="1:10" ht="55.15">
      <c r="A70" s="1" t="str">
        <f t="shared" ca="1" si="4"/>
        <v>C2. Number of CHWs who are to receive integrated supportive supervision through non-Global Fund external resources</v>
      </c>
      <c r="B70" s="55" t="s">
        <v>387</v>
      </c>
      <c r="C70" s="58" t="s">
        <v>388</v>
      </c>
      <c r="D70" s="58" t="s">
        <v>389</v>
      </c>
      <c r="G70" s="1" t="str">
        <f t="shared" ref="G70:G72" ca="1" si="6">OFFSET($H70,0,LangOffset,1,1)</f>
        <v>CHW Programmatic Gap Table 10 - non-malaria iCCM commodities (first line antibiotics for simple pneumonia among children 2-59 months of age as part of iCCM)</v>
      </c>
      <c r="H70" s="55" t="s">
        <v>251</v>
      </c>
      <c r="I70" s="106" t="s">
        <v>252</v>
      </c>
      <c r="J70" s="106" t="s">
        <v>390</v>
      </c>
    </row>
    <row r="71" spans="1:10" ht="55.15">
      <c r="A71" s="1" t="str">
        <f t="shared" ca="1" si="4"/>
        <v>C. Number of CHWs who are to receive integrated supportive supervision through domestic + non-Global Fund external resources</v>
      </c>
      <c r="B71" s="55" t="s">
        <v>391</v>
      </c>
      <c r="C71" s="58" t="s">
        <v>392</v>
      </c>
      <c r="D71" s="58" t="s">
        <v>393</v>
      </c>
      <c r="G71" s="1" t="str">
        <f t="shared" ca="1" si="6"/>
        <v>Indicator:
Proportion of children 2-59 months with suspected pneumonia (fast breathing) that received first line antibiotic treatment in the community.</v>
      </c>
      <c r="H71" s="55" t="s">
        <v>394</v>
      </c>
      <c r="I71" s="106" t="s">
        <v>395</v>
      </c>
      <c r="J71" s="106" t="s">
        <v>396</v>
      </c>
    </row>
    <row r="72" spans="1:10" ht="165.6">
      <c r="A72" s="1" t="str">
        <f t="shared" ca="1" si="4"/>
        <v>E. Number of CHWs who are to receive integrated supportive supervision through the allocation amount</v>
      </c>
      <c r="B72" s="55" t="s">
        <v>397</v>
      </c>
      <c r="C72" s="58" t="s">
        <v>398</v>
      </c>
      <c r="D72" s="58" t="s">
        <v>399</v>
      </c>
      <c r="G72" s="1" t="str">
        <f t="shared" ca="1" si="6"/>
        <v xml:space="preserve">Current estimated country need: 
1) "A" refers to the total estimated number of suspected pneumonia cases in the areas with CHWs (may be higher than the NSP target). Comments/Assumptions: Specify the assumptions (e.g., incidence of suspected pneumonia among children 2-59 months x population 2-59 months in the communities served by CHWs; for example 270 suspected pneumonia cases per 1,000 children 2-59 months in a population of 1,000,000 children 2-59 months in communities served by CHWs = (270*1,000,000)/1,000 = 270,000 estimated suspected pneumonia cases).
2) "B" refers to country targets for number of suspected pneumonia cases to be treated with first line antibiotics by CHWs per NSP or agreed number (must be equal to or lower than “A”). </v>
      </c>
      <c r="H72" s="55" t="s">
        <v>400</v>
      </c>
      <c r="I72" s="106" t="s">
        <v>401</v>
      </c>
      <c r="J72" s="106" t="s">
        <v>402</v>
      </c>
    </row>
    <row r="73" spans="1:10" ht="82.9">
      <c r="A73" s="1" t="str">
        <f t="shared" ca="1" si="4"/>
        <v>F. Number of CHWs who are to receive integrated supportive supervision through all sources: C+E</v>
      </c>
      <c r="B73" s="55" t="s">
        <v>403</v>
      </c>
      <c r="C73" s="145" t="s">
        <v>404</v>
      </c>
      <c r="D73" s="58" t="s">
        <v>405</v>
      </c>
      <c r="G73" s="1" t="str">
        <f t="shared" ref="G73:G74" ca="1" si="7">OFFSET($H73,0,LangOffset,1,1)</f>
        <v>Country target already covered:
1) "C1" refers to the part of the country target planned to be covered by domestic resources.
2) "C2" refers to the part of the country target planned to be covered by non-Global Fund external resources.
3) "C" refers to the part of the country target planned to be covered by domestic + non-Global Fund external resources.</v>
      </c>
      <c r="H73" s="55" t="s">
        <v>406</v>
      </c>
      <c r="I73" s="106" t="s">
        <v>407</v>
      </c>
      <c r="J73" s="106" t="s">
        <v>408</v>
      </c>
    </row>
    <row r="74" spans="1:10" ht="82.9">
      <c r="A74" s="1" t="str">
        <f t="shared" ca="1" si="4"/>
        <v>Denominator: Country target for number of CHWs needed per NSP or agreed number; Numerator: Number of CHWs who are to be equipped (all sources of financing)</v>
      </c>
      <c r="B74" s="55" t="s">
        <v>409</v>
      </c>
      <c r="C74" s="58" t="s">
        <v>410</v>
      </c>
      <c r="D74" s="58" t="s">
        <v>411</v>
      </c>
      <c r="G74" s="1" t="str">
        <f t="shared" ca="1" si="7"/>
        <v>Programmatic gap:
Refers to the expected annual gap in meeting the country target.</v>
      </c>
      <c r="H74" s="55" t="s">
        <v>412</v>
      </c>
      <c r="I74" s="106" t="s">
        <v>82</v>
      </c>
      <c r="J74" s="106" t="s">
        <v>413</v>
      </c>
    </row>
    <row r="75" spans="1:10" ht="55.15">
      <c r="A75" s="1" t="str">
        <f t="shared" ca="1" si="4"/>
        <v>C1. Number of CHWs who are to be equipped through domestic resources</v>
      </c>
      <c r="B75" s="55" t="s">
        <v>414</v>
      </c>
      <c r="C75" s="58" t="s">
        <v>382</v>
      </c>
      <c r="D75" s="58" t="s">
        <v>415</v>
      </c>
      <c r="G75" s="1" t="str">
        <f t="shared" ref="G75:G120" ca="1" si="8">OFFSET($H75,0,LangOffset,1,1)</f>
        <v xml:space="preserve">Country target to be covered with the allocation amount:
1) "E" refers to the part of the country target planned to be covered by the allocation amount. 
2) "F" refers to the part of the country target planned to be covered by all sources. 
3) "G" refers to the remaining gap to country target. </v>
      </c>
      <c r="H75" s="55" t="s">
        <v>416</v>
      </c>
      <c r="I75" s="106" t="s">
        <v>417</v>
      </c>
      <c r="J75" s="106" t="s">
        <v>418</v>
      </c>
    </row>
    <row r="76" spans="1:10" ht="124.15">
      <c r="A76" s="1" t="str">
        <f t="shared" ca="1" si="4"/>
        <v>C2. Number of CHWs who are to be equipped through non-Global Fund external resources</v>
      </c>
      <c r="B76" s="55" t="s">
        <v>419</v>
      </c>
      <c r="C76" s="58" t="s">
        <v>388</v>
      </c>
      <c r="D76" s="58" t="s">
        <v>420</v>
      </c>
      <c r="G76" s="1" t="str">
        <f t="shared" ca="1" si="8"/>
        <v>Comments/Assumptions: 
1) For the current estimated country need: Specify the assumptions (e.g., incidence of suspected pneumonia among children 2-59 months x population 2-59 months in the communities served by CHWs; for example 270 suspected pneumonia cases per 1,000 children 2-59 months in a population of 1,000,000 children 2-59 months in communities served by CHWs = (270*1,000,000)/1,000 = 270,000 estimated suspected pneumonia cases). 
2) Specify the number of CHWs that are planned to be providing iCCM services (including case management for suspected pneumonia).</v>
      </c>
      <c r="H76" s="55" t="s">
        <v>421</v>
      </c>
      <c r="I76" s="106" t="s">
        <v>422</v>
      </c>
      <c r="J76" s="106" t="s">
        <v>423</v>
      </c>
    </row>
    <row r="77" spans="1:10" ht="55.15">
      <c r="A77" s="1" t="str">
        <f t="shared" ca="1" si="4"/>
        <v>C. Number of CHWs who are to be equipped through domestic + non-Global Fund external resources</v>
      </c>
      <c r="B77" s="55" t="s">
        <v>424</v>
      </c>
      <c r="C77" s="58" t="s">
        <v>392</v>
      </c>
      <c r="D77" s="58" t="s">
        <v>425</v>
      </c>
      <c r="G77" s="1" t="str">
        <f t="shared" ca="1" si="8"/>
        <v>CHW Programmatic Gap Table 11 - non-malaria iCCM commodities (oral rehydration salts and zinc for treatment of diarrhea among children 2-59 months of age as part of iCCM)</v>
      </c>
      <c r="H77" s="55" t="s">
        <v>256</v>
      </c>
      <c r="I77" s="106" t="s">
        <v>257</v>
      </c>
      <c r="J77" s="106" t="s">
        <v>426</v>
      </c>
    </row>
    <row r="78" spans="1:10" ht="41.45">
      <c r="A78" s="1" t="str">
        <f t="shared" ca="1" si="4"/>
        <v>E. Number of CHWs who are to be equipped through the allocation amount</v>
      </c>
      <c r="B78" s="55" t="s">
        <v>427</v>
      </c>
      <c r="C78" s="58" t="s">
        <v>398</v>
      </c>
      <c r="D78" s="58" t="s">
        <v>428</v>
      </c>
      <c r="G78" s="1" t="str">
        <f t="shared" ca="1" si="8"/>
        <v>Indicator:
Proportion of children 2-59 months with diarrhea that received oral rehydration salts and zinc treatment in the community.</v>
      </c>
      <c r="H78" s="55" t="s">
        <v>429</v>
      </c>
      <c r="I78" s="106" t="s">
        <v>430</v>
      </c>
      <c r="J78" s="106" t="s">
        <v>431</v>
      </c>
    </row>
    <row r="79" spans="1:10" ht="151.9">
      <c r="A79" s="1" t="str">
        <f t="shared" ca="1" si="4"/>
        <v>F. Number of CHWs who are to be equipped through all sources: C+E</v>
      </c>
      <c r="B79" s="55" t="s">
        <v>432</v>
      </c>
      <c r="C79" s="58" t="s">
        <v>433</v>
      </c>
      <c r="D79" s="58" t="s">
        <v>434</v>
      </c>
      <c r="G79" s="1" t="str">
        <f t="shared" ca="1" si="8"/>
        <v xml:space="preserve">Current estimated country need: 
1) "A" refers to the total estimated number of diarrhea cases in the areas with CHWs (may be higher than the NSP target). Comments/Assumptions: Specify the assumptions (e.g., incidence of diarrhea among children 2-59 months x population 2-59 months in the communities served by CHWs; for example 3300 diarrhea cases per 1,000 children 2-59 months in a population of 1,000,000 children 2-59 months in communities served by CHWs = (3300*1,000,000)/1,000 = 3,330,000 estimated diarrhea cases).
2) "B" refers to country targets for number of suspected diarrhea cases  by CHWs per NSP or agreed number (must be equal to or lower than “A”). </v>
      </c>
      <c r="H79" s="55" t="s">
        <v>435</v>
      </c>
      <c r="I79" s="33" t="s">
        <v>436</v>
      </c>
      <c r="J79" s="33" t="s">
        <v>437</v>
      </c>
    </row>
    <row r="80" spans="1:10" ht="82.9">
      <c r="A80" s="1" t="str">
        <f t="shared" ca="1" si="4"/>
        <v>Denominator: Country target for number of CHWs needed per NSP or agreed number; Numerator: Number of CHWs to be protected with PPE (all sources of financing)</v>
      </c>
      <c r="B80" s="55" t="s">
        <v>438</v>
      </c>
      <c r="C80" s="145" t="s">
        <v>439</v>
      </c>
      <c r="D80" s="58" t="s">
        <v>440</v>
      </c>
      <c r="G80" s="1" t="str">
        <f t="shared" ca="1" si="8"/>
        <v>Country target already covered:
1) "C1" refers to the part of the country target planned to be covered by domestic resources.
2) "C2" refers to the part of the country target planned to be covered by non-Global Fund external resources.
3) "C" refers to the part of the country target planned to be covered by domestic + non-Global Fund external resources.</v>
      </c>
      <c r="H80" s="55" t="s">
        <v>406</v>
      </c>
      <c r="I80" s="106" t="s">
        <v>407</v>
      </c>
      <c r="J80" s="106" t="s">
        <v>441</v>
      </c>
    </row>
    <row r="81" spans="1:10" ht="41.45">
      <c r="A81" s="1" t="str">
        <f t="shared" ca="1" si="4"/>
        <v>C1. Number of CHWs to be protected with PPE through domestic resources</v>
      </c>
      <c r="B81" s="55" t="s">
        <v>442</v>
      </c>
      <c r="C81" s="145" t="s">
        <v>443</v>
      </c>
      <c r="D81" s="58" t="s">
        <v>444</v>
      </c>
      <c r="G81" s="1" t="str">
        <f t="shared" ca="1" si="8"/>
        <v>Programmatic gap:
Refers to the expected annual gap in meeting the country target.</v>
      </c>
      <c r="H81" s="55" t="s">
        <v>412</v>
      </c>
      <c r="I81" s="106" t="s">
        <v>82</v>
      </c>
      <c r="J81" s="106" t="s">
        <v>413</v>
      </c>
    </row>
    <row r="82" spans="1:10" ht="69">
      <c r="A82" s="1" t="str">
        <f t="shared" ca="1" si="4"/>
        <v>C2. Number of CHWs to be protected with PPE through non-Global Fund external resources</v>
      </c>
      <c r="B82" s="55" t="s">
        <v>445</v>
      </c>
      <c r="C82" s="145" t="s">
        <v>446</v>
      </c>
      <c r="D82" s="58" t="s">
        <v>447</v>
      </c>
      <c r="G82" s="1" t="str">
        <f t="shared" ca="1" si="8"/>
        <v xml:space="preserve">Country target to be covered with the allocation amount:
1) "E" refers to the part of the country target planned to be covered by the allocation amount. 
2) "F" refers to the part of the country target planned to be covered by all sources. 
3) "G" refers to the remaining gap to country target.  </v>
      </c>
      <c r="H82" s="55" t="s">
        <v>448</v>
      </c>
      <c r="I82" s="106" t="s">
        <v>449</v>
      </c>
      <c r="J82" s="106" t="s">
        <v>450</v>
      </c>
    </row>
    <row r="83" spans="1:10" ht="124.15">
      <c r="A83" s="1" t="str">
        <f t="shared" ca="1" si="4"/>
        <v>C. Number of CHWs whose cost PPE is planned to be covered by domestic + non-Global Fund external resources</v>
      </c>
      <c r="B83" s="55" t="s">
        <v>451</v>
      </c>
      <c r="C83" s="145" t="s">
        <v>452</v>
      </c>
      <c r="D83" s="58" t="s">
        <v>453</v>
      </c>
      <c r="G83" s="1" t="str">
        <f t="shared" ca="1" si="8"/>
        <v>Comments/Assumptions: 
1) For the current estimated country need: Specify the assumptions (e.g., incidence of diarrhea among children 2-59 months x population 2-59 months in the communities served by CHWs; for example 3300 diarrhea cases per 1,000 children 2-59 months in a population of 1,000,000 children 2-59 months in communities served by CHWs = (3300*1,000,000)/1,000 = 3,330,000 estimated diarrhea cases). 
2) Specify the number of CHWs that are planned to be providing iCCM services (including case management for suspected diarrhea).</v>
      </c>
      <c r="H83" s="55" t="s">
        <v>454</v>
      </c>
      <c r="I83" s="65" t="s">
        <v>455</v>
      </c>
      <c r="J83" s="65" t="s">
        <v>456</v>
      </c>
    </row>
    <row r="84" spans="1:10" ht="41.45">
      <c r="A84" s="1" t="str">
        <f t="shared" ca="1" si="4"/>
        <v>E. Number of CHWs to be protected with PPE through the allocation amount</v>
      </c>
      <c r="B84" s="55" t="s">
        <v>457</v>
      </c>
      <c r="C84" s="145" t="s">
        <v>458</v>
      </c>
      <c r="D84" s="58" t="s">
        <v>459</v>
      </c>
      <c r="G84" s="1" t="str">
        <f t="shared" ca="1" si="8"/>
        <v>The Modular Framework -  https://www.theglobalfund.org/media/4309/fundingmodel_modularframework_handbook_en.pdf</v>
      </c>
      <c r="H84" s="134" t="s">
        <v>460</v>
      </c>
      <c r="I84" s="135" t="s">
        <v>461</v>
      </c>
      <c r="J84" s="135" t="s">
        <v>462</v>
      </c>
    </row>
    <row r="85" spans="1:10" ht="41.45">
      <c r="A85" s="1" t="str">
        <f t="shared" ca="1" si="4"/>
        <v>F. Number of CHWs to be protected with PPE through all sources: C+E</v>
      </c>
      <c r="B85" s="55" t="s">
        <v>463</v>
      </c>
      <c r="C85" s="43" t="s">
        <v>464</v>
      </c>
      <c r="D85" s="58" t="s">
        <v>465</v>
      </c>
      <c r="G85" s="1" t="str">
        <f t="shared" ca="1" si="8"/>
        <v>Global Fund RSSH Information Note - https://www.theglobalfund.org/media/4759/core_resilientsustainablesystemsforhealth_infonote_en.pdf</v>
      </c>
      <c r="H85" s="135" t="s">
        <v>466</v>
      </c>
      <c r="I85" s="135" t="s">
        <v>467</v>
      </c>
      <c r="J85" s="135" t="s">
        <v>468</v>
      </c>
    </row>
    <row r="86" spans="1:10" ht="96.6">
      <c r="A86" s="1" t="str">
        <f t="shared" ca="1" si="4"/>
        <v>Denominator: Country target for number of CHWs needed per NSP or agreed number; Numerator: Number of CHWs whose cost of commodities was covered (all sources of financing)</v>
      </c>
      <c r="B86" s="55" t="s">
        <v>469</v>
      </c>
      <c r="C86" s="43" t="s">
        <v>470</v>
      </c>
      <c r="D86" s="58" t="s">
        <v>471</v>
      </c>
      <c r="G86" s="1">
        <f t="shared" ca="1" si="8"/>
        <v>0</v>
      </c>
    </row>
    <row r="87" spans="1:10" ht="41.45">
      <c r="A87" s="1" t="str">
        <f t="shared" ca="1" si="4"/>
        <v>C1. Number of CHWs to be provided commodities through domestic resources</v>
      </c>
      <c r="B87" s="55" t="s">
        <v>472</v>
      </c>
      <c r="C87" s="43" t="s">
        <v>473</v>
      </c>
      <c r="D87" s="58" t="s">
        <v>474</v>
      </c>
      <c r="G87" s="1">
        <f t="shared" ca="1" si="8"/>
        <v>0</v>
      </c>
    </row>
    <row r="88" spans="1:10" ht="55.15">
      <c r="A88" s="1" t="str">
        <f t="shared" ca="1" si="4"/>
        <v>C2. Number of CHWs to be provided commodities through non-Global Fund external resources</v>
      </c>
      <c r="B88" s="55" t="s">
        <v>475</v>
      </c>
      <c r="C88" s="43" t="s">
        <v>476</v>
      </c>
      <c r="D88" s="58" t="s">
        <v>477</v>
      </c>
      <c r="G88" s="1">
        <f t="shared" ca="1" si="8"/>
        <v>0</v>
      </c>
    </row>
    <row r="89" spans="1:10" ht="55.15">
      <c r="A89" s="1" t="str">
        <f t="shared" ca="1" si="4"/>
        <v>C. Number of CHWs to be provided commodities through domestic + non-Global Fund external resources</v>
      </c>
      <c r="B89" s="55" t="s">
        <v>478</v>
      </c>
      <c r="C89" s="43" t="s">
        <v>479</v>
      </c>
      <c r="D89" s="58" t="s">
        <v>480</v>
      </c>
      <c r="G89" s="1">
        <f t="shared" ca="1" si="8"/>
        <v>0</v>
      </c>
    </row>
    <row r="90" spans="1:10" ht="41.45">
      <c r="A90" s="1" t="str">
        <f t="shared" ca="1" si="4"/>
        <v>E. Number of CHWs to be provided commodities through the allocation amount</v>
      </c>
      <c r="B90" s="55" t="s">
        <v>481</v>
      </c>
      <c r="C90" s="43" t="s">
        <v>482</v>
      </c>
      <c r="D90" s="58" t="s">
        <v>483</v>
      </c>
      <c r="G90" s="1">
        <f t="shared" ca="1" si="8"/>
        <v>0</v>
      </c>
    </row>
    <row r="91" spans="1:10" ht="41.45">
      <c r="A91" s="1" t="str">
        <f t="shared" ca="1" si="4"/>
        <v>F. Number of CHWs to be provided commodities all sources: C+E</v>
      </c>
      <c r="B91" s="55" t="s">
        <v>484</v>
      </c>
      <c r="C91" s="43" t="s">
        <v>485</v>
      </c>
      <c r="D91" s="58" t="s">
        <v>486</v>
      </c>
      <c r="G91" s="1">
        <f t="shared" ca="1" si="8"/>
        <v>0</v>
      </c>
    </row>
    <row r="92" spans="1:10" ht="96.6">
      <c r="A92" s="1" t="str">
        <f t="shared" ca="1" si="4"/>
        <v>Denominator: Country target fro number of CHWs needed per NSP or agreed number; Numerator: Number of CHWs whose cost of referral / counter-referral was covered (all sources of financing)</v>
      </c>
      <c r="B92" s="55" t="s">
        <v>487</v>
      </c>
      <c r="C92" s="43" t="s">
        <v>488</v>
      </c>
      <c r="D92" s="58" t="s">
        <v>489</v>
      </c>
      <c r="G92" s="1">
        <f t="shared" ca="1" si="8"/>
        <v>0</v>
      </c>
    </row>
    <row r="93" spans="1:10" ht="41.45">
      <c r="A93" s="1" t="str">
        <f t="shared" ca="1" si="4"/>
        <v>C1. Number of CHWs to be supported for referral / counter-referral through domestic resources</v>
      </c>
      <c r="B93" s="55" t="s">
        <v>490</v>
      </c>
      <c r="C93" s="43" t="s">
        <v>491</v>
      </c>
      <c r="D93" s="58" t="s">
        <v>492</v>
      </c>
      <c r="G93" s="1">
        <f t="shared" ca="1" si="8"/>
        <v>0</v>
      </c>
    </row>
    <row r="94" spans="1:10" ht="55.15">
      <c r="A94" s="1" t="str">
        <f t="shared" ref="A94:A157" ca="1" si="9">OFFSET($B94,0,LangOffset,1,1)</f>
        <v>C2. Number of CHWs to be supported for referral / counter-referral through non-Global Fund external resources</v>
      </c>
      <c r="B94" s="55" t="s">
        <v>493</v>
      </c>
      <c r="C94" s="43" t="s">
        <v>494</v>
      </c>
      <c r="D94" s="58" t="s">
        <v>495</v>
      </c>
      <c r="G94" s="1">
        <f t="shared" ca="1" si="8"/>
        <v>0</v>
      </c>
    </row>
    <row r="95" spans="1:10" ht="69">
      <c r="A95" s="1" t="str">
        <f t="shared" ca="1" si="9"/>
        <v>C. Number of CHWs to be supported for referral / counter-referral through domestic + non-Global Fund external resources</v>
      </c>
      <c r="B95" s="55" t="s">
        <v>496</v>
      </c>
      <c r="C95" s="145" t="s">
        <v>497</v>
      </c>
      <c r="D95" s="58" t="s">
        <v>498</v>
      </c>
      <c r="G95" s="1">
        <f t="shared" ca="1" si="8"/>
        <v>0</v>
      </c>
    </row>
    <row r="96" spans="1:10" ht="41.45">
      <c r="A96" s="1" t="str">
        <f t="shared" ca="1" si="9"/>
        <v>E. Number of CHWs to be supported for referral / counter-referral through the allocation amount</v>
      </c>
      <c r="B96" s="55" t="s">
        <v>499</v>
      </c>
      <c r="C96" s="43" t="s">
        <v>500</v>
      </c>
      <c r="D96" s="58" t="s">
        <v>501</v>
      </c>
      <c r="G96" s="1">
        <f t="shared" ca="1" si="8"/>
        <v>0</v>
      </c>
    </row>
    <row r="97" spans="1:7" ht="41.45">
      <c r="A97" s="1" t="str">
        <f t="shared" ca="1" si="9"/>
        <v>F. Number of CHWs to be supported for referral / counter-referral through all sources: C+E</v>
      </c>
      <c r="B97" s="55" t="s">
        <v>502</v>
      </c>
      <c r="C97" s="43" t="s">
        <v>503</v>
      </c>
      <c r="D97" s="58" t="s">
        <v>504</v>
      </c>
      <c r="G97" s="1">
        <f t="shared" ca="1" si="8"/>
        <v>0</v>
      </c>
    </row>
    <row r="98" spans="1:7" ht="124.15">
      <c r="A98" s="1" t="str">
        <f t="shared" ca="1" si="9"/>
        <v>Denominator: Country target for number of CHWs needed per NSP or agreed number; Numerator: Number of CHWs whose cost of Health management information system, surveillance and M&amp;E was covered (all sources of financing)</v>
      </c>
      <c r="B98" s="55" t="s">
        <v>505</v>
      </c>
      <c r="C98" s="43" t="s">
        <v>506</v>
      </c>
      <c r="D98" s="58" t="s">
        <v>507</v>
      </c>
      <c r="G98" s="1">
        <f t="shared" ca="1" si="8"/>
        <v>0</v>
      </c>
    </row>
    <row r="99" spans="1:7" ht="69">
      <c r="A99" s="1" t="str">
        <f t="shared" ca="1" si="9"/>
        <v>C1. Number of CHWs to be supported with Health management information system, surveillance and M&amp;E through domestic resources</v>
      </c>
      <c r="B99" s="55" t="s">
        <v>508</v>
      </c>
      <c r="C99" s="43" t="s">
        <v>509</v>
      </c>
      <c r="D99" s="58" t="s">
        <v>510</v>
      </c>
      <c r="G99" s="1">
        <f t="shared" ca="1" si="8"/>
        <v>0</v>
      </c>
    </row>
    <row r="100" spans="1:7" ht="82.9">
      <c r="A100" s="1" t="str">
        <f t="shared" ca="1" si="9"/>
        <v>C2. Number of CHWs to be supported with Health management information system, surveillance and M&amp;E through non-Global Fund external resources</v>
      </c>
      <c r="B100" s="55" t="s">
        <v>511</v>
      </c>
      <c r="C100" s="43" t="s">
        <v>512</v>
      </c>
      <c r="D100" s="58" t="s">
        <v>513</v>
      </c>
      <c r="G100" s="1">
        <f t="shared" ca="1" si="8"/>
        <v>0</v>
      </c>
    </row>
    <row r="101" spans="1:7" ht="82.9">
      <c r="A101" s="1" t="str">
        <f t="shared" ca="1" si="9"/>
        <v>C. Number of CHWs to be supported with Health management information system, surveillance and M&amp;E through domestic + non-Global Fund external resources</v>
      </c>
      <c r="B101" s="55" t="s">
        <v>514</v>
      </c>
      <c r="C101" s="43" t="s">
        <v>515</v>
      </c>
      <c r="D101" s="58" t="s">
        <v>516</v>
      </c>
      <c r="G101" s="1">
        <f t="shared" ca="1" si="8"/>
        <v>0</v>
      </c>
    </row>
    <row r="102" spans="1:7" ht="69">
      <c r="A102" s="1" t="str">
        <f t="shared" ca="1" si="9"/>
        <v>E. Number of CHWs to be supported with Health management information system, surveillance and M&amp;E through the allocation amount</v>
      </c>
      <c r="B102" s="55" t="s">
        <v>517</v>
      </c>
      <c r="C102" s="43" t="s">
        <v>518</v>
      </c>
      <c r="D102" s="58" t="s">
        <v>519</v>
      </c>
      <c r="G102" s="1">
        <f t="shared" ca="1" si="8"/>
        <v>0</v>
      </c>
    </row>
    <row r="103" spans="1:7" ht="69">
      <c r="A103" s="1" t="str">
        <f t="shared" ca="1" si="9"/>
        <v>F. Number of CHWs to be supported with Health management information system, surveillance and M&amp;E through all sources: C+E</v>
      </c>
      <c r="B103" s="55" t="s">
        <v>520</v>
      </c>
      <c r="C103" s="43" t="s">
        <v>521</v>
      </c>
      <c r="D103" s="58" t="s">
        <v>522</v>
      </c>
      <c r="G103" s="1">
        <f t="shared" ca="1" si="8"/>
        <v>0</v>
      </c>
    </row>
    <row r="104" spans="1:7" ht="41.45">
      <c r="A104" s="1" t="str">
        <f t="shared" ca="1" si="9"/>
        <v>"Non-Malaria iCCM commodities" tab</v>
      </c>
      <c r="B104" s="67" t="s">
        <v>523</v>
      </c>
      <c r="C104" s="43" t="s">
        <v>524</v>
      </c>
      <c r="D104" s="58" t="s">
        <v>525</v>
      </c>
      <c r="G104" s="1">
        <f t="shared" ca="1" si="8"/>
        <v>0</v>
      </c>
    </row>
    <row r="105" spans="1:7">
      <c r="A105" s="1">
        <f t="shared" ca="1" si="9"/>
        <v>0</v>
      </c>
      <c r="G105" s="1">
        <f t="shared" ca="1" si="8"/>
        <v>0</v>
      </c>
    </row>
    <row r="106" spans="1:7">
      <c r="A106" s="1">
        <f t="shared" ca="1" si="9"/>
        <v>0</v>
      </c>
      <c r="G106" s="1">
        <f t="shared" ca="1" si="8"/>
        <v>0</v>
      </c>
    </row>
    <row r="107" spans="1:7">
      <c r="A107" s="1">
        <f t="shared" ca="1" si="9"/>
        <v>0</v>
      </c>
      <c r="G107" s="1">
        <f t="shared" ca="1" si="8"/>
        <v>0</v>
      </c>
    </row>
    <row r="108" spans="1:7">
      <c r="A108" s="1">
        <f t="shared" ca="1" si="9"/>
        <v>0</v>
      </c>
      <c r="G108" s="1">
        <f t="shared" ca="1" si="8"/>
        <v>0</v>
      </c>
    </row>
    <row r="109" spans="1:7">
      <c r="A109" s="1">
        <f t="shared" ca="1" si="9"/>
        <v>0</v>
      </c>
      <c r="G109" s="1">
        <f t="shared" ca="1" si="8"/>
        <v>0</v>
      </c>
    </row>
    <row r="110" spans="1:7">
      <c r="A110" s="1">
        <f t="shared" ca="1" si="9"/>
        <v>0</v>
      </c>
      <c r="G110" s="1">
        <f t="shared" ca="1" si="8"/>
        <v>0</v>
      </c>
    </row>
    <row r="111" spans="1:7">
      <c r="A111" s="1">
        <f t="shared" ca="1" si="9"/>
        <v>0</v>
      </c>
      <c r="G111" s="1">
        <f t="shared" ca="1" si="8"/>
        <v>0</v>
      </c>
    </row>
    <row r="112" spans="1:7">
      <c r="A112" s="1">
        <f t="shared" ca="1" si="9"/>
        <v>0</v>
      </c>
      <c r="G112" s="1">
        <f t="shared" ca="1" si="8"/>
        <v>0</v>
      </c>
    </row>
    <row r="113" spans="1:10">
      <c r="A113" s="1">
        <f t="shared" ca="1" si="9"/>
        <v>0</v>
      </c>
      <c r="G113" s="1">
        <f t="shared" ca="1" si="8"/>
        <v>0</v>
      </c>
    </row>
    <row r="114" spans="1:10">
      <c r="A114" s="1">
        <f t="shared" ca="1" si="9"/>
        <v>0</v>
      </c>
      <c r="G114" s="1">
        <f t="shared" ca="1" si="8"/>
        <v>0</v>
      </c>
    </row>
    <row r="115" spans="1:10">
      <c r="A115" s="1">
        <f t="shared" ca="1" si="9"/>
        <v>0</v>
      </c>
      <c r="G115" s="1">
        <f t="shared" ca="1" si="8"/>
        <v>0</v>
      </c>
    </row>
    <row r="116" spans="1:10">
      <c r="A116" s="1">
        <f t="shared" ca="1" si="9"/>
        <v>0</v>
      </c>
      <c r="G116" s="1">
        <f t="shared" ca="1" si="8"/>
        <v>0</v>
      </c>
    </row>
    <row r="117" spans="1:10">
      <c r="A117" s="1">
        <f t="shared" ca="1" si="9"/>
        <v>0</v>
      </c>
      <c r="G117" s="1">
        <f t="shared" ca="1" si="8"/>
        <v>0</v>
      </c>
    </row>
    <row r="118" spans="1:10">
      <c r="A118" s="1">
        <f t="shared" ca="1" si="9"/>
        <v>0</v>
      </c>
      <c r="G118" s="1">
        <f t="shared" ca="1" si="8"/>
        <v>0</v>
      </c>
    </row>
    <row r="119" spans="1:10">
      <c r="A119" s="1">
        <f t="shared" ca="1" si="9"/>
        <v>0</v>
      </c>
      <c r="G119" s="1">
        <f t="shared" ca="1" si="8"/>
        <v>0</v>
      </c>
    </row>
    <row r="120" spans="1:10">
      <c r="A120" s="1">
        <f t="shared" ca="1" si="9"/>
        <v>0</v>
      </c>
      <c r="G120" s="1">
        <f t="shared" ca="1" si="8"/>
        <v>0</v>
      </c>
    </row>
    <row r="121" spans="1:10">
      <c r="A121" s="1">
        <f t="shared" ca="1" si="9"/>
        <v>0</v>
      </c>
      <c r="G121" s="6"/>
      <c r="H121" s="62"/>
      <c r="I121" s="62"/>
      <c r="J121" s="62"/>
    </row>
    <row r="122" spans="1:10" ht="14.45">
      <c r="A122" s="1">
        <f t="shared" ca="1" si="9"/>
        <v>0</v>
      </c>
      <c r="G122" s="49" t="str">
        <f ca="1">OFFSET($H122,0,LangOffset,1,1)</f>
        <v>Please read the Instructions sheet carefully before completing the programmatic gap tables.</v>
      </c>
      <c r="H122" s="33" t="s">
        <v>526</v>
      </c>
      <c r="I122" s="33" t="s">
        <v>527</v>
      </c>
      <c r="J122" s="33" t="s">
        <v>528</v>
      </c>
    </row>
    <row r="123" spans="1:10" ht="28.9">
      <c r="A123" s="1">
        <f t="shared" ca="1" si="9"/>
        <v>0</v>
      </c>
      <c r="G123" s="49" t="str">
        <f ca="1">OFFSET($H123,0,LangOffset,1,1)</f>
        <v>To complete this cover sheet, select from the drop-down lists the Geography, Component and Applicant Type.</v>
      </c>
      <c r="H123" s="33" t="s">
        <v>529</v>
      </c>
      <c r="I123" s="34" t="s">
        <v>530</v>
      </c>
      <c r="J123" s="33" t="s">
        <v>531</v>
      </c>
    </row>
    <row r="124" spans="1:10" ht="14.45">
      <c r="A124" s="1">
        <f t="shared" ca="1" si="9"/>
        <v>0</v>
      </c>
      <c r="G124" s="49" t="str">
        <f ca="1">OFFSET($H124,0,LangOffset,1,1)</f>
        <v>Applicant</v>
      </c>
      <c r="H124" s="33" t="s">
        <v>532</v>
      </c>
      <c r="I124" s="33" t="s">
        <v>533</v>
      </c>
      <c r="J124" s="33" t="s">
        <v>534</v>
      </c>
    </row>
    <row r="125" spans="1:10" ht="14.45">
      <c r="A125" s="1">
        <f t="shared" ca="1" si="9"/>
        <v>0</v>
      </c>
      <c r="G125" s="49" t="str">
        <f ca="1">OFFSET($H125,0,LangOffset,1,1)</f>
        <v>Component</v>
      </c>
      <c r="H125" s="33" t="s">
        <v>535</v>
      </c>
      <c r="I125" s="33" t="s">
        <v>536</v>
      </c>
      <c r="J125" s="33" t="s">
        <v>537</v>
      </c>
    </row>
    <row r="126" spans="1:10" ht="14.45">
      <c r="A126" s="1">
        <f t="shared" ca="1" si="9"/>
        <v>0</v>
      </c>
      <c r="G126" s="49" t="str">
        <f ca="1">OFFSET($H126,0,LangOffset,1,1)</f>
        <v>Applicant Type</v>
      </c>
      <c r="H126" s="33" t="s">
        <v>538</v>
      </c>
      <c r="I126" s="33" t="s">
        <v>539</v>
      </c>
      <c r="J126" s="33" t="s">
        <v>540</v>
      </c>
    </row>
    <row r="127" spans="1:10">
      <c r="A127" s="1">
        <f t="shared" ca="1" si="9"/>
        <v>0</v>
      </c>
      <c r="G127" s="6"/>
      <c r="H127" s="62"/>
      <c r="I127" s="62"/>
      <c r="J127" s="62"/>
    </row>
    <row r="128" spans="1:10">
      <c r="A128" s="1">
        <f t="shared" ca="1" si="9"/>
        <v>0</v>
      </c>
      <c r="G128" s="49" t="str">
        <f ca="1">OFFSET($H128,0,LangOffset,1,1)</f>
        <v>Latest version updated: 15 March 2023</v>
      </c>
      <c r="H128" s="63" t="s">
        <v>541</v>
      </c>
      <c r="I128" s="72" t="s">
        <v>542</v>
      </c>
      <c r="J128" s="72" t="s">
        <v>543</v>
      </c>
    </row>
    <row r="129" spans="1:10">
      <c r="A129" s="1">
        <f t="shared" ca="1" si="9"/>
        <v>0</v>
      </c>
      <c r="G129" s="6"/>
      <c r="H129" s="62"/>
      <c r="I129" s="62"/>
      <c r="J129" s="62"/>
    </row>
    <row r="130" spans="1:10">
      <c r="A130" s="1">
        <f t="shared" ca="1" si="9"/>
        <v>0</v>
      </c>
      <c r="G130" s="1">
        <f t="shared" ref="G130:G190" ca="1" si="10">OFFSET($H130,0,LangOffset,1,1)</f>
        <v>0</v>
      </c>
    </row>
    <row r="131" spans="1:10">
      <c r="A131" s="1">
        <f t="shared" ca="1" si="9"/>
        <v>0</v>
      </c>
      <c r="G131" s="1">
        <f t="shared" ca="1" si="10"/>
        <v>0</v>
      </c>
    </row>
    <row r="132" spans="1:10">
      <c r="A132" s="1">
        <f t="shared" ca="1" si="9"/>
        <v>0</v>
      </c>
      <c r="G132" s="1">
        <f t="shared" ca="1" si="10"/>
        <v>0</v>
      </c>
    </row>
    <row r="133" spans="1:10">
      <c r="A133" s="1">
        <f t="shared" ca="1" si="9"/>
        <v>0</v>
      </c>
      <c r="G133" s="1">
        <f t="shared" ca="1" si="10"/>
        <v>0</v>
      </c>
    </row>
    <row r="134" spans="1:10">
      <c r="A134" s="1">
        <f t="shared" ca="1" si="9"/>
        <v>0</v>
      </c>
      <c r="G134" s="1">
        <f t="shared" ca="1" si="10"/>
        <v>0</v>
      </c>
    </row>
    <row r="135" spans="1:10">
      <c r="A135" s="1">
        <f t="shared" ca="1" si="9"/>
        <v>0</v>
      </c>
      <c r="G135" s="1">
        <f t="shared" ca="1" si="10"/>
        <v>0</v>
      </c>
    </row>
    <row r="136" spans="1:10">
      <c r="A136" s="1">
        <f t="shared" ca="1" si="9"/>
        <v>0</v>
      </c>
      <c r="G136" s="1">
        <f t="shared" ca="1" si="10"/>
        <v>0</v>
      </c>
    </row>
    <row r="137" spans="1:10">
      <c r="A137" s="1">
        <f t="shared" ca="1" si="9"/>
        <v>0</v>
      </c>
      <c r="G137" s="1">
        <f t="shared" ca="1" si="10"/>
        <v>0</v>
      </c>
    </row>
    <row r="138" spans="1:10">
      <c r="A138" s="1">
        <f t="shared" ca="1" si="9"/>
        <v>0</v>
      </c>
      <c r="G138" s="1">
        <f t="shared" ca="1" si="10"/>
        <v>0</v>
      </c>
    </row>
    <row r="139" spans="1:10">
      <c r="A139" s="1">
        <f t="shared" ca="1" si="9"/>
        <v>0</v>
      </c>
      <c r="G139" s="1">
        <f t="shared" ca="1" si="10"/>
        <v>0</v>
      </c>
    </row>
    <row r="140" spans="1:10">
      <c r="A140" s="1">
        <f t="shared" ca="1" si="9"/>
        <v>0</v>
      </c>
      <c r="G140" s="1">
        <f t="shared" ca="1" si="10"/>
        <v>0</v>
      </c>
    </row>
    <row r="141" spans="1:10">
      <c r="A141" s="1">
        <f t="shared" ca="1" si="9"/>
        <v>0</v>
      </c>
      <c r="G141" s="1">
        <f t="shared" ca="1" si="10"/>
        <v>0</v>
      </c>
    </row>
    <row r="142" spans="1:10">
      <c r="A142" s="1">
        <f t="shared" ca="1" si="9"/>
        <v>0</v>
      </c>
      <c r="G142" s="1">
        <f t="shared" ca="1" si="10"/>
        <v>0</v>
      </c>
    </row>
    <row r="143" spans="1:10">
      <c r="A143" s="1">
        <f t="shared" ca="1" si="9"/>
        <v>0</v>
      </c>
      <c r="G143" s="1">
        <f t="shared" ca="1" si="10"/>
        <v>0</v>
      </c>
    </row>
    <row r="144" spans="1:10">
      <c r="A144" s="1">
        <f t="shared" ca="1" si="9"/>
        <v>0</v>
      </c>
      <c r="G144" s="1">
        <f t="shared" ca="1" si="10"/>
        <v>0</v>
      </c>
    </row>
    <row r="145" spans="1:7">
      <c r="A145" s="1">
        <f t="shared" ca="1" si="9"/>
        <v>0</v>
      </c>
      <c r="G145" s="1">
        <f t="shared" ca="1" si="10"/>
        <v>0</v>
      </c>
    </row>
    <row r="146" spans="1:7">
      <c r="A146" s="1">
        <f t="shared" ca="1" si="9"/>
        <v>0</v>
      </c>
      <c r="G146" s="1">
        <f t="shared" ca="1" si="10"/>
        <v>0</v>
      </c>
    </row>
    <row r="147" spans="1:7">
      <c r="A147" s="1">
        <f t="shared" ca="1" si="9"/>
        <v>0</v>
      </c>
      <c r="G147" s="1">
        <f t="shared" ca="1" si="10"/>
        <v>0</v>
      </c>
    </row>
    <row r="148" spans="1:7">
      <c r="A148" s="1">
        <f t="shared" ca="1" si="9"/>
        <v>0</v>
      </c>
      <c r="G148" s="1">
        <f t="shared" ca="1" si="10"/>
        <v>0</v>
      </c>
    </row>
    <row r="149" spans="1:7">
      <c r="A149" s="1">
        <f t="shared" ca="1" si="9"/>
        <v>0</v>
      </c>
      <c r="G149" s="1">
        <f t="shared" ca="1" si="10"/>
        <v>0</v>
      </c>
    </row>
    <row r="150" spans="1:7">
      <c r="A150" s="1">
        <f t="shared" ca="1" si="9"/>
        <v>0</v>
      </c>
      <c r="G150" s="1">
        <f t="shared" ca="1" si="10"/>
        <v>0</v>
      </c>
    </row>
    <row r="151" spans="1:7">
      <c r="A151" s="1">
        <f t="shared" ca="1" si="9"/>
        <v>0</v>
      </c>
      <c r="G151" s="1">
        <f t="shared" ca="1" si="10"/>
        <v>0</v>
      </c>
    </row>
    <row r="152" spans="1:7">
      <c r="A152" s="1">
        <f t="shared" ca="1" si="9"/>
        <v>0</v>
      </c>
      <c r="G152" s="1">
        <f t="shared" ca="1" si="10"/>
        <v>0</v>
      </c>
    </row>
    <row r="153" spans="1:7">
      <c r="A153" s="1">
        <f t="shared" ca="1" si="9"/>
        <v>0</v>
      </c>
      <c r="G153" s="1">
        <f t="shared" ca="1" si="10"/>
        <v>0</v>
      </c>
    </row>
    <row r="154" spans="1:7">
      <c r="A154" s="1">
        <f t="shared" ca="1" si="9"/>
        <v>0</v>
      </c>
      <c r="G154" s="1">
        <f t="shared" ca="1" si="10"/>
        <v>0</v>
      </c>
    </row>
    <row r="155" spans="1:7">
      <c r="A155" s="1">
        <f t="shared" ca="1" si="9"/>
        <v>0</v>
      </c>
      <c r="G155" s="1">
        <f t="shared" ca="1" si="10"/>
        <v>0</v>
      </c>
    </row>
    <row r="156" spans="1:7">
      <c r="A156" s="1">
        <f t="shared" ca="1" si="9"/>
        <v>0</v>
      </c>
      <c r="G156" s="1">
        <f t="shared" ca="1" si="10"/>
        <v>0</v>
      </c>
    </row>
    <row r="157" spans="1:7">
      <c r="A157" s="1">
        <f t="shared" ca="1" si="9"/>
        <v>0</v>
      </c>
      <c r="G157" s="1">
        <f t="shared" ca="1" si="10"/>
        <v>0</v>
      </c>
    </row>
    <row r="158" spans="1:7">
      <c r="A158" s="1">
        <f t="shared" ref="A158:A221" ca="1" si="11">OFFSET($B158,0,LangOffset,1,1)</f>
        <v>0</v>
      </c>
      <c r="G158" s="1">
        <f t="shared" ca="1" si="10"/>
        <v>0</v>
      </c>
    </row>
    <row r="159" spans="1:7">
      <c r="A159" s="1">
        <f t="shared" ca="1" si="11"/>
        <v>0</v>
      </c>
      <c r="G159" s="1">
        <f t="shared" ca="1" si="10"/>
        <v>0</v>
      </c>
    </row>
    <row r="160" spans="1:7">
      <c r="A160" s="1">
        <f t="shared" ca="1" si="11"/>
        <v>0</v>
      </c>
      <c r="G160" s="1">
        <f t="shared" ca="1" si="10"/>
        <v>0</v>
      </c>
    </row>
    <row r="161" spans="1:7">
      <c r="A161" s="1">
        <f t="shared" ca="1" si="11"/>
        <v>0</v>
      </c>
      <c r="G161" s="1">
        <f t="shared" ca="1" si="10"/>
        <v>0</v>
      </c>
    </row>
    <row r="162" spans="1:7">
      <c r="A162" s="1">
        <f t="shared" ca="1" si="11"/>
        <v>0</v>
      </c>
      <c r="G162" s="1">
        <f t="shared" ca="1" si="10"/>
        <v>0</v>
      </c>
    </row>
    <row r="163" spans="1:7">
      <c r="A163" s="1">
        <f t="shared" ca="1" si="11"/>
        <v>0</v>
      </c>
      <c r="G163" s="1">
        <f t="shared" ca="1" si="10"/>
        <v>0</v>
      </c>
    </row>
    <row r="164" spans="1:7">
      <c r="A164" s="1">
        <f t="shared" ca="1" si="11"/>
        <v>0</v>
      </c>
      <c r="G164" s="1">
        <f t="shared" ca="1" si="10"/>
        <v>0</v>
      </c>
    </row>
    <row r="165" spans="1:7">
      <c r="A165" s="1">
        <f t="shared" ca="1" si="11"/>
        <v>0</v>
      </c>
      <c r="G165" s="1">
        <f t="shared" ca="1" si="10"/>
        <v>0</v>
      </c>
    </row>
    <row r="166" spans="1:7">
      <c r="A166" s="1">
        <f t="shared" ca="1" si="11"/>
        <v>0</v>
      </c>
      <c r="G166" s="1">
        <f t="shared" ca="1" si="10"/>
        <v>0</v>
      </c>
    </row>
    <row r="167" spans="1:7">
      <c r="A167" s="1">
        <f t="shared" ca="1" si="11"/>
        <v>0</v>
      </c>
      <c r="G167" s="1">
        <f t="shared" ca="1" si="10"/>
        <v>0</v>
      </c>
    </row>
    <row r="168" spans="1:7">
      <c r="A168" s="1">
        <f t="shared" ca="1" si="11"/>
        <v>0</v>
      </c>
      <c r="G168" s="1">
        <f t="shared" ca="1" si="10"/>
        <v>0</v>
      </c>
    </row>
    <row r="169" spans="1:7">
      <c r="A169" s="1">
        <f t="shared" ca="1" si="11"/>
        <v>0</v>
      </c>
      <c r="G169" s="1">
        <f t="shared" ca="1" si="10"/>
        <v>0</v>
      </c>
    </row>
    <row r="170" spans="1:7">
      <c r="A170" s="1">
        <f t="shared" ca="1" si="11"/>
        <v>0</v>
      </c>
      <c r="G170" s="1">
        <f t="shared" ca="1" si="10"/>
        <v>0</v>
      </c>
    </row>
    <row r="171" spans="1:7">
      <c r="A171" s="1">
        <f t="shared" ca="1" si="11"/>
        <v>0</v>
      </c>
      <c r="G171" s="1">
        <f t="shared" ca="1" si="10"/>
        <v>0</v>
      </c>
    </row>
    <row r="172" spans="1:7">
      <c r="A172" s="1">
        <f t="shared" ca="1" si="11"/>
        <v>0</v>
      </c>
      <c r="G172" s="1">
        <f t="shared" ca="1" si="10"/>
        <v>0</v>
      </c>
    </row>
    <row r="173" spans="1:7">
      <c r="A173" s="1">
        <f t="shared" ca="1" si="11"/>
        <v>0</v>
      </c>
      <c r="G173" s="1">
        <f t="shared" ca="1" si="10"/>
        <v>0</v>
      </c>
    </row>
    <row r="174" spans="1:7">
      <c r="A174" s="1">
        <f t="shared" ca="1" si="11"/>
        <v>0</v>
      </c>
      <c r="G174" s="1">
        <f t="shared" ca="1" si="10"/>
        <v>0</v>
      </c>
    </row>
    <row r="175" spans="1:7">
      <c r="A175" s="1">
        <f t="shared" ca="1" si="11"/>
        <v>0</v>
      </c>
      <c r="G175" s="1">
        <f t="shared" ca="1" si="10"/>
        <v>0</v>
      </c>
    </row>
    <row r="176" spans="1:7">
      <c r="A176" s="1">
        <f t="shared" ca="1" si="11"/>
        <v>0</v>
      </c>
      <c r="G176" s="1">
        <f t="shared" ca="1" si="10"/>
        <v>0</v>
      </c>
    </row>
    <row r="177" spans="1:7">
      <c r="A177" s="1">
        <f t="shared" ca="1" si="11"/>
        <v>0</v>
      </c>
      <c r="G177" s="1">
        <f t="shared" ca="1" si="10"/>
        <v>0</v>
      </c>
    </row>
    <row r="178" spans="1:7">
      <c r="A178" s="1">
        <f t="shared" ca="1" si="11"/>
        <v>0</v>
      </c>
      <c r="G178" s="1">
        <f t="shared" ca="1" si="10"/>
        <v>0</v>
      </c>
    </row>
    <row r="179" spans="1:7">
      <c r="A179" s="1">
        <f t="shared" ca="1" si="11"/>
        <v>0</v>
      </c>
      <c r="G179" s="1">
        <f t="shared" ca="1" si="10"/>
        <v>0</v>
      </c>
    </row>
    <row r="180" spans="1:7">
      <c r="A180" s="1">
        <f t="shared" ca="1" si="11"/>
        <v>0</v>
      </c>
      <c r="G180" s="1">
        <f t="shared" ca="1" si="10"/>
        <v>0</v>
      </c>
    </row>
    <row r="181" spans="1:7">
      <c r="A181" s="1">
        <f t="shared" ca="1" si="11"/>
        <v>0</v>
      </c>
      <c r="G181" s="1">
        <f t="shared" ca="1" si="10"/>
        <v>0</v>
      </c>
    </row>
    <row r="182" spans="1:7">
      <c r="A182" s="1">
        <f t="shared" ca="1" si="11"/>
        <v>0</v>
      </c>
      <c r="G182" s="1">
        <f t="shared" ca="1" si="10"/>
        <v>0</v>
      </c>
    </row>
    <row r="183" spans="1:7">
      <c r="A183" s="1">
        <f t="shared" ca="1" si="11"/>
        <v>0</v>
      </c>
      <c r="G183" s="1">
        <f t="shared" ca="1" si="10"/>
        <v>0</v>
      </c>
    </row>
    <row r="184" spans="1:7">
      <c r="A184" s="1">
        <f t="shared" ca="1" si="11"/>
        <v>0</v>
      </c>
      <c r="G184" s="1">
        <f t="shared" ca="1" si="10"/>
        <v>0</v>
      </c>
    </row>
    <row r="185" spans="1:7">
      <c r="A185" s="1">
        <f t="shared" ca="1" si="11"/>
        <v>0</v>
      </c>
      <c r="G185" s="1">
        <f t="shared" ca="1" si="10"/>
        <v>0</v>
      </c>
    </row>
    <row r="186" spans="1:7">
      <c r="A186" s="1">
        <f t="shared" ca="1" si="11"/>
        <v>0</v>
      </c>
      <c r="G186" s="1">
        <f t="shared" ca="1" si="10"/>
        <v>0</v>
      </c>
    </row>
    <row r="187" spans="1:7">
      <c r="A187" s="1">
        <f t="shared" ca="1" si="11"/>
        <v>0</v>
      </c>
      <c r="G187" s="1">
        <f t="shared" ca="1" si="10"/>
        <v>0</v>
      </c>
    </row>
    <row r="188" spans="1:7">
      <c r="A188" s="1">
        <f t="shared" ca="1" si="11"/>
        <v>0</v>
      </c>
      <c r="G188" s="1">
        <f t="shared" ca="1" si="10"/>
        <v>0</v>
      </c>
    </row>
    <row r="189" spans="1:7">
      <c r="A189" s="1">
        <f t="shared" ca="1" si="11"/>
        <v>0</v>
      </c>
      <c r="G189" s="1">
        <f t="shared" ca="1" si="10"/>
        <v>0</v>
      </c>
    </row>
    <row r="190" spans="1:7">
      <c r="A190" s="1">
        <f t="shared" ca="1" si="11"/>
        <v>0</v>
      </c>
      <c r="G190" s="1">
        <f t="shared" ca="1" si="10"/>
        <v>0</v>
      </c>
    </row>
    <row r="191" spans="1:7">
      <c r="A191" s="1">
        <f t="shared" ca="1" si="11"/>
        <v>0</v>
      </c>
      <c r="G191" s="1">
        <f t="shared" ref="G191:G254" ca="1" si="12">OFFSET($H191,0,LangOffset,1,1)</f>
        <v>0</v>
      </c>
    </row>
    <row r="192" spans="1:7">
      <c r="A192" s="1">
        <f t="shared" ca="1" si="11"/>
        <v>0</v>
      </c>
      <c r="G192" s="1">
        <f t="shared" ca="1" si="12"/>
        <v>0</v>
      </c>
    </row>
    <row r="193" spans="1:7">
      <c r="A193" s="1">
        <f t="shared" ca="1" si="11"/>
        <v>0</v>
      </c>
      <c r="G193" s="1">
        <f t="shared" ca="1" si="12"/>
        <v>0</v>
      </c>
    </row>
    <row r="194" spans="1:7">
      <c r="A194" s="1">
        <f t="shared" ca="1" si="11"/>
        <v>0</v>
      </c>
      <c r="G194" s="1">
        <f t="shared" ca="1" si="12"/>
        <v>0</v>
      </c>
    </row>
    <row r="195" spans="1:7">
      <c r="A195" s="1">
        <f t="shared" ca="1" si="11"/>
        <v>0</v>
      </c>
      <c r="G195" s="1">
        <f t="shared" ca="1" si="12"/>
        <v>0</v>
      </c>
    </row>
    <row r="196" spans="1:7">
      <c r="A196" s="1">
        <f t="shared" ca="1" si="11"/>
        <v>0</v>
      </c>
      <c r="G196" s="1">
        <f t="shared" ca="1" si="12"/>
        <v>0</v>
      </c>
    </row>
    <row r="197" spans="1:7">
      <c r="A197" s="1">
        <f t="shared" ca="1" si="11"/>
        <v>0</v>
      </c>
      <c r="G197" s="1">
        <f t="shared" ca="1" si="12"/>
        <v>0</v>
      </c>
    </row>
    <row r="198" spans="1:7">
      <c r="A198" s="1">
        <f t="shared" ca="1" si="11"/>
        <v>0</v>
      </c>
      <c r="G198" s="1">
        <f t="shared" ca="1" si="12"/>
        <v>0</v>
      </c>
    </row>
    <row r="199" spans="1:7">
      <c r="A199" s="1">
        <f t="shared" ca="1" si="11"/>
        <v>0</v>
      </c>
      <c r="G199" s="1">
        <f t="shared" ca="1" si="12"/>
        <v>0</v>
      </c>
    </row>
    <row r="200" spans="1:7">
      <c r="A200" s="1">
        <f t="shared" ca="1" si="11"/>
        <v>0</v>
      </c>
      <c r="G200" s="1">
        <f t="shared" ca="1" si="12"/>
        <v>0</v>
      </c>
    </row>
    <row r="201" spans="1:7">
      <c r="A201" s="1">
        <f t="shared" ca="1" si="11"/>
        <v>0</v>
      </c>
      <c r="G201" s="1">
        <f t="shared" ca="1" si="12"/>
        <v>0</v>
      </c>
    </row>
    <row r="202" spans="1:7">
      <c r="A202" s="1">
        <f t="shared" ca="1" si="11"/>
        <v>0</v>
      </c>
      <c r="G202" s="1">
        <f t="shared" ca="1" si="12"/>
        <v>0</v>
      </c>
    </row>
    <row r="203" spans="1:7">
      <c r="A203" s="1">
        <f t="shared" ca="1" si="11"/>
        <v>0</v>
      </c>
      <c r="G203" s="1">
        <f t="shared" ca="1" si="12"/>
        <v>0</v>
      </c>
    </row>
    <row r="204" spans="1:7">
      <c r="A204" s="1">
        <f t="shared" ca="1" si="11"/>
        <v>0</v>
      </c>
      <c r="G204" s="1">
        <f t="shared" ca="1" si="12"/>
        <v>0</v>
      </c>
    </row>
    <row r="205" spans="1:7">
      <c r="A205" s="1">
        <f t="shared" ca="1" si="11"/>
        <v>0</v>
      </c>
      <c r="G205" s="1">
        <f t="shared" ca="1" si="12"/>
        <v>0</v>
      </c>
    </row>
    <row r="206" spans="1:7">
      <c r="A206" s="1">
        <f t="shared" ca="1" si="11"/>
        <v>0</v>
      </c>
      <c r="G206" s="1">
        <f t="shared" ca="1" si="12"/>
        <v>0</v>
      </c>
    </row>
    <row r="207" spans="1:7">
      <c r="A207" s="1">
        <f t="shared" ca="1" si="11"/>
        <v>0</v>
      </c>
      <c r="G207" s="1">
        <f t="shared" ca="1" si="12"/>
        <v>0</v>
      </c>
    </row>
    <row r="208" spans="1:7">
      <c r="A208" s="1">
        <f t="shared" ca="1" si="11"/>
        <v>0</v>
      </c>
      <c r="G208" s="1">
        <f t="shared" ca="1" si="12"/>
        <v>0</v>
      </c>
    </row>
    <row r="209" spans="1:7">
      <c r="A209" s="1">
        <f t="shared" ca="1" si="11"/>
        <v>0</v>
      </c>
      <c r="G209" s="1">
        <f t="shared" ca="1" si="12"/>
        <v>0</v>
      </c>
    </row>
    <row r="210" spans="1:7">
      <c r="A210" s="1">
        <f t="shared" ca="1" si="11"/>
        <v>0</v>
      </c>
      <c r="G210" s="1">
        <f t="shared" ca="1" si="12"/>
        <v>0</v>
      </c>
    </row>
    <row r="211" spans="1:7">
      <c r="A211" s="1">
        <f t="shared" ca="1" si="11"/>
        <v>0</v>
      </c>
      <c r="G211" s="1">
        <f t="shared" ca="1" si="12"/>
        <v>0</v>
      </c>
    </row>
    <row r="212" spans="1:7">
      <c r="A212" s="1">
        <f t="shared" ca="1" si="11"/>
        <v>0</v>
      </c>
      <c r="G212" s="1">
        <f t="shared" ca="1" si="12"/>
        <v>0</v>
      </c>
    </row>
    <row r="213" spans="1:7">
      <c r="A213" s="1">
        <f t="shared" ca="1" si="11"/>
        <v>0</v>
      </c>
      <c r="G213" s="1">
        <f t="shared" ca="1" si="12"/>
        <v>0</v>
      </c>
    </row>
    <row r="214" spans="1:7">
      <c r="A214" s="1">
        <f t="shared" ca="1" si="11"/>
        <v>0</v>
      </c>
      <c r="G214" s="1">
        <f t="shared" ca="1" si="12"/>
        <v>0</v>
      </c>
    </row>
    <row r="215" spans="1:7">
      <c r="A215" s="1">
        <f t="shared" ca="1" si="11"/>
        <v>0</v>
      </c>
      <c r="G215" s="1">
        <f t="shared" ca="1" si="12"/>
        <v>0</v>
      </c>
    </row>
    <row r="216" spans="1:7">
      <c r="A216" s="1">
        <f t="shared" ca="1" si="11"/>
        <v>0</v>
      </c>
      <c r="G216" s="1">
        <f t="shared" ca="1" si="12"/>
        <v>0</v>
      </c>
    </row>
    <row r="217" spans="1:7">
      <c r="A217" s="1">
        <f t="shared" ca="1" si="11"/>
        <v>0</v>
      </c>
      <c r="G217" s="1">
        <f t="shared" ca="1" si="12"/>
        <v>0</v>
      </c>
    </row>
    <row r="218" spans="1:7">
      <c r="A218" s="1">
        <f t="shared" ca="1" si="11"/>
        <v>0</v>
      </c>
      <c r="G218" s="1">
        <f t="shared" ca="1" si="12"/>
        <v>0</v>
      </c>
    </row>
    <row r="219" spans="1:7">
      <c r="A219" s="1">
        <f t="shared" ca="1" si="11"/>
        <v>0</v>
      </c>
      <c r="G219" s="1">
        <f t="shared" ca="1" si="12"/>
        <v>0</v>
      </c>
    </row>
    <row r="220" spans="1:7">
      <c r="A220" s="1">
        <f t="shared" ca="1" si="11"/>
        <v>0</v>
      </c>
      <c r="G220" s="1">
        <f t="shared" ca="1" si="12"/>
        <v>0</v>
      </c>
    </row>
    <row r="221" spans="1:7">
      <c r="A221" s="1">
        <f t="shared" ca="1" si="11"/>
        <v>0</v>
      </c>
      <c r="G221" s="1">
        <f t="shared" ca="1" si="12"/>
        <v>0</v>
      </c>
    </row>
    <row r="222" spans="1:7">
      <c r="A222" s="1">
        <f t="shared" ref="A222:A285" ca="1" si="13">OFFSET($B222,0,LangOffset,1,1)</f>
        <v>0</v>
      </c>
      <c r="G222" s="1">
        <f t="shared" ca="1" si="12"/>
        <v>0</v>
      </c>
    </row>
    <row r="223" spans="1:7">
      <c r="A223" s="1">
        <f t="shared" ca="1" si="13"/>
        <v>0</v>
      </c>
      <c r="G223" s="1">
        <f t="shared" ca="1" si="12"/>
        <v>0</v>
      </c>
    </row>
    <row r="224" spans="1:7">
      <c r="A224" s="1">
        <f t="shared" ca="1" si="13"/>
        <v>0</v>
      </c>
      <c r="G224" s="1">
        <f t="shared" ca="1" si="12"/>
        <v>0</v>
      </c>
    </row>
    <row r="225" spans="1:7">
      <c r="A225" s="1">
        <f t="shared" ca="1" si="13"/>
        <v>0</v>
      </c>
      <c r="G225" s="1">
        <f t="shared" ca="1" si="12"/>
        <v>0</v>
      </c>
    </row>
    <row r="226" spans="1:7">
      <c r="A226" s="1">
        <f t="shared" ca="1" si="13"/>
        <v>0</v>
      </c>
      <c r="G226" s="1">
        <f t="shared" ca="1" si="12"/>
        <v>0</v>
      </c>
    </row>
    <row r="227" spans="1:7">
      <c r="A227" s="1">
        <f t="shared" ca="1" si="13"/>
        <v>0</v>
      </c>
      <c r="G227" s="1">
        <f t="shared" ca="1" si="12"/>
        <v>0</v>
      </c>
    </row>
    <row r="228" spans="1:7">
      <c r="A228" s="1">
        <f t="shared" ca="1" si="13"/>
        <v>0</v>
      </c>
      <c r="G228" s="1">
        <f t="shared" ca="1" si="12"/>
        <v>0</v>
      </c>
    </row>
    <row r="229" spans="1:7">
      <c r="A229" s="1">
        <f t="shared" ca="1" si="13"/>
        <v>0</v>
      </c>
      <c r="G229" s="1">
        <f t="shared" ca="1" si="12"/>
        <v>0</v>
      </c>
    </row>
    <row r="230" spans="1:7">
      <c r="A230" s="1">
        <f t="shared" ca="1" si="13"/>
        <v>0</v>
      </c>
      <c r="G230" s="1">
        <f t="shared" ca="1" si="12"/>
        <v>0</v>
      </c>
    </row>
    <row r="231" spans="1:7">
      <c r="A231" s="1">
        <f t="shared" ca="1" si="13"/>
        <v>0</v>
      </c>
      <c r="G231" s="1">
        <f t="shared" ca="1" si="12"/>
        <v>0</v>
      </c>
    </row>
    <row r="232" spans="1:7">
      <c r="A232" s="1">
        <f t="shared" ca="1" si="13"/>
        <v>0</v>
      </c>
      <c r="G232" s="1">
        <f t="shared" ca="1" si="12"/>
        <v>0</v>
      </c>
    </row>
    <row r="233" spans="1:7">
      <c r="A233" s="1">
        <f t="shared" ca="1" si="13"/>
        <v>0</v>
      </c>
      <c r="G233" s="1">
        <f t="shared" ca="1" si="12"/>
        <v>0</v>
      </c>
    </row>
    <row r="234" spans="1:7">
      <c r="A234" s="1">
        <f t="shared" ca="1" si="13"/>
        <v>0</v>
      </c>
      <c r="G234" s="1">
        <f t="shared" ca="1" si="12"/>
        <v>0</v>
      </c>
    </row>
    <row r="235" spans="1:7">
      <c r="A235" s="1">
        <f t="shared" ca="1" si="13"/>
        <v>0</v>
      </c>
      <c r="G235" s="1">
        <f t="shared" ca="1" si="12"/>
        <v>0</v>
      </c>
    </row>
    <row r="236" spans="1:7">
      <c r="A236" s="1">
        <f t="shared" ca="1" si="13"/>
        <v>0</v>
      </c>
      <c r="G236" s="1">
        <f t="shared" ca="1" si="12"/>
        <v>0</v>
      </c>
    </row>
    <row r="237" spans="1:7">
      <c r="A237" s="1">
        <f t="shared" ca="1" si="13"/>
        <v>0</v>
      </c>
      <c r="G237" s="1">
        <f t="shared" ca="1" si="12"/>
        <v>0</v>
      </c>
    </row>
    <row r="238" spans="1:7">
      <c r="A238" s="1">
        <f t="shared" ca="1" si="13"/>
        <v>0</v>
      </c>
      <c r="G238" s="1">
        <f t="shared" ca="1" si="12"/>
        <v>0</v>
      </c>
    </row>
    <row r="239" spans="1:7">
      <c r="A239" s="1">
        <f t="shared" ca="1" si="13"/>
        <v>0</v>
      </c>
      <c r="G239" s="1">
        <f t="shared" ca="1" si="12"/>
        <v>0</v>
      </c>
    </row>
    <row r="240" spans="1:7">
      <c r="A240" s="1">
        <f t="shared" ca="1" si="13"/>
        <v>0</v>
      </c>
      <c r="G240" s="1">
        <f t="shared" ca="1" si="12"/>
        <v>0</v>
      </c>
    </row>
    <row r="241" spans="1:7">
      <c r="A241" s="1">
        <f t="shared" ca="1" si="13"/>
        <v>0</v>
      </c>
      <c r="G241" s="1">
        <f t="shared" ca="1" si="12"/>
        <v>0</v>
      </c>
    </row>
    <row r="242" spans="1:7">
      <c r="A242" s="1">
        <f t="shared" ca="1" si="13"/>
        <v>0</v>
      </c>
      <c r="G242" s="1">
        <f t="shared" ca="1" si="12"/>
        <v>0</v>
      </c>
    </row>
    <row r="243" spans="1:7">
      <c r="A243" s="1">
        <f t="shared" ca="1" si="13"/>
        <v>0</v>
      </c>
      <c r="G243" s="1">
        <f t="shared" ca="1" si="12"/>
        <v>0</v>
      </c>
    </row>
    <row r="244" spans="1:7">
      <c r="A244" s="1">
        <f t="shared" ca="1" si="13"/>
        <v>0</v>
      </c>
      <c r="G244" s="1">
        <f t="shared" ca="1" si="12"/>
        <v>0</v>
      </c>
    </row>
    <row r="245" spans="1:7">
      <c r="A245" s="1">
        <f t="shared" ca="1" si="13"/>
        <v>0</v>
      </c>
      <c r="G245" s="1">
        <f t="shared" ca="1" si="12"/>
        <v>0</v>
      </c>
    </row>
    <row r="246" spans="1:7">
      <c r="A246" s="1">
        <f t="shared" ca="1" si="13"/>
        <v>0</v>
      </c>
      <c r="G246" s="1">
        <f t="shared" ca="1" si="12"/>
        <v>0</v>
      </c>
    </row>
    <row r="247" spans="1:7">
      <c r="A247" s="1">
        <f t="shared" ca="1" si="13"/>
        <v>0</v>
      </c>
      <c r="G247" s="1">
        <f t="shared" ca="1" si="12"/>
        <v>0</v>
      </c>
    </row>
    <row r="248" spans="1:7">
      <c r="A248" s="1">
        <f t="shared" ca="1" si="13"/>
        <v>0</v>
      </c>
      <c r="G248" s="1">
        <f t="shared" ca="1" si="12"/>
        <v>0</v>
      </c>
    </row>
    <row r="249" spans="1:7">
      <c r="A249" s="1">
        <f t="shared" ca="1" si="13"/>
        <v>0</v>
      </c>
      <c r="G249" s="1">
        <f t="shared" ca="1" si="12"/>
        <v>0</v>
      </c>
    </row>
    <row r="250" spans="1:7">
      <c r="A250" s="1">
        <f t="shared" ca="1" si="13"/>
        <v>0</v>
      </c>
      <c r="G250" s="1">
        <f t="shared" ca="1" si="12"/>
        <v>0</v>
      </c>
    </row>
    <row r="251" spans="1:7">
      <c r="A251" s="1">
        <f t="shared" ca="1" si="13"/>
        <v>0</v>
      </c>
      <c r="G251" s="1">
        <f t="shared" ca="1" si="12"/>
        <v>0</v>
      </c>
    </row>
    <row r="252" spans="1:7">
      <c r="A252" s="1">
        <f t="shared" ca="1" si="13"/>
        <v>0</v>
      </c>
      <c r="G252" s="1">
        <f t="shared" ca="1" si="12"/>
        <v>0</v>
      </c>
    </row>
    <row r="253" spans="1:7">
      <c r="A253" s="1">
        <f t="shared" ca="1" si="13"/>
        <v>0</v>
      </c>
      <c r="G253" s="1">
        <f t="shared" ca="1" si="12"/>
        <v>0</v>
      </c>
    </row>
    <row r="254" spans="1:7">
      <c r="A254" s="1">
        <f t="shared" ca="1" si="13"/>
        <v>0</v>
      </c>
      <c r="G254" s="1">
        <f t="shared" ca="1" si="12"/>
        <v>0</v>
      </c>
    </row>
    <row r="255" spans="1:7">
      <c r="A255" s="1">
        <f t="shared" ca="1" si="13"/>
        <v>0</v>
      </c>
      <c r="G255" s="1">
        <f t="shared" ref="G255:G318" ca="1" si="14">OFFSET($H255,0,LangOffset,1,1)</f>
        <v>0</v>
      </c>
    </row>
    <row r="256" spans="1:7">
      <c r="A256" s="1">
        <f t="shared" ca="1" si="13"/>
        <v>0</v>
      </c>
      <c r="G256" s="1">
        <f t="shared" ca="1" si="14"/>
        <v>0</v>
      </c>
    </row>
    <row r="257" spans="1:7">
      <c r="A257" s="1">
        <f t="shared" ca="1" si="13"/>
        <v>0</v>
      </c>
      <c r="G257" s="1">
        <f t="shared" ca="1" si="14"/>
        <v>0</v>
      </c>
    </row>
    <row r="258" spans="1:7">
      <c r="A258" s="1">
        <f t="shared" ca="1" si="13"/>
        <v>0</v>
      </c>
      <c r="G258" s="1">
        <f t="shared" ca="1" si="14"/>
        <v>0</v>
      </c>
    </row>
    <row r="259" spans="1:7">
      <c r="A259" s="1">
        <f t="shared" ca="1" si="13"/>
        <v>0</v>
      </c>
      <c r="G259" s="1">
        <f t="shared" ca="1" si="14"/>
        <v>0</v>
      </c>
    </row>
    <row r="260" spans="1:7">
      <c r="A260" s="1">
        <f t="shared" ca="1" si="13"/>
        <v>0</v>
      </c>
      <c r="G260" s="1">
        <f t="shared" ca="1" si="14"/>
        <v>0</v>
      </c>
    </row>
    <row r="261" spans="1:7">
      <c r="A261" s="1">
        <f t="shared" ca="1" si="13"/>
        <v>0</v>
      </c>
      <c r="G261" s="1">
        <f t="shared" ca="1" si="14"/>
        <v>0</v>
      </c>
    </row>
    <row r="262" spans="1:7">
      <c r="A262" s="1">
        <f t="shared" ca="1" si="13"/>
        <v>0</v>
      </c>
      <c r="G262" s="1">
        <f t="shared" ca="1" si="14"/>
        <v>0</v>
      </c>
    </row>
    <row r="263" spans="1:7">
      <c r="A263" s="1">
        <f t="shared" ca="1" si="13"/>
        <v>0</v>
      </c>
      <c r="G263" s="1">
        <f t="shared" ca="1" si="14"/>
        <v>0</v>
      </c>
    </row>
    <row r="264" spans="1:7">
      <c r="A264" s="1">
        <f t="shared" ca="1" si="13"/>
        <v>0</v>
      </c>
      <c r="G264" s="1">
        <f t="shared" ca="1" si="14"/>
        <v>0</v>
      </c>
    </row>
    <row r="265" spans="1:7">
      <c r="A265" s="1">
        <f t="shared" ca="1" si="13"/>
        <v>0</v>
      </c>
      <c r="G265" s="1">
        <f t="shared" ca="1" si="14"/>
        <v>0</v>
      </c>
    </row>
    <row r="266" spans="1:7">
      <c r="A266" s="1">
        <f t="shared" ca="1" si="13"/>
        <v>0</v>
      </c>
      <c r="G266" s="1">
        <f t="shared" ca="1" si="14"/>
        <v>0</v>
      </c>
    </row>
    <row r="267" spans="1:7">
      <c r="A267" s="1">
        <f t="shared" ca="1" si="13"/>
        <v>0</v>
      </c>
      <c r="G267" s="1">
        <f t="shared" ca="1" si="14"/>
        <v>0</v>
      </c>
    </row>
    <row r="268" spans="1:7">
      <c r="A268" s="1">
        <f t="shared" ca="1" si="13"/>
        <v>0</v>
      </c>
      <c r="G268" s="1">
        <f t="shared" ca="1" si="14"/>
        <v>0</v>
      </c>
    </row>
    <row r="269" spans="1:7">
      <c r="A269" s="1">
        <f t="shared" ca="1" si="13"/>
        <v>0</v>
      </c>
      <c r="G269" s="1">
        <f t="shared" ca="1" si="14"/>
        <v>0</v>
      </c>
    </row>
    <row r="270" spans="1:7">
      <c r="A270" s="1">
        <f t="shared" ca="1" si="13"/>
        <v>0</v>
      </c>
      <c r="G270" s="1">
        <f t="shared" ca="1" si="14"/>
        <v>0</v>
      </c>
    </row>
    <row r="271" spans="1:7">
      <c r="A271" s="1">
        <f t="shared" ca="1" si="13"/>
        <v>0</v>
      </c>
      <c r="G271" s="1">
        <f t="shared" ca="1" si="14"/>
        <v>0</v>
      </c>
    </row>
    <row r="272" spans="1:7">
      <c r="A272" s="1">
        <f t="shared" ca="1" si="13"/>
        <v>0</v>
      </c>
      <c r="G272" s="1">
        <f t="shared" ca="1" si="14"/>
        <v>0</v>
      </c>
    </row>
    <row r="273" spans="1:7">
      <c r="A273" s="1">
        <f t="shared" ca="1" si="13"/>
        <v>0</v>
      </c>
      <c r="G273" s="1">
        <f t="shared" ca="1" si="14"/>
        <v>0</v>
      </c>
    </row>
    <row r="274" spans="1:7">
      <c r="A274" s="1">
        <f t="shared" ca="1" si="13"/>
        <v>0</v>
      </c>
      <c r="G274" s="1">
        <f t="shared" ca="1" si="14"/>
        <v>0</v>
      </c>
    </row>
    <row r="275" spans="1:7">
      <c r="A275" s="1">
        <f t="shared" ca="1" si="13"/>
        <v>0</v>
      </c>
      <c r="G275" s="1">
        <f t="shared" ca="1" si="14"/>
        <v>0</v>
      </c>
    </row>
    <row r="276" spans="1:7">
      <c r="A276" s="1">
        <f t="shared" ca="1" si="13"/>
        <v>0</v>
      </c>
      <c r="G276" s="1">
        <f t="shared" ca="1" si="14"/>
        <v>0</v>
      </c>
    </row>
    <row r="277" spans="1:7">
      <c r="A277" s="1">
        <f t="shared" ca="1" si="13"/>
        <v>0</v>
      </c>
      <c r="G277" s="1">
        <f t="shared" ca="1" si="14"/>
        <v>0</v>
      </c>
    </row>
    <row r="278" spans="1:7">
      <c r="A278" s="1">
        <f t="shared" ca="1" si="13"/>
        <v>0</v>
      </c>
      <c r="G278" s="1">
        <f t="shared" ca="1" si="14"/>
        <v>0</v>
      </c>
    </row>
    <row r="279" spans="1:7">
      <c r="A279" s="1">
        <f t="shared" ca="1" si="13"/>
        <v>0</v>
      </c>
      <c r="G279" s="1">
        <f t="shared" ca="1" si="14"/>
        <v>0</v>
      </c>
    </row>
    <row r="280" spans="1:7">
      <c r="A280" s="1">
        <f t="shared" ca="1" si="13"/>
        <v>0</v>
      </c>
      <c r="G280" s="1">
        <f t="shared" ca="1" si="14"/>
        <v>0</v>
      </c>
    </row>
    <row r="281" spans="1:7">
      <c r="A281" s="1">
        <f t="shared" ca="1" si="13"/>
        <v>0</v>
      </c>
      <c r="G281" s="1">
        <f t="shared" ca="1" si="14"/>
        <v>0</v>
      </c>
    </row>
    <row r="282" spans="1:7">
      <c r="A282" s="1">
        <f t="shared" ca="1" si="13"/>
        <v>0</v>
      </c>
      <c r="G282" s="1">
        <f t="shared" ca="1" si="14"/>
        <v>0</v>
      </c>
    </row>
    <row r="283" spans="1:7">
      <c r="A283" s="1">
        <f t="shared" ca="1" si="13"/>
        <v>0</v>
      </c>
      <c r="G283" s="1">
        <f t="shared" ca="1" si="14"/>
        <v>0</v>
      </c>
    </row>
    <row r="284" spans="1:7">
      <c r="A284" s="1">
        <f t="shared" ca="1" si="13"/>
        <v>0</v>
      </c>
      <c r="G284" s="1">
        <f t="shared" ca="1" si="14"/>
        <v>0</v>
      </c>
    </row>
    <row r="285" spans="1:7">
      <c r="A285" s="1">
        <f t="shared" ca="1" si="13"/>
        <v>0</v>
      </c>
      <c r="G285" s="1">
        <f t="shared" ca="1" si="14"/>
        <v>0</v>
      </c>
    </row>
    <row r="286" spans="1:7">
      <c r="A286" s="1">
        <f t="shared" ref="A286:A349" ca="1" si="15">OFFSET($B286,0,LangOffset,1,1)</f>
        <v>0</v>
      </c>
      <c r="G286" s="1">
        <f t="shared" ca="1" si="14"/>
        <v>0</v>
      </c>
    </row>
    <row r="287" spans="1:7">
      <c r="A287" s="1">
        <f t="shared" ca="1" si="15"/>
        <v>0</v>
      </c>
      <c r="G287" s="1">
        <f t="shared" ca="1" si="14"/>
        <v>0</v>
      </c>
    </row>
    <row r="288" spans="1:7">
      <c r="A288" s="1">
        <f t="shared" ca="1" si="15"/>
        <v>0</v>
      </c>
      <c r="G288" s="1">
        <f t="shared" ca="1" si="14"/>
        <v>0</v>
      </c>
    </row>
    <row r="289" spans="1:7">
      <c r="A289" s="1">
        <f t="shared" ca="1" si="15"/>
        <v>0</v>
      </c>
      <c r="G289" s="1">
        <f t="shared" ca="1" si="14"/>
        <v>0</v>
      </c>
    </row>
    <row r="290" spans="1:7">
      <c r="A290" s="1">
        <f t="shared" ca="1" si="15"/>
        <v>0</v>
      </c>
      <c r="G290" s="1">
        <f t="shared" ca="1" si="14"/>
        <v>0</v>
      </c>
    </row>
    <row r="291" spans="1:7">
      <c r="A291" s="1">
        <f t="shared" ca="1" si="15"/>
        <v>0</v>
      </c>
      <c r="G291" s="1">
        <f t="shared" ca="1" si="14"/>
        <v>0</v>
      </c>
    </row>
    <row r="292" spans="1:7">
      <c r="A292" s="1">
        <f t="shared" ca="1" si="15"/>
        <v>0</v>
      </c>
      <c r="G292" s="1">
        <f t="shared" ca="1" si="14"/>
        <v>0</v>
      </c>
    </row>
    <row r="293" spans="1:7">
      <c r="A293" s="1">
        <f t="shared" ca="1" si="15"/>
        <v>0</v>
      </c>
      <c r="G293" s="1">
        <f t="shared" ca="1" si="14"/>
        <v>0</v>
      </c>
    </row>
    <row r="294" spans="1:7">
      <c r="A294" s="1">
        <f t="shared" ca="1" si="15"/>
        <v>0</v>
      </c>
      <c r="G294" s="1">
        <f t="shared" ca="1" si="14"/>
        <v>0</v>
      </c>
    </row>
    <row r="295" spans="1:7">
      <c r="A295" s="1">
        <f t="shared" ca="1" si="15"/>
        <v>0</v>
      </c>
      <c r="G295" s="1">
        <f t="shared" ca="1" si="14"/>
        <v>0</v>
      </c>
    </row>
    <row r="296" spans="1:7">
      <c r="A296" s="1">
        <f t="shared" ca="1" si="15"/>
        <v>0</v>
      </c>
      <c r="G296" s="1">
        <f t="shared" ca="1" si="14"/>
        <v>0</v>
      </c>
    </row>
    <row r="297" spans="1:7">
      <c r="A297" s="1">
        <f t="shared" ca="1" si="15"/>
        <v>0</v>
      </c>
      <c r="G297" s="1">
        <f t="shared" ca="1" si="14"/>
        <v>0</v>
      </c>
    </row>
    <row r="298" spans="1:7">
      <c r="A298" s="1">
        <f t="shared" ca="1" si="15"/>
        <v>0</v>
      </c>
      <c r="G298" s="1">
        <f t="shared" ca="1" si="14"/>
        <v>0</v>
      </c>
    </row>
    <row r="299" spans="1:7">
      <c r="A299" s="1">
        <f t="shared" ca="1" si="15"/>
        <v>0</v>
      </c>
      <c r="G299" s="1">
        <f t="shared" ca="1" si="14"/>
        <v>0</v>
      </c>
    </row>
    <row r="300" spans="1:7">
      <c r="A300" s="1">
        <f t="shared" ca="1" si="15"/>
        <v>0</v>
      </c>
      <c r="G300" s="1">
        <f t="shared" ca="1" si="14"/>
        <v>0</v>
      </c>
    </row>
    <row r="301" spans="1:7">
      <c r="A301" s="1">
        <f t="shared" ca="1" si="15"/>
        <v>0</v>
      </c>
      <c r="G301" s="1">
        <f t="shared" ca="1" si="14"/>
        <v>0</v>
      </c>
    </row>
    <row r="302" spans="1:7">
      <c r="A302" s="1">
        <f t="shared" ca="1" si="15"/>
        <v>0</v>
      </c>
      <c r="G302" s="1">
        <f t="shared" ca="1" si="14"/>
        <v>0</v>
      </c>
    </row>
    <row r="303" spans="1:7">
      <c r="A303" s="1">
        <f t="shared" ca="1" si="15"/>
        <v>0</v>
      </c>
      <c r="G303" s="1">
        <f t="shared" ca="1" si="14"/>
        <v>0</v>
      </c>
    </row>
    <row r="304" spans="1:7">
      <c r="A304" s="1">
        <f t="shared" ca="1" si="15"/>
        <v>0</v>
      </c>
      <c r="G304" s="1">
        <f t="shared" ca="1" si="14"/>
        <v>0</v>
      </c>
    </row>
    <row r="305" spans="1:7">
      <c r="A305" s="1">
        <f t="shared" ca="1" si="15"/>
        <v>0</v>
      </c>
      <c r="G305" s="1">
        <f t="shared" ca="1" si="14"/>
        <v>0</v>
      </c>
    </row>
    <row r="306" spans="1:7">
      <c r="A306" s="1">
        <f t="shared" ca="1" si="15"/>
        <v>0</v>
      </c>
      <c r="G306" s="1">
        <f t="shared" ca="1" si="14"/>
        <v>0</v>
      </c>
    </row>
    <row r="307" spans="1:7">
      <c r="A307" s="1">
        <f t="shared" ca="1" si="15"/>
        <v>0</v>
      </c>
      <c r="G307" s="1">
        <f t="shared" ca="1" si="14"/>
        <v>0</v>
      </c>
    </row>
    <row r="308" spans="1:7">
      <c r="A308" s="1">
        <f t="shared" ca="1" si="15"/>
        <v>0</v>
      </c>
      <c r="G308" s="1">
        <f t="shared" ca="1" si="14"/>
        <v>0</v>
      </c>
    </row>
    <row r="309" spans="1:7">
      <c r="A309" s="1">
        <f t="shared" ca="1" si="15"/>
        <v>0</v>
      </c>
      <c r="G309" s="1">
        <f t="shared" ca="1" si="14"/>
        <v>0</v>
      </c>
    </row>
    <row r="310" spans="1:7">
      <c r="A310" s="1">
        <f t="shared" ca="1" si="15"/>
        <v>0</v>
      </c>
      <c r="G310" s="1">
        <f t="shared" ca="1" si="14"/>
        <v>0</v>
      </c>
    </row>
    <row r="311" spans="1:7">
      <c r="A311" s="1">
        <f t="shared" ca="1" si="15"/>
        <v>0</v>
      </c>
      <c r="G311" s="1">
        <f t="shared" ca="1" si="14"/>
        <v>0</v>
      </c>
    </row>
    <row r="312" spans="1:7">
      <c r="A312" s="1">
        <f t="shared" ca="1" si="15"/>
        <v>0</v>
      </c>
      <c r="G312" s="1">
        <f t="shared" ca="1" si="14"/>
        <v>0</v>
      </c>
    </row>
    <row r="313" spans="1:7">
      <c r="A313" s="1">
        <f t="shared" ca="1" si="15"/>
        <v>0</v>
      </c>
      <c r="G313" s="1">
        <f t="shared" ca="1" si="14"/>
        <v>0</v>
      </c>
    </row>
    <row r="314" spans="1:7">
      <c r="A314" s="1">
        <f t="shared" ca="1" si="15"/>
        <v>0</v>
      </c>
      <c r="G314" s="1">
        <f t="shared" ca="1" si="14"/>
        <v>0</v>
      </c>
    </row>
    <row r="315" spans="1:7">
      <c r="A315" s="1">
        <f t="shared" ca="1" si="15"/>
        <v>0</v>
      </c>
      <c r="G315" s="1">
        <f t="shared" ca="1" si="14"/>
        <v>0</v>
      </c>
    </row>
    <row r="316" spans="1:7">
      <c r="A316" s="1">
        <f t="shared" ca="1" si="15"/>
        <v>0</v>
      </c>
      <c r="G316" s="1">
        <f t="shared" ca="1" si="14"/>
        <v>0</v>
      </c>
    </row>
    <row r="317" spans="1:7">
      <c r="A317" s="1">
        <f t="shared" ca="1" si="15"/>
        <v>0</v>
      </c>
      <c r="G317" s="1">
        <f t="shared" ca="1" si="14"/>
        <v>0</v>
      </c>
    </row>
    <row r="318" spans="1:7">
      <c r="A318" s="1">
        <f t="shared" ca="1" si="15"/>
        <v>0</v>
      </c>
      <c r="G318" s="1">
        <f t="shared" ca="1" si="14"/>
        <v>0</v>
      </c>
    </row>
    <row r="319" spans="1:7">
      <c r="A319" s="1">
        <f t="shared" ca="1" si="15"/>
        <v>0</v>
      </c>
      <c r="G319" s="1">
        <f t="shared" ref="G319:G382" ca="1" si="16">OFFSET($H319,0,LangOffset,1,1)</f>
        <v>0</v>
      </c>
    </row>
    <row r="320" spans="1:7">
      <c r="A320" s="1">
        <f t="shared" ca="1" si="15"/>
        <v>0</v>
      </c>
      <c r="G320" s="1">
        <f t="shared" ca="1" si="16"/>
        <v>0</v>
      </c>
    </row>
    <row r="321" spans="1:7">
      <c r="A321" s="1">
        <f t="shared" ca="1" si="15"/>
        <v>0</v>
      </c>
      <c r="G321" s="1">
        <f t="shared" ca="1" si="16"/>
        <v>0</v>
      </c>
    </row>
    <row r="322" spans="1:7">
      <c r="A322" s="1">
        <f t="shared" ca="1" si="15"/>
        <v>0</v>
      </c>
      <c r="G322" s="1">
        <f t="shared" ca="1" si="16"/>
        <v>0</v>
      </c>
    </row>
    <row r="323" spans="1:7">
      <c r="A323" s="1">
        <f t="shared" ca="1" si="15"/>
        <v>0</v>
      </c>
      <c r="G323" s="1">
        <f t="shared" ca="1" si="16"/>
        <v>0</v>
      </c>
    </row>
    <row r="324" spans="1:7">
      <c r="A324" s="1">
        <f t="shared" ca="1" si="15"/>
        <v>0</v>
      </c>
      <c r="G324" s="1">
        <f t="shared" ca="1" si="16"/>
        <v>0</v>
      </c>
    </row>
    <row r="325" spans="1:7">
      <c r="A325" s="1">
        <f t="shared" ca="1" si="15"/>
        <v>0</v>
      </c>
      <c r="G325" s="1">
        <f t="shared" ca="1" si="16"/>
        <v>0</v>
      </c>
    </row>
    <row r="326" spans="1:7">
      <c r="A326" s="1">
        <f t="shared" ca="1" si="15"/>
        <v>0</v>
      </c>
      <c r="G326" s="1">
        <f t="shared" ca="1" si="16"/>
        <v>0</v>
      </c>
    </row>
    <row r="327" spans="1:7">
      <c r="A327" s="1">
        <f t="shared" ca="1" si="15"/>
        <v>0</v>
      </c>
      <c r="G327" s="1">
        <f t="shared" ca="1" si="16"/>
        <v>0</v>
      </c>
    </row>
    <row r="328" spans="1:7">
      <c r="A328" s="1">
        <f t="shared" ca="1" si="15"/>
        <v>0</v>
      </c>
      <c r="G328" s="1">
        <f t="shared" ca="1" si="16"/>
        <v>0</v>
      </c>
    </row>
    <row r="329" spans="1:7">
      <c r="A329" s="1">
        <f t="shared" ca="1" si="15"/>
        <v>0</v>
      </c>
      <c r="G329" s="1">
        <f t="shared" ca="1" si="16"/>
        <v>0</v>
      </c>
    </row>
    <row r="330" spans="1:7">
      <c r="A330" s="1">
        <f t="shared" ca="1" si="15"/>
        <v>0</v>
      </c>
      <c r="G330" s="1">
        <f t="shared" ca="1" si="16"/>
        <v>0</v>
      </c>
    </row>
    <row r="331" spans="1:7">
      <c r="A331" s="1">
        <f t="shared" ca="1" si="15"/>
        <v>0</v>
      </c>
      <c r="G331" s="1">
        <f t="shared" ca="1" si="16"/>
        <v>0</v>
      </c>
    </row>
    <row r="332" spans="1:7">
      <c r="A332" s="1">
        <f t="shared" ca="1" si="15"/>
        <v>0</v>
      </c>
      <c r="G332" s="1">
        <f t="shared" ca="1" si="16"/>
        <v>0</v>
      </c>
    </row>
    <row r="333" spans="1:7">
      <c r="A333" s="1">
        <f t="shared" ca="1" si="15"/>
        <v>0</v>
      </c>
      <c r="G333" s="1">
        <f t="shared" ca="1" si="16"/>
        <v>0</v>
      </c>
    </row>
    <row r="334" spans="1:7">
      <c r="A334" s="1">
        <f t="shared" ca="1" si="15"/>
        <v>0</v>
      </c>
      <c r="G334" s="1">
        <f t="shared" ca="1" si="16"/>
        <v>0</v>
      </c>
    </row>
    <row r="335" spans="1:7">
      <c r="A335" s="1">
        <f t="shared" ca="1" si="15"/>
        <v>0</v>
      </c>
      <c r="G335" s="1">
        <f t="shared" ca="1" si="16"/>
        <v>0</v>
      </c>
    </row>
    <row r="336" spans="1:7">
      <c r="A336" s="1">
        <f t="shared" ca="1" si="15"/>
        <v>0</v>
      </c>
      <c r="G336" s="1">
        <f t="shared" ca="1" si="16"/>
        <v>0</v>
      </c>
    </row>
    <row r="337" spans="1:7">
      <c r="A337" s="1">
        <f t="shared" ca="1" si="15"/>
        <v>0</v>
      </c>
      <c r="G337" s="1">
        <f t="shared" ca="1" si="16"/>
        <v>0</v>
      </c>
    </row>
    <row r="338" spans="1:7">
      <c r="A338" s="1">
        <f t="shared" ca="1" si="15"/>
        <v>0</v>
      </c>
      <c r="G338" s="1">
        <f t="shared" ca="1" si="16"/>
        <v>0</v>
      </c>
    </row>
    <row r="339" spans="1:7">
      <c r="A339" s="1">
        <f t="shared" ca="1" si="15"/>
        <v>0</v>
      </c>
      <c r="G339" s="1">
        <f t="shared" ca="1" si="16"/>
        <v>0</v>
      </c>
    </row>
    <row r="340" spans="1:7">
      <c r="A340" s="1">
        <f t="shared" ca="1" si="15"/>
        <v>0</v>
      </c>
      <c r="G340" s="1">
        <f t="shared" ca="1" si="16"/>
        <v>0</v>
      </c>
    </row>
    <row r="341" spans="1:7">
      <c r="A341" s="1">
        <f t="shared" ca="1" si="15"/>
        <v>0</v>
      </c>
      <c r="G341" s="1">
        <f t="shared" ca="1" si="16"/>
        <v>0</v>
      </c>
    </row>
    <row r="342" spans="1:7">
      <c r="A342" s="1">
        <f t="shared" ca="1" si="15"/>
        <v>0</v>
      </c>
      <c r="G342" s="1">
        <f t="shared" ca="1" si="16"/>
        <v>0</v>
      </c>
    </row>
    <row r="343" spans="1:7">
      <c r="A343" s="1">
        <f t="shared" ca="1" si="15"/>
        <v>0</v>
      </c>
      <c r="G343" s="1">
        <f t="shared" ca="1" si="16"/>
        <v>0</v>
      </c>
    </row>
    <row r="344" spans="1:7">
      <c r="A344" s="1">
        <f t="shared" ca="1" si="15"/>
        <v>0</v>
      </c>
      <c r="G344" s="1">
        <f t="shared" ca="1" si="16"/>
        <v>0</v>
      </c>
    </row>
    <row r="345" spans="1:7">
      <c r="A345" s="1">
        <f t="shared" ca="1" si="15"/>
        <v>0</v>
      </c>
      <c r="G345" s="1">
        <f t="shared" ca="1" si="16"/>
        <v>0</v>
      </c>
    </row>
    <row r="346" spans="1:7">
      <c r="A346" s="1">
        <f t="shared" ca="1" si="15"/>
        <v>0</v>
      </c>
      <c r="G346" s="1">
        <f t="shared" ca="1" si="16"/>
        <v>0</v>
      </c>
    </row>
    <row r="347" spans="1:7">
      <c r="A347" s="1">
        <f t="shared" ca="1" si="15"/>
        <v>0</v>
      </c>
      <c r="G347" s="1">
        <f t="shared" ca="1" si="16"/>
        <v>0</v>
      </c>
    </row>
    <row r="348" spans="1:7">
      <c r="A348" s="1">
        <f t="shared" ca="1" si="15"/>
        <v>0</v>
      </c>
      <c r="G348" s="1">
        <f t="shared" ca="1" si="16"/>
        <v>0</v>
      </c>
    </row>
    <row r="349" spans="1:7">
      <c r="A349" s="1">
        <f t="shared" ca="1" si="15"/>
        <v>0</v>
      </c>
      <c r="G349" s="1">
        <f t="shared" ca="1" si="16"/>
        <v>0</v>
      </c>
    </row>
    <row r="350" spans="1:7">
      <c r="A350" s="1">
        <f t="shared" ref="A350:A413" ca="1" si="17">OFFSET($B350,0,LangOffset,1,1)</f>
        <v>0</v>
      </c>
      <c r="G350" s="1">
        <f t="shared" ca="1" si="16"/>
        <v>0</v>
      </c>
    </row>
    <row r="351" spans="1:7">
      <c r="A351" s="1">
        <f t="shared" ca="1" si="17"/>
        <v>0</v>
      </c>
      <c r="G351" s="1">
        <f t="shared" ca="1" si="16"/>
        <v>0</v>
      </c>
    </row>
    <row r="352" spans="1:7">
      <c r="A352" s="1">
        <f t="shared" ca="1" si="17"/>
        <v>0</v>
      </c>
      <c r="G352" s="1">
        <f t="shared" ca="1" si="16"/>
        <v>0</v>
      </c>
    </row>
    <row r="353" spans="1:7">
      <c r="A353" s="1">
        <f t="shared" ca="1" si="17"/>
        <v>0</v>
      </c>
      <c r="G353" s="1">
        <f t="shared" ca="1" si="16"/>
        <v>0</v>
      </c>
    </row>
    <row r="354" spans="1:7">
      <c r="A354" s="1">
        <f t="shared" ca="1" si="17"/>
        <v>0</v>
      </c>
      <c r="G354" s="1">
        <f t="shared" ca="1" si="16"/>
        <v>0</v>
      </c>
    </row>
    <row r="355" spans="1:7">
      <c r="A355" s="1">
        <f t="shared" ca="1" si="17"/>
        <v>0</v>
      </c>
      <c r="G355" s="1">
        <f t="shared" ca="1" si="16"/>
        <v>0</v>
      </c>
    </row>
    <row r="356" spans="1:7">
      <c r="A356" s="1">
        <f t="shared" ca="1" si="17"/>
        <v>0</v>
      </c>
      <c r="G356" s="1">
        <f t="shared" ca="1" si="16"/>
        <v>0</v>
      </c>
    </row>
    <row r="357" spans="1:7">
      <c r="A357" s="1">
        <f t="shared" ca="1" si="17"/>
        <v>0</v>
      </c>
      <c r="G357" s="1">
        <f t="shared" ca="1" si="16"/>
        <v>0</v>
      </c>
    </row>
    <row r="358" spans="1:7">
      <c r="A358" s="1">
        <f t="shared" ca="1" si="17"/>
        <v>0</v>
      </c>
      <c r="G358" s="1">
        <f t="shared" ca="1" si="16"/>
        <v>0</v>
      </c>
    </row>
    <row r="359" spans="1:7">
      <c r="A359" s="1">
        <f t="shared" ca="1" si="17"/>
        <v>0</v>
      </c>
      <c r="G359" s="1">
        <f t="shared" ca="1" si="16"/>
        <v>0</v>
      </c>
    </row>
    <row r="360" spans="1:7">
      <c r="A360" s="1">
        <f t="shared" ca="1" si="17"/>
        <v>0</v>
      </c>
      <c r="G360" s="1">
        <f t="shared" ca="1" si="16"/>
        <v>0</v>
      </c>
    </row>
    <row r="361" spans="1:7">
      <c r="A361" s="1">
        <f t="shared" ca="1" si="17"/>
        <v>0</v>
      </c>
      <c r="G361" s="1">
        <f t="shared" ca="1" si="16"/>
        <v>0</v>
      </c>
    </row>
    <row r="362" spans="1:7">
      <c r="A362" s="1">
        <f t="shared" ca="1" si="17"/>
        <v>0</v>
      </c>
      <c r="G362" s="1">
        <f t="shared" ca="1" si="16"/>
        <v>0</v>
      </c>
    </row>
    <row r="363" spans="1:7">
      <c r="A363" s="1">
        <f t="shared" ca="1" si="17"/>
        <v>0</v>
      </c>
      <c r="G363" s="1">
        <f t="shared" ca="1" si="16"/>
        <v>0</v>
      </c>
    </row>
    <row r="364" spans="1:7">
      <c r="A364" s="1">
        <f t="shared" ca="1" si="17"/>
        <v>0</v>
      </c>
      <c r="G364" s="1">
        <f t="shared" ca="1" si="16"/>
        <v>0</v>
      </c>
    </row>
    <row r="365" spans="1:7">
      <c r="A365" s="1">
        <f t="shared" ca="1" si="17"/>
        <v>0</v>
      </c>
      <c r="G365" s="1">
        <f t="shared" ca="1" si="16"/>
        <v>0</v>
      </c>
    </row>
    <row r="366" spans="1:7">
      <c r="A366" s="1">
        <f t="shared" ca="1" si="17"/>
        <v>0</v>
      </c>
      <c r="G366" s="1">
        <f t="shared" ca="1" si="16"/>
        <v>0</v>
      </c>
    </row>
    <row r="367" spans="1:7">
      <c r="A367" s="1">
        <f t="shared" ca="1" si="17"/>
        <v>0</v>
      </c>
      <c r="G367" s="1">
        <f t="shared" ca="1" si="16"/>
        <v>0</v>
      </c>
    </row>
    <row r="368" spans="1:7">
      <c r="A368" s="1">
        <f t="shared" ca="1" si="17"/>
        <v>0</v>
      </c>
      <c r="G368" s="1">
        <f t="shared" ca="1" si="16"/>
        <v>0</v>
      </c>
    </row>
    <row r="369" spans="1:7">
      <c r="A369" s="1">
        <f t="shared" ca="1" si="17"/>
        <v>0</v>
      </c>
      <c r="G369" s="1">
        <f t="shared" ca="1" si="16"/>
        <v>0</v>
      </c>
    </row>
    <row r="370" spans="1:7">
      <c r="A370" s="1">
        <f t="shared" ca="1" si="17"/>
        <v>0</v>
      </c>
      <c r="G370" s="1">
        <f t="shared" ca="1" si="16"/>
        <v>0</v>
      </c>
    </row>
    <row r="371" spans="1:7">
      <c r="A371" s="1">
        <f t="shared" ca="1" si="17"/>
        <v>0</v>
      </c>
      <c r="G371" s="1">
        <f t="shared" ca="1" si="16"/>
        <v>0</v>
      </c>
    </row>
    <row r="372" spans="1:7">
      <c r="A372" s="1">
        <f t="shared" ca="1" si="17"/>
        <v>0</v>
      </c>
      <c r="G372" s="1">
        <f t="shared" ca="1" si="16"/>
        <v>0</v>
      </c>
    </row>
    <row r="373" spans="1:7">
      <c r="A373" s="1">
        <f t="shared" ca="1" si="17"/>
        <v>0</v>
      </c>
      <c r="G373" s="1">
        <f t="shared" ca="1" si="16"/>
        <v>0</v>
      </c>
    </row>
    <row r="374" spans="1:7">
      <c r="A374" s="1">
        <f t="shared" ca="1" si="17"/>
        <v>0</v>
      </c>
      <c r="G374" s="1">
        <f t="shared" ca="1" si="16"/>
        <v>0</v>
      </c>
    </row>
    <row r="375" spans="1:7">
      <c r="A375" s="1">
        <f t="shared" ca="1" si="17"/>
        <v>0</v>
      </c>
      <c r="G375" s="1">
        <f t="shared" ca="1" si="16"/>
        <v>0</v>
      </c>
    </row>
    <row r="376" spans="1:7">
      <c r="A376" s="1">
        <f t="shared" ca="1" si="17"/>
        <v>0</v>
      </c>
      <c r="G376" s="1">
        <f t="shared" ca="1" si="16"/>
        <v>0</v>
      </c>
    </row>
    <row r="377" spans="1:7">
      <c r="A377" s="1">
        <f t="shared" ca="1" si="17"/>
        <v>0</v>
      </c>
      <c r="G377" s="1">
        <f t="shared" ca="1" si="16"/>
        <v>0</v>
      </c>
    </row>
    <row r="378" spans="1:7">
      <c r="A378" s="1">
        <f t="shared" ca="1" si="17"/>
        <v>0</v>
      </c>
      <c r="G378" s="1">
        <f t="shared" ca="1" si="16"/>
        <v>0</v>
      </c>
    </row>
    <row r="379" spans="1:7">
      <c r="A379" s="1">
        <f t="shared" ca="1" si="17"/>
        <v>0</v>
      </c>
      <c r="G379" s="1">
        <f t="shared" ca="1" si="16"/>
        <v>0</v>
      </c>
    </row>
    <row r="380" spans="1:7">
      <c r="A380" s="1">
        <f t="shared" ca="1" si="17"/>
        <v>0</v>
      </c>
      <c r="G380" s="1">
        <f t="shared" ca="1" si="16"/>
        <v>0</v>
      </c>
    </row>
    <row r="381" spans="1:7">
      <c r="A381" s="1">
        <f t="shared" ca="1" si="17"/>
        <v>0</v>
      </c>
      <c r="G381" s="1">
        <f t="shared" ca="1" si="16"/>
        <v>0</v>
      </c>
    </row>
    <row r="382" spans="1:7">
      <c r="A382" s="1">
        <f t="shared" ca="1" si="17"/>
        <v>0</v>
      </c>
      <c r="G382" s="1">
        <f t="shared" ca="1" si="16"/>
        <v>0</v>
      </c>
    </row>
    <row r="383" spans="1:7">
      <c r="A383" s="1">
        <f t="shared" ca="1" si="17"/>
        <v>0</v>
      </c>
      <c r="G383" s="1">
        <f t="shared" ref="G383:G446" ca="1" si="18">OFFSET($H383,0,LangOffset,1,1)</f>
        <v>0</v>
      </c>
    </row>
    <row r="384" spans="1:7">
      <c r="A384" s="1">
        <f t="shared" ca="1" si="17"/>
        <v>0</v>
      </c>
      <c r="G384" s="1">
        <f t="shared" ca="1" si="18"/>
        <v>0</v>
      </c>
    </row>
    <row r="385" spans="1:7">
      <c r="A385" s="1">
        <f t="shared" ca="1" si="17"/>
        <v>0</v>
      </c>
      <c r="G385" s="1">
        <f t="shared" ca="1" si="18"/>
        <v>0</v>
      </c>
    </row>
    <row r="386" spans="1:7">
      <c r="A386" s="1">
        <f t="shared" ca="1" si="17"/>
        <v>0</v>
      </c>
      <c r="G386" s="1">
        <f t="shared" ca="1" si="18"/>
        <v>0</v>
      </c>
    </row>
    <row r="387" spans="1:7">
      <c r="A387" s="1">
        <f t="shared" ca="1" si="17"/>
        <v>0</v>
      </c>
      <c r="G387" s="1">
        <f t="shared" ca="1" si="18"/>
        <v>0</v>
      </c>
    </row>
    <row r="388" spans="1:7">
      <c r="A388" s="1">
        <f t="shared" ca="1" si="17"/>
        <v>0</v>
      </c>
      <c r="G388" s="1">
        <f t="shared" ca="1" si="18"/>
        <v>0</v>
      </c>
    </row>
    <row r="389" spans="1:7">
      <c r="A389" s="1">
        <f t="shared" ca="1" si="17"/>
        <v>0</v>
      </c>
      <c r="G389" s="1">
        <f t="shared" ca="1" si="18"/>
        <v>0</v>
      </c>
    </row>
    <row r="390" spans="1:7">
      <c r="A390" s="1">
        <f t="shared" ca="1" si="17"/>
        <v>0</v>
      </c>
      <c r="G390" s="1">
        <f t="shared" ca="1" si="18"/>
        <v>0</v>
      </c>
    </row>
    <row r="391" spans="1:7">
      <c r="A391" s="1">
        <f t="shared" ca="1" si="17"/>
        <v>0</v>
      </c>
      <c r="G391" s="1">
        <f t="shared" ca="1" si="18"/>
        <v>0</v>
      </c>
    </row>
    <row r="392" spans="1:7">
      <c r="A392" s="1">
        <f t="shared" ca="1" si="17"/>
        <v>0</v>
      </c>
      <c r="G392" s="1">
        <f t="shared" ca="1" si="18"/>
        <v>0</v>
      </c>
    </row>
    <row r="393" spans="1:7">
      <c r="A393" s="1">
        <f t="shared" ca="1" si="17"/>
        <v>0</v>
      </c>
      <c r="G393" s="1">
        <f t="shared" ca="1" si="18"/>
        <v>0</v>
      </c>
    </row>
    <row r="394" spans="1:7">
      <c r="A394" s="1">
        <f t="shared" ca="1" si="17"/>
        <v>0</v>
      </c>
      <c r="G394" s="1">
        <f t="shared" ca="1" si="18"/>
        <v>0</v>
      </c>
    </row>
    <row r="395" spans="1:7">
      <c r="A395" s="1">
        <f t="shared" ca="1" si="17"/>
        <v>0</v>
      </c>
      <c r="G395" s="1">
        <f t="shared" ca="1" si="18"/>
        <v>0</v>
      </c>
    </row>
    <row r="396" spans="1:7">
      <c r="A396" s="1">
        <f t="shared" ca="1" si="17"/>
        <v>0</v>
      </c>
      <c r="G396" s="1">
        <f t="shared" ca="1" si="18"/>
        <v>0</v>
      </c>
    </row>
    <row r="397" spans="1:7">
      <c r="A397" s="1">
        <f t="shared" ca="1" si="17"/>
        <v>0</v>
      </c>
      <c r="G397" s="1">
        <f t="shared" ca="1" si="18"/>
        <v>0</v>
      </c>
    </row>
    <row r="398" spans="1:7">
      <c r="A398" s="1">
        <f t="shared" ca="1" si="17"/>
        <v>0</v>
      </c>
      <c r="G398" s="1">
        <f t="shared" ca="1" si="18"/>
        <v>0</v>
      </c>
    </row>
    <row r="399" spans="1:7">
      <c r="A399" s="1">
        <f t="shared" ca="1" si="17"/>
        <v>0</v>
      </c>
      <c r="G399" s="1">
        <f t="shared" ca="1" si="18"/>
        <v>0</v>
      </c>
    </row>
    <row r="400" spans="1:7">
      <c r="A400" s="1">
        <f t="shared" ca="1" si="17"/>
        <v>0</v>
      </c>
      <c r="G400" s="1">
        <f t="shared" ca="1" si="18"/>
        <v>0</v>
      </c>
    </row>
    <row r="401" spans="1:7">
      <c r="A401" s="1">
        <f t="shared" ca="1" si="17"/>
        <v>0</v>
      </c>
      <c r="G401" s="1">
        <f t="shared" ca="1" si="18"/>
        <v>0</v>
      </c>
    </row>
    <row r="402" spans="1:7">
      <c r="A402" s="1">
        <f t="shared" ca="1" si="17"/>
        <v>0</v>
      </c>
      <c r="G402" s="1">
        <f t="shared" ca="1" si="18"/>
        <v>0</v>
      </c>
    </row>
    <row r="403" spans="1:7">
      <c r="A403" s="1">
        <f t="shared" ca="1" si="17"/>
        <v>0</v>
      </c>
      <c r="G403" s="1">
        <f t="shared" ca="1" si="18"/>
        <v>0</v>
      </c>
    </row>
    <row r="404" spans="1:7">
      <c r="A404" s="1">
        <f t="shared" ca="1" si="17"/>
        <v>0</v>
      </c>
      <c r="G404" s="1">
        <f t="shared" ca="1" si="18"/>
        <v>0</v>
      </c>
    </row>
    <row r="405" spans="1:7">
      <c r="A405" s="1">
        <f t="shared" ca="1" si="17"/>
        <v>0</v>
      </c>
      <c r="G405" s="1">
        <f t="shared" ca="1" si="18"/>
        <v>0</v>
      </c>
    </row>
    <row r="406" spans="1:7">
      <c r="A406" s="1">
        <f t="shared" ca="1" si="17"/>
        <v>0</v>
      </c>
      <c r="G406" s="1">
        <f t="shared" ca="1" si="18"/>
        <v>0</v>
      </c>
    </row>
    <row r="407" spans="1:7">
      <c r="A407" s="1">
        <f t="shared" ca="1" si="17"/>
        <v>0</v>
      </c>
      <c r="G407" s="1">
        <f t="shared" ca="1" si="18"/>
        <v>0</v>
      </c>
    </row>
    <row r="408" spans="1:7">
      <c r="A408" s="1">
        <f t="shared" ca="1" si="17"/>
        <v>0</v>
      </c>
      <c r="G408" s="1">
        <f t="shared" ca="1" si="18"/>
        <v>0</v>
      </c>
    </row>
    <row r="409" spans="1:7">
      <c r="A409" s="1">
        <f t="shared" ca="1" si="17"/>
        <v>0</v>
      </c>
      <c r="G409" s="1">
        <f t="shared" ca="1" si="18"/>
        <v>0</v>
      </c>
    </row>
    <row r="410" spans="1:7">
      <c r="A410" s="1">
        <f t="shared" ca="1" si="17"/>
        <v>0</v>
      </c>
      <c r="G410" s="1">
        <f t="shared" ca="1" si="18"/>
        <v>0</v>
      </c>
    </row>
    <row r="411" spans="1:7">
      <c r="A411" s="1">
        <f t="shared" ca="1" si="17"/>
        <v>0</v>
      </c>
      <c r="G411" s="1">
        <f t="shared" ca="1" si="18"/>
        <v>0</v>
      </c>
    </row>
    <row r="412" spans="1:7">
      <c r="A412" s="1">
        <f t="shared" ca="1" si="17"/>
        <v>0</v>
      </c>
      <c r="G412" s="1">
        <f t="shared" ca="1" si="18"/>
        <v>0</v>
      </c>
    </row>
    <row r="413" spans="1:7">
      <c r="A413" s="1">
        <f t="shared" ca="1" si="17"/>
        <v>0</v>
      </c>
      <c r="G413" s="1">
        <f t="shared" ca="1" si="18"/>
        <v>0</v>
      </c>
    </row>
    <row r="414" spans="1:7">
      <c r="A414" s="1">
        <f t="shared" ref="A414:A477" ca="1" si="19">OFFSET($B414,0,LangOffset,1,1)</f>
        <v>0</v>
      </c>
      <c r="G414" s="1">
        <f t="shared" ca="1" si="18"/>
        <v>0</v>
      </c>
    </row>
    <row r="415" spans="1:7">
      <c r="A415" s="1">
        <f t="shared" ca="1" si="19"/>
        <v>0</v>
      </c>
      <c r="G415" s="1">
        <f t="shared" ca="1" si="18"/>
        <v>0</v>
      </c>
    </row>
    <row r="416" spans="1:7">
      <c r="A416" s="1">
        <f t="shared" ca="1" si="19"/>
        <v>0</v>
      </c>
      <c r="G416" s="1">
        <f t="shared" ca="1" si="18"/>
        <v>0</v>
      </c>
    </row>
    <row r="417" spans="1:7">
      <c r="A417" s="1">
        <f t="shared" ca="1" si="19"/>
        <v>0</v>
      </c>
      <c r="G417" s="1">
        <f t="shared" ca="1" si="18"/>
        <v>0</v>
      </c>
    </row>
    <row r="418" spans="1:7">
      <c r="A418" s="1">
        <f t="shared" ca="1" si="19"/>
        <v>0</v>
      </c>
      <c r="G418" s="1">
        <f t="shared" ca="1" si="18"/>
        <v>0</v>
      </c>
    </row>
    <row r="419" spans="1:7">
      <c r="A419" s="1">
        <f t="shared" ca="1" si="19"/>
        <v>0</v>
      </c>
      <c r="G419" s="1">
        <f t="shared" ca="1" si="18"/>
        <v>0</v>
      </c>
    </row>
    <row r="420" spans="1:7">
      <c r="A420" s="1">
        <f t="shared" ca="1" si="19"/>
        <v>0</v>
      </c>
      <c r="G420" s="1">
        <f t="shared" ca="1" si="18"/>
        <v>0</v>
      </c>
    </row>
    <row r="421" spans="1:7">
      <c r="A421" s="1">
        <f t="shared" ca="1" si="19"/>
        <v>0</v>
      </c>
      <c r="G421" s="1">
        <f t="shared" ca="1" si="18"/>
        <v>0</v>
      </c>
    </row>
    <row r="422" spans="1:7">
      <c r="A422" s="1">
        <f t="shared" ca="1" si="19"/>
        <v>0</v>
      </c>
      <c r="G422" s="1">
        <f t="shared" ca="1" si="18"/>
        <v>0</v>
      </c>
    </row>
    <row r="423" spans="1:7">
      <c r="A423" s="1">
        <f t="shared" ca="1" si="19"/>
        <v>0</v>
      </c>
      <c r="G423" s="1">
        <f t="shared" ca="1" si="18"/>
        <v>0</v>
      </c>
    </row>
    <row r="424" spans="1:7">
      <c r="A424" s="1">
        <f t="shared" ca="1" si="19"/>
        <v>0</v>
      </c>
      <c r="G424" s="1">
        <f t="shared" ca="1" si="18"/>
        <v>0</v>
      </c>
    </row>
    <row r="425" spans="1:7">
      <c r="A425" s="1">
        <f t="shared" ca="1" si="19"/>
        <v>0</v>
      </c>
      <c r="G425" s="1">
        <f t="shared" ca="1" si="18"/>
        <v>0</v>
      </c>
    </row>
    <row r="426" spans="1:7">
      <c r="A426" s="1">
        <f t="shared" ca="1" si="19"/>
        <v>0</v>
      </c>
      <c r="G426" s="1">
        <f t="shared" ca="1" si="18"/>
        <v>0</v>
      </c>
    </row>
    <row r="427" spans="1:7">
      <c r="A427" s="1">
        <f t="shared" ca="1" si="19"/>
        <v>0</v>
      </c>
      <c r="G427" s="1">
        <f t="shared" ca="1" si="18"/>
        <v>0</v>
      </c>
    </row>
    <row r="428" spans="1:7">
      <c r="A428" s="1">
        <f t="shared" ca="1" si="19"/>
        <v>0</v>
      </c>
      <c r="G428" s="1">
        <f t="shared" ca="1" si="18"/>
        <v>0</v>
      </c>
    </row>
    <row r="429" spans="1:7">
      <c r="A429" s="1">
        <f t="shared" ca="1" si="19"/>
        <v>0</v>
      </c>
      <c r="G429" s="1">
        <f t="shared" ca="1" si="18"/>
        <v>0</v>
      </c>
    </row>
    <row r="430" spans="1:7">
      <c r="A430" s="1">
        <f t="shared" ca="1" si="19"/>
        <v>0</v>
      </c>
      <c r="G430" s="1">
        <f t="shared" ca="1" si="18"/>
        <v>0</v>
      </c>
    </row>
    <row r="431" spans="1:7">
      <c r="A431" s="1">
        <f t="shared" ca="1" si="19"/>
        <v>0</v>
      </c>
      <c r="G431" s="1">
        <f t="shared" ca="1" si="18"/>
        <v>0</v>
      </c>
    </row>
    <row r="432" spans="1:7">
      <c r="A432" s="1">
        <f t="shared" ca="1" si="19"/>
        <v>0</v>
      </c>
      <c r="G432" s="1">
        <f t="shared" ca="1" si="18"/>
        <v>0</v>
      </c>
    </row>
    <row r="433" spans="1:7">
      <c r="A433" s="1">
        <f t="shared" ca="1" si="19"/>
        <v>0</v>
      </c>
      <c r="G433" s="1">
        <f t="shared" ca="1" si="18"/>
        <v>0</v>
      </c>
    </row>
    <row r="434" spans="1:7">
      <c r="A434" s="1">
        <f t="shared" ca="1" si="19"/>
        <v>0</v>
      </c>
      <c r="G434" s="1">
        <f t="shared" ca="1" si="18"/>
        <v>0</v>
      </c>
    </row>
    <row r="435" spans="1:7">
      <c r="A435" s="1">
        <f t="shared" ca="1" si="19"/>
        <v>0</v>
      </c>
      <c r="G435" s="1">
        <f t="shared" ca="1" si="18"/>
        <v>0</v>
      </c>
    </row>
    <row r="436" spans="1:7">
      <c r="A436" s="1">
        <f t="shared" ca="1" si="19"/>
        <v>0</v>
      </c>
      <c r="G436" s="1">
        <f t="shared" ca="1" si="18"/>
        <v>0</v>
      </c>
    </row>
    <row r="437" spans="1:7">
      <c r="A437" s="1">
        <f t="shared" ca="1" si="19"/>
        <v>0</v>
      </c>
      <c r="G437" s="1">
        <f t="shared" ca="1" si="18"/>
        <v>0</v>
      </c>
    </row>
    <row r="438" spans="1:7">
      <c r="A438" s="1">
        <f t="shared" ca="1" si="19"/>
        <v>0</v>
      </c>
      <c r="G438" s="1">
        <f t="shared" ca="1" si="18"/>
        <v>0</v>
      </c>
    </row>
    <row r="439" spans="1:7">
      <c r="A439" s="1">
        <f t="shared" ca="1" si="19"/>
        <v>0</v>
      </c>
      <c r="G439" s="1">
        <f t="shared" ca="1" si="18"/>
        <v>0</v>
      </c>
    </row>
    <row r="440" spans="1:7">
      <c r="A440" s="1">
        <f t="shared" ca="1" si="19"/>
        <v>0</v>
      </c>
      <c r="G440" s="1">
        <f t="shared" ca="1" si="18"/>
        <v>0</v>
      </c>
    </row>
    <row r="441" spans="1:7">
      <c r="A441" s="1">
        <f t="shared" ca="1" si="19"/>
        <v>0</v>
      </c>
      <c r="G441" s="1">
        <f t="shared" ca="1" si="18"/>
        <v>0</v>
      </c>
    </row>
    <row r="442" spans="1:7">
      <c r="A442" s="1">
        <f t="shared" ca="1" si="19"/>
        <v>0</v>
      </c>
      <c r="G442" s="1">
        <f t="shared" ca="1" si="18"/>
        <v>0</v>
      </c>
    </row>
    <row r="443" spans="1:7">
      <c r="A443" s="1">
        <f t="shared" ca="1" si="19"/>
        <v>0</v>
      </c>
      <c r="G443" s="1">
        <f t="shared" ca="1" si="18"/>
        <v>0</v>
      </c>
    </row>
    <row r="444" spans="1:7">
      <c r="A444" s="1">
        <f t="shared" ca="1" si="19"/>
        <v>0</v>
      </c>
      <c r="G444" s="1">
        <f t="shared" ca="1" si="18"/>
        <v>0</v>
      </c>
    </row>
    <row r="445" spans="1:7">
      <c r="A445" s="1">
        <f t="shared" ca="1" si="19"/>
        <v>0</v>
      </c>
      <c r="G445" s="1">
        <f t="shared" ca="1" si="18"/>
        <v>0</v>
      </c>
    </row>
    <row r="446" spans="1:7">
      <c r="A446" s="1">
        <f t="shared" ca="1" si="19"/>
        <v>0</v>
      </c>
      <c r="G446" s="1">
        <f t="shared" ca="1" si="18"/>
        <v>0</v>
      </c>
    </row>
    <row r="447" spans="1:7">
      <c r="A447" s="1">
        <f t="shared" ca="1" si="19"/>
        <v>0</v>
      </c>
      <c r="G447" s="1">
        <f t="shared" ref="G447:G496" ca="1" si="20">OFFSET($H447,0,LangOffset,1,1)</f>
        <v>0</v>
      </c>
    </row>
    <row r="448" spans="1:7">
      <c r="A448" s="1">
        <f t="shared" ca="1" si="19"/>
        <v>0</v>
      </c>
      <c r="G448" s="1">
        <f t="shared" ca="1" si="20"/>
        <v>0</v>
      </c>
    </row>
    <row r="449" spans="1:7">
      <c r="A449" s="1">
        <f t="shared" ca="1" si="19"/>
        <v>0</v>
      </c>
      <c r="G449" s="1">
        <f t="shared" ca="1" si="20"/>
        <v>0</v>
      </c>
    </row>
    <row r="450" spans="1:7">
      <c r="A450" s="1">
        <f t="shared" ca="1" si="19"/>
        <v>0</v>
      </c>
      <c r="G450" s="1">
        <f t="shared" ca="1" si="20"/>
        <v>0</v>
      </c>
    </row>
    <row r="451" spans="1:7">
      <c r="A451" s="1">
        <f t="shared" ca="1" si="19"/>
        <v>0</v>
      </c>
      <c r="G451" s="1">
        <f t="shared" ca="1" si="20"/>
        <v>0</v>
      </c>
    </row>
    <row r="452" spans="1:7">
      <c r="A452" s="1">
        <f t="shared" ca="1" si="19"/>
        <v>0</v>
      </c>
      <c r="G452" s="1">
        <f t="shared" ca="1" si="20"/>
        <v>0</v>
      </c>
    </row>
    <row r="453" spans="1:7">
      <c r="A453" s="1">
        <f t="shared" ca="1" si="19"/>
        <v>0</v>
      </c>
      <c r="G453" s="1">
        <f t="shared" ca="1" si="20"/>
        <v>0</v>
      </c>
    </row>
    <row r="454" spans="1:7">
      <c r="A454" s="1">
        <f t="shared" ca="1" si="19"/>
        <v>0</v>
      </c>
      <c r="G454" s="1">
        <f t="shared" ca="1" si="20"/>
        <v>0</v>
      </c>
    </row>
    <row r="455" spans="1:7">
      <c r="A455" s="1">
        <f t="shared" ca="1" si="19"/>
        <v>0</v>
      </c>
      <c r="G455" s="1">
        <f t="shared" ca="1" si="20"/>
        <v>0</v>
      </c>
    </row>
    <row r="456" spans="1:7">
      <c r="A456" s="1">
        <f t="shared" ca="1" si="19"/>
        <v>0</v>
      </c>
      <c r="G456" s="1">
        <f t="shared" ca="1" si="20"/>
        <v>0</v>
      </c>
    </row>
    <row r="457" spans="1:7">
      <c r="A457" s="1">
        <f t="shared" ca="1" si="19"/>
        <v>0</v>
      </c>
      <c r="G457" s="1">
        <f t="shared" ca="1" si="20"/>
        <v>0</v>
      </c>
    </row>
    <row r="458" spans="1:7">
      <c r="A458" s="1">
        <f t="shared" ca="1" si="19"/>
        <v>0</v>
      </c>
      <c r="G458" s="1">
        <f t="shared" ca="1" si="20"/>
        <v>0</v>
      </c>
    </row>
    <row r="459" spans="1:7">
      <c r="A459" s="1">
        <f t="shared" ca="1" si="19"/>
        <v>0</v>
      </c>
      <c r="G459" s="1">
        <f t="shared" ca="1" si="20"/>
        <v>0</v>
      </c>
    </row>
    <row r="460" spans="1:7">
      <c r="A460" s="1">
        <f t="shared" ca="1" si="19"/>
        <v>0</v>
      </c>
      <c r="G460" s="1">
        <f t="shared" ca="1" si="20"/>
        <v>0</v>
      </c>
    </row>
    <row r="461" spans="1:7">
      <c r="A461" s="1">
        <f t="shared" ca="1" si="19"/>
        <v>0</v>
      </c>
      <c r="G461" s="1">
        <f t="shared" ca="1" si="20"/>
        <v>0</v>
      </c>
    </row>
    <row r="462" spans="1:7">
      <c r="A462" s="1">
        <f t="shared" ca="1" si="19"/>
        <v>0</v>
      </c>
      <c r="G462" s="1">
        <f t="shared" ca="1" si="20"/>
        <v>0</v>
      </c>
    </row>
    <row r="463" spans="1:7">
      <c r="A463" s="1">
        <f t="shared" ca="1" si="19"/>
        <v>0</v>
      </c>
      <c r="G463" s="1">
        <f t="shared" ca="1" si="20"/>
        <v>0</v>
      </c>
    </row>
    <row r="464" spans="1:7">
      <c r="A464" s="1">
        <f t="shared" ca="1" si="19"/>
        <v>0</v>
      </c>
      <c r="G464" s="1">
        <f t="shared" ca="1" si="20"/>
        <v>0</v>
      </c>
    </row>
    <row r="465" spans="1:7">
      <c r="A465" s="1">
        <f t="shared" ca="1" si="19"/>
        <v>0</v>
      </c>
      <c r="G465" s="1">
        <f t="shared" ca="1" si="20"/>
        <v>0</v>
      </c>
    </row>
    <row r="466" spans="1:7">
      <c r="A466" s="1">
        <f t="shared" ca="1" si="19"/>
        <v>0</v>
      </c>
      <c r="G466" s="1">
        <f t="shared" ca="1" si="20"/>
        <v>0</v>
      </c>
    </row>
    <row r="467" spans="1:7">
      <c r="A467" s="1">
        <f t="shared" ca="1" si="19"/>
        <v>0</v>
      </c>
      <c r="G467" s="1">
        <f t="shared" ca="1" si="20"/>
        <v>0</v>
      </c>
    </row>
    <row r="468" spans="1:7">
      <c r="A468" s="1">
        <f t="shared" ca="1" si="19"/>
        <v>0</v>
      </c>
      <c r="G468" s="1">
        <f t="shared" ca="1" si="20"/>
        <v>0</v>
      </c>
    </row>
    <row r="469" spans="1:7">
      <c r="A469" s="1">
        <f t="shared" ca="1" si="19"/>
        <v>0</v>
      </c>
      <c r="G469" s="1">
        <f t="shared" ca="1" si="20"/>
        <v>0</v>
      </c>
    </row>
    <row r="470" spans="1:7">
      <c r="A470" s="1">
        <f t="shared" ca="1" si="19"/>
        <v>0</v>
      </c>
      <c r="G470" s="1">
        <f t="shared" ca="1" si="20"/>
        <v>0</v>
      </c>
    </row>
    <row r="471" spans="1:7">
      <c r="A471" s="1">
        <f t="shared" ca="1" si="19"/>
        <v>0</v>
      </c>
      <c r="G471" s="1">
        <f t="shared" ca="1" si="20"/>
        <v>0</v>
      </c>
    </row>
    <row r="472" spans="1:7">
      <c r="A472" s="1">
        <f t="shared" ca="1" si="19"/>
        <v>0</v>
      </c>
      <c r="G472" s="1">
        <f t="shared" ca="1" si="20"/>
        <v>0</v>
      </c>
    </row>
    <row r="473" spans="1:7">
      <c r="A473" s="1">
        <f t="shared" ca="1" si="19"/>
        <v>0</v>
      </c>
      <c r="G473" s="1">
        <f t="shared" ca="1" si="20"/>
        <v>0</v>
      </c>
    </row>
    <row r="474" spans="1:7">
      <c r="A474" s="1">
        <f t="shared" ca="1" si="19"/>
        <v>0</v>
      </c>
      <c r="G474" s="1">
        <f t="shared" ca="1" si="20"/>
        <v>0</v>
      </c>
    </row>
    <row r="475" spans="1:7">
      <c r="A475" s="1">
        <f t="shared" ca="1" si="19"/>
        <v>0</v>
      </c>
      <c r="G475" s="1">
        <f t="shared" ca="1" si="20"/>
        <v>0</v>
      </c>
    </row>
    <row r="476" spans="1:7">
      <c r="A476" s="1">
        <f t="shared" ca="1" si="19"/>
        <v>0</v>
      </c>
      <c r="G476" s="1">
        <f t="shared" ca="1" si="20"/>
        <v>0</v>
      </c>
    </row>
    <row r="477" spans="1:7">
      <c r="A477" s="1">
        <f t="shared" ca="1" si="19"/>
        <v>0</v>
      </c>
      <c r="G477" s="1">
        <f t="shared" ca="1" si="20"/>
        <v>0</v>
      </c>
    </row>
    <row r="478" spans="1:7">
      <c r="A478" s="1">
        <f t="shared" ref="A478:A492" ca="1" si="21">OFFSET($B478,0,LangOffset,1,1)</f>
        <v>0</v>
      </c>
      <c r="G478" s="1">
        <f t="shared" ca="1" si="20"/>
        <v>0</v>
      </c>
    </row>
    <row r="479" spans="1:7">
      <c r="A479" s="1">
        <f t="shared" ca="1" si="21"/>
        <v>0</v>
      </c>
      <c r="G479" s="1">
        <f t="shared" ca="1" si="20"/>
        <v>0</v>
      </c>
    </row>
    <row r="480" spans="1:7">
      <c r="A480" s="1">
        <f t="shared" ca="1" si="21"/>
        <v>0</v>
      </c>
      <c r="G480" s="1">
        <f t="shared" ca="1" si="20"/>
        <v>0</v>
      </c>
    </row>
    <row r="481" spans="1:7">
      <c r="A481" s="1">
        <f t="shared" ca="1" si="21"/>
        <v>0</v>
      </c>
      <c r="G481" s="1">
        <f t="shared" ca="1" si="20"/>
        <v>0</v>
      </c>
    </row>
    <row r="482" spans="1:7">
      <c r="A482" s="1">
        <f t="shared" ca="1" si="21"/>
        <v>0</v>
      </c>
      <c r="G482" s="1">
        <f t="shared" ca="1" si="20"/>
        <v>0</v>
      </c>
    </row>
    <row r="483" spans="1:7">
      <c r="A483" s="1">
        <f t="shared" ca="1" si="21"/>
        <v>0</v>
      </c>
      <c r="G483" s="1">
        <f t="shared" ca="1" si="20"/>
        <v>0</v>
      </c>
    </row>
    <row r="484" spans="1:7">
      <c r="A484" s="1">
        <f t="shared" ca="1" si="21"/>
        <v>0</v>
      </c>
      <c r="G484" s="1">
        <f t="shared" ca="1" si="20"/>
        <v>0</v>
      </c>
    </row>
    <row r="485" spans="1:7">
      <c r="A485" s="1">
        <f t="shared" ca="1" si="21"/>
        <v>0</v>
      </c>
      <c r="G485" s="1">
        <f t="shared" ca="1" si="20"/>
        <v>0</v>
      </c>
    </row>
    <row r="486" spans="1:7">
      <c r="A486" s="1">
        <f t="shared" ca="1" si="21"/>
        <v>0</v>
      </c>
      <c r="G486" s="1">
        <f t="shared" ca="1" si="20"/>
        <v>0</v>
      </c>
    </row>
    <row r="487" spans="1:7">
      <c r="A487" s="1">
        <f t="shared" ca="1" si="21"/>
        <v>0</v>
      </c>
      <c r="G487" s="1">
        <f t="shared" ca="1" si="20"/>
        <v>0</v>
      </c>
    </row>
    <row r="488" spans="1:7">
      <c r="A488" s="1">
        <f t="shared" ca="1" si="21"/>
        <v>0</v>
      </c>
      <c r="G488" s="1">
        <f t="shared" ca="1" si="20"/>
        <v>0</v>
      </c>
    </row>
    <row r="489" spans="1:7">
      <c r="A489" s="1">
        <f t="shared" ca="1" si="21"/>
        <v>0</v>
      </c>
      <c r="G489" s="1">
        <f t="shared" ca="1" si="20"/>
        <v>0</v>
      </c>
    </row>
    <row r="490" spans="1:7">
      <c r="A490" s="1">
        <f t="shared" ca="1" si="21"/>
        <v>0</v>
      </c>
      <c r="G490" s="1">
        <f t="shared" ca="1" si="20"/>
        <v>0</v>
      </c>
    </row>
    <row r="491" spans="1:7">
      <c r="A491" s="1">
        <f t="shared" ca="1" si="21"/>
        <v>0</v>
      </c>
      <c r="G491" s="1">
        <f t="shared" ca="1" si="20"/>
        <v>0</v>
      </c>
    </row>
    <row r="492" spans="1:7">
      <c r="A492" s="1">
        <f t="shared" ca="1" si="21"/>
        <v>0</v>
      </c>
      <c r="G492" s="1">
        <f t="shared" ca="1" si="20"/>
        <v>0</v>
      </c>
    </row>
    <row r="493" spans="1:7">
      <c r="G493" s="1">
        <f t="shared" ca="1" si="20"/>
        <v>0</v>
      </c>
    </row>
    <row r="494" spans="1:7">
      <c r="G494" s="1">
        <f t="shared" ca="1" si="20"/>
        <v>0</v>
      </c>
    </row>
    <row r="495" spans="1:7">
      <c r="G495" s="1">
        <f t="shared" ca="1" si="20"/>
        <v>0</v>
      </c>
    </row>
    <row r="496" spans="1:7">
      <c r="G496" s="1">
        <f t="shared" ca="1" si="20"/>
        <v>0</v>
      </c>
    </row>
  </sheetData>
  <sheetProtection algorithmName="SHA-512" hashValue="pYZAIypHhy5NPM+h06hoBnhF5lDpWdwwpEX35Sa6jU3ect1fxXzHeDP8Q171bNOOhCIc/1IuNzMKwnaTxT5Pag==" saltValue="qRzUujasLM8QtAiP3T3KZQ==" spinCount="100000" sheet="1" objects="1" scenarios="1" selectLockedCells="1" selectUnlockedCells="1"/>
  <customSheetViews>
    <customSheetView guid="{CD09CE3E-58EC-4EDC-BE6A-B9CFB40E5B97}">
      <selection activeCell="C1" sqref="C1"/>
      <pageMargins left="0" right="0" top="0" bottom="0" header="0" footer="0"/>
      <pageSetup paperSize="9" orientation="portrait"/>
    </customSheetView>
    <customSheetView guid="{DCBE10EC-8F38-2F45-867C-33FA420E36B5}">
      <selection activeCell="G12" sqref="G12"/>
      <pageMargins left="0" right="0" top="0" bottom="0" header="0" footer="0"/>
      <pageSetup paperSize="9" orientation="portrait"/>
    </customSheetView>
    <customSheetView guid="{5D020AB2-0A97-4230-BF83-062EE6184162}" topLeftCell="C17">
      <selection activeCell="H48" sqref="H48"/>
      <pageMargins left="0" right="0" top="0" bottom="0" header="0" footer="0"/>
      <pageSetup paperSize="9" orientation="portrait"/>
    </customSheetView>
    <customSheetView guid="{8A762DD9-6125-4177-AA9B-79E8D68448DE}" topLeftCell="C7">
      <selection activeCell="G47" sqref="G47"/>
      <pageMargins left="0" right="0" top="0" bottom="0" header="0" footer="0"/>
      <pageSetup paperSize="9" orientation="portrait"/>
    </customSheetView>
  </customSheetView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FF0000"/>
  </sheetPr>
  <dimension ref="A1:AC243"/>
  <sheetViews>
    <sheetView zoomScale="60" zoomScaleNormal="60" workbookViewId="0">
      <selection activeCell="H3" sqref="H3"/>
    </sheetView>
  </sheetViews>
  <sheetFormatPr defaultColWidth="9" defaultRowHeight="14.45"/>
  <cols>
    <col min="1" max="1" width="22.125" style="19" customWidth="1"/>
    <col min="2" max="2" width="19.375" style="19" customWidth="1"/>
    <col min="3" max="3" width="66.125" style="19" customWidth="1"/>
    <col min="4" max="5" width="55" style="19" customWidth="1"/>
    <col min="6" max="6" width="9" style="19" customWidth="1"/>
    <col min="7" max="7" width="45.625" style="19" customWidth="1"/>
    <col min="8" max="9" width="45.125" style="19" customWidth="1"/>
    <col min="10" max="11" width="9" style="19"/>
    <col min="17" max="18" width="9" style="19"/>
    <col min="24" max="26" width="9" style="19"/>
    <col min="27" max="27" width="10.5" style="19" customWidth="1"/>
    <col min="28" max="16384" width="9" style="19"/>
  </cols>
  <sheetData>
    <row r="1" spans="1:29">
      <c r="A1" s="116"/>
      <c r="B1" s="116"/>
      <c r="C1" s="20" t="s">
        <v>544</v>
      </c>
      <c r="D1" s="116"/>
      <c r="E1" s="116"/>
      <c r="F1" s="116"/>
      <c r="G1" s="116"/>
      <c r="H1" s="116"/>
      <c r="I1" s="116"/>
      <c r="J1" s="116"/>
      <c r="K1" s="116"/>
      <c r="M1" s="20" t="s">
        <v>545</v>
      </c>
      <c r="Q1" s="116"/>
      <c r="R1" s="116"/>
      <c r="T1" s="20" t="s">
        <v>538</v>
      </c>
      <c r="X1" s="116"/>
      <c r="Y1" s="116"/>
      <c r="Z1"/>
      <c r="AA1" s="20" t="s">
        <v>535</v>
      </c>
      <c r="AB1"/>
      <c r="AC1"/>
    </row>
    <row r="2" spans="1:29">
      <c r="A2" s="24" t="s">
        <v>29</v>
      </c>
      <c r="B2" s="24" t="s">
        <v>29</v>
      </c>
      <c r="C2" s="24" t="s">
        <v>8</v>
      </c>
      <c r="D2" s="24" t="s">
        <v>30</v>
      </c>
      <c r="E2" s="24" t="s">
        <v>31</v>
      </c>
      <c r="F2" s="25"/>
      <c r="G2" s="24" t="s">
        <v>8</v>
      </c>
      <c r="H2" s="24" t="s">
        <v>30</v>
      </c>
      <c r="I2" s="24" t="s">
        <v>31</v>
      </c>
      <c r="J2" s="25"/>
      <c r="K2" s="116"/>
      <c r="L2" s="24" t="s">
        <v>29</v>
      </c>
      <c r="M2" s="24" t="s">
        <v>8</v>
      </c>
      <c r="N2" s="24" t="s">
        <v>30</v>
      </c>
      <c r="O2" s="24" t="s">
        <v>31</v>
      </c>
      <c r="P2" s="25"/>
      <c r="Q2" s="116"/>
      <c r="R2" s="116"/>
      <c r="S2" s="24" t="s">
        <v>29</v>
      </c>
      <c r="T2" s="24" t="s">
        <v>8</v>
      </c>
      <c r="U2" s="24" t="s">
        <v>30</v>
      </c>
      <c r="V2" s="24" t="s">
        <v>31</v>
      </c>
      <c r="W2" s="25"/>
      <c r="X2" s="116"/>
      <c r="Y2" s="116"/>
      <c r="Z2" s="24" t="s">
        <v>29</v>
      </c>
      <c r="AA2" s="24" t="s">
        <v>8</v>
      </c>
      <c r="AB2" s="24" t="s">
        <v>30</v>
      </c>
      <c r="AC2" s="24" t="s">
        <v>31</v>
      </c>
    </row>
    <row r="3" spans="1:29">
      <c r="A3" s="239" t="str">
        <f t="shared" ref="A3:A9" ca="1" si="0">OFFSET(C3,0,LangOffset,1,1)</f>
        <v>Please select…</v>
      </c>
      <c r="B3" s="239" t="str">
        <f t="shared" ref="B3:B10" ca="1" si="1">OFFSET(G3,0,LangOffset,1,1)</f>
        <v>Please select…</v>
      </c>
      <c r="C3" s="116" t="s">
        <v>2</v>
      </c>
      <c r="D3" s="116" t="s">
        <v>546</v>
      </c>
      <c r="E3" t="s">
        <v>547</v>
      </c>
      <c r="F3"/>
      <c r="G3" s="116" t="s">
        <v>2</v>
      </c>
      <c r="H3" s="116" t="s">
        <v>546</v>
      </c>
      <c r="I3" t="s">
        <v>547</v>
      </c>
      <c r="J3" s="116"/>
      <c r="K3" s="116"/>
      <c r="L3" t="str">
        <f t="shared" ref="L3:L66" ca="1" si="2">OFFSET($M3,0,LangOffset,1,1)</f>
        <v>Please select your geography…</v>
      </c>
      <c r="M3" t="s">
        <v>548</v>
      </c>
      <c r="N3" t="s">
        <v>549</v>
      </c>
      <c r="O3" t="s">
        <v>550</v>
      </c>
      <c r="Q3" s="116"/>
      <c r="R3" s="116"/>
      <c r="S3" s="50" t="str">
        <f ca="1">OFFSET($T3,0,LangOffset,1,1)</f>
        <v>Please select…</v>
      </c>
      <c r="T3" t="s">
        <v>2</v>
      </c>
      <c r="U3" t="s">
        <v>546</v>
      </c>
      <c r="V3" t="s">
        <v>547</v>
      </c>
      <c r="X3" s="116"/>
      <c r="Y3" s="116"/>
      <c r="Z3" s="50" t="str">
        <f ca="1">OFFSET($AA3,0,LangOffset,1,1)</f>
        <v>Please select…</v>
      </c>
      <c r="AA3" t="s">
        <v>2</v>
      </c>
      <c r="AB3" t="s">
        <v>546</v>
      </c>
      <c r="AC3" t="s">
        <v>547</v>
      </c>
    </row>
    <row r="4" spans="1:29">
      <c r="A4" s="239" t="str">
        <f t="shared" ca="1" si="0"/>
        <v>Coverage of remuneration costs</v>
      </c>
      <c r="B4" s="239" t="str">
        <f t="shared" ca="1" si="1"/>
        <v>Percentage of CHWs who are to be remunerated</v>
      </c>
      <c r="C4" s="240" t="s">
        <v>551</v>
      </c>
      <c r="D4" s="110" t="s">
        <v>552</v>
      </c>
      <c r="E4" s="109" t="s">
        <v>553</v>
      </c>
      <c r="F4" s="1"/>
      <c r="G4" s="240" t="s">
        <v>554</v>
      </c>
      <c r="H4" s="68" t="s">
        <v>555</v>
      </c>
      <c r="I4" s="115" t="s">
        <v>556</v>
      </c>
      <c r="J4" s="116"/>
      <c r="K4" s="116"/>
      <c r="L4" t="str">
        <f t="shared" ca="1" si="2"/>
        <v>Afghanistan</v>
      </c>
      <c r="M4" t="s">
        <v>557</v>
      </c>
      <c r="N4" t="s">
        <v>557</v>
      </c>
      <c r="O4" t="s">
        <v>558</v>
      </c>
      <c r="Q4" s="116"/>
      <c r="R4" s="116"/>
      <c r="S4" s="50" t="str">
        <f ca="1">OFFSET($T4,0,LangOffset,1,1)</f>
        <v>CCM</v>
      </c>
      <c r="T4" t="s">
        <v>3</v>
      </c>
      <c r="U4" t="s">
        <v>559</v>
      </c>
      <c r="V4" t="s">
        <v>560</v>
      </c>
      <c r="X4" s="116"/>
      <c r="Y4" s="116"/>
      <c r="Z4" s="50" t="str">
        <f ca="1">OFFSET($AA4,0,LangOffset,1,1)</f>
        <v>HIV</v>
      </c>
      <c r="AA4" s="56" t="s">
        <v>561</v>
      </c>
      <c r="AB4" s="71" t="s">
        <v>562</v>
      </c>
      <c r="AC4" s="71" t="s">
        <v>562</v>
      </c>
    </row>
    <row r="5" spans="1:29" ht="15" thickBot="1">
      <c r="A5" s="239" t="str">
        <f t="shared" ca="1" si="0"/>
        <v>Coverage of competency-based pre-service training and certification costs</v>
      </c>
      <c r="B5" s="239" t="str">
        <f t="shared" ca="1" si="1"/>
        <v>Percentage of CHWs who are to receive competency-based pre-service training and certification</v>
      </c>
      <c r="C5" s="240" t="s">
        <v>563</v>
      </c>
      <c r="D5" s="110" t="s">
        <v>564</v>
      </c>
      <c r="E5" s="109" t="s">
        <v>565</v>
      </c>
      <c r="F5" s="116"/>
      <c r="G5" s="240" t="s">
        <v>566</v>
      </c>
      <c r="H5" s="68" t="s">
        <v>567</v>
      </c>
      <c r="I5" s="109" t="s">
        <v>568</v>
      </c>
      <c r="J5" s="116"/>
      <c r="K5" s="116"/>
      <c r="L5" t="str">
        <f t="shared" ca="1" si="2"/>
        <v>Albania</v>
      </c>
      <c r="M5" t="s">
        <v>569</v>
      </c>
      <c r="N5" t="s">
        <v>570</v>
      </c>
      <c r="O5" t="s">
        <v>569</v>
      </c>
      <c r="Q5" s="116"/>
      <c r="R5" s="116"/>
      <c r="S5" s="50" t="str">
        <f ca="1">OFFSET($T5,0,LangOffset,1,1)</f>
        <v>non-CCM</v>
      </c>
      <c r="T5" t="s">
        <v>571</v>
      </c>
      <c r="U5" t="s">
        <v>572</v>
      </c>
      <c r="V5" t="s">
        <v>573</v>
      </c>
      <c r="X5" s="116"/>
      <c r="Y5" s="116"/>
      <c r="Z5" s="50" t="str">
        <f ca="1">OFFSET($AA5,0,LangOffset,1,1)</f>
        <v>Tuberculosis</v>
      </c>
      <c r="AA5" s="56" t="s">
        <v>574</v>
      </c>
      <c r="AB5" s="71" t="s">
        <v>575</v>
      </c>
      <c r="AC5" s="71" t="s">
        <v>574</v>
      </c>
    </row>
    <row r="6" spans="1:29" ht="15" thickBot="1">
      <c r="A6" s="239" t="str">
        <f t="shared" ca="1" si="0"/>
        <v>Coverage of competency-based in-service training costs</v>
      </c>
      <c r="B6" s="239" t="str">
        <f t="shared" ca="1" si="1"/>
        <v>Percentage of CHWs who are to receive competency-based in-service training</v>
      </c>
      <c r="C6" s="240" t="s">
        <v>576</v>
      </c>
      <c r="D6" s="111" t="s">
        <v>577</v>
      </c>
      <c r="E6" s="109" t="s">
        <v>578</v>
      </c>
      <c r="F6" s="116"/>
      <c r="G6" s="240" t="s">
        <v>579</v>
      </c>
      <c r="H6" s="68" t="s">
        <v>580</v>
      </c>
      <c r="I6" s="109" t="s">
        <v>581</v>
      </c>
      <c r="J6" s="116"/>
      <c r="K6" s="116"/>
      <c r="L6" t="str">
        <f t="shared" ca="1" si="2"/>
        <v>Algeria</v>
      </c>
      <c r="M6" t="s">
        <v>582</v>
      </c>
      <c r="N6" t="s">
        <v>583</v>
      </c>
      <c r="O6" t="s">
        <v>584</v>
      </c>
      <c r="Q6" s="116"/>
      <c r="R6" s="116"/>
      <c r="S6" s="50" t="str">
        <f ca="1">OFFSET($T6,0,LangOffset,1,1)</f>
        <v>CLO</v>
      </c>
      <c r="T6" s="52" t="s">
        <v>585</v>
      </c>
      <c r="U6" s="108" t="s">
        <v>586</v>
      </c>
      <c r="V6" s="113" t="s">
        <v>587</v>
      </c>
      <c r="X6" s="116"/>
      <c r="Y6" s="116"/>
      <c r="Z6" s="50" t="str">
        <f ca="1">OFFSET($AA6,0,LangOffset,1,1)</f>
        <v>Malaria</v>
      </c>
      <c r="AA6" s="56" t="s">
        <v>588</v>
      </c>
      <c r="AB6" s="109" t="s">
        <v>589</v>
      </c>
      <c r="AC6" s="109" t="s">
        <v>588</v>
      </c>
    </row>
    <row r="7" spans="1:29" ht="15" thickBot="1">
      <c r="A7" s="239" t="str">
        <f t="shared" ca="1" si="0"/>
        <v>Coverage of supervision costs</v>
      </c>
      <c r="B7" s="239" t="str">
        <f t="shared" ca="1" si="1"/>
        <v>Percentage of CHWs who are to receive integrated supportive supervision</v>
      </c>
      <c r="C7" s="240" t="s">
        <v>590</v>
      </c>
      <c r="D7" s="112" t="s">
        <v>591</v>
      </c>
      <c r="E7" s="70" t="s">
        <v>592</v>
      </c>
      <c r="F7" s="46"/>
      <c r="G7" s="57" t="s">
        <v>593</v>
      </c>
      <c r="H7" s="69" t="s">
        <v>594</v>
      </c>
      <c r="I7" s="70" t="s">
        <v>595</v>
      </c>
      <c r="J7" s="116"/>
      <c r="K7" s="116"/>
      <c r="L7" t="str">
        <f t="shared" ca="1" si="2"/>
        <v>Andorra</v>
      </c>
      <c r="M7" t="s">
        <v>596</v>
      </c>
      <c r="N7" t="s">
        <v>597</v>
      </c>
      <c r="O7" t="s">
        <v>596</v>
      </c>
      <c r="Q7" s="116"/>
      <c r="R7" s="116"/>
      <c r="S7" s="50" t="str">
        <f ca="1">OFFSET($T7,0,LangOffset,1,1)</f>
        <v>CBO</v>
      </c>
      <c r="T7" s="52" t="s">
        <v>598</v>
      </c>
      <c r="U7" s="107" t="s">
        <v>599</v>
      </c>
      <c r="V7" s="114" t="s">
        <v>600</v>
      </c>
      <c r="X7" s="116"/>
      <c r="Y7" s="116"/>
      <c r="Z7" s="50" t="str">
        <f ca="1">OFFSET($AA7,0,LangOffset,1,1)</f>
        <v>RSSH</v>
      </c>
      <c r="AA7" s="56" t="s">
        <v>601</v>
      </c>
      <c r="AB7" s="109" t="s">
        <v>602</v>
      </c>
      <c r="AC7" s="109" t="s">
        <v>603</v>
      </c>
    </row>
    <row r="8" spans="1:29">
      <c r="A8" s="239" t="str">
        <f t="shared" ca="1" si="0"/>
        <v>Coverage of equipment costs</v>
      </c>
      <c r="B8" s="239" t="str">
        <f t="shared" ca="1" si="1"/>
        <v>Percentage of CHWs who are to be equipped</v>
      </c>
      <c r="C8" s="240" t="s">
        <v>604</v>
      </c>
      <c r="D8" s="110" t="s">
        <v>605</v>
      </c>
      <c r="E8" s="109" t="s">
        <v>606</v>
      </c>
      <c r="F8" s="116"/>
      <c r="G8" s="240" t="s">
        <v>607</v>
      </c>
      <c r="H8" s="68" t="s">
        <v>608</v>
      </c>
      <c r="I8" s="109" t="s">
        <v>609</v>
      </c>
      <c r="J8" s="116"/>
      <c r="K8" s="116"/>
      <c r="L8" t="str">
        <f t="shared" ca="1" si="2"/>
        <v>Angola</v>
      </c>
      <c r="M8" t="s">
        <v>610</v>
      </c>
      <c r="N8" t="s">
        <v>610</v>
      </c>
      <c r="O8" t="s">
        <v>610</v>
      </c>
      <c r="Q8" s="116"/>
      <c r="R8" s="116"/>
      <c r="X8" s="116"/>
      <c r="Y8" s="116"/>
      <c r="Z8" s="116"/>
      <c r="AA8" s="116"/>
      <c r="AB8" s="116"/>
      <c r="AC8" s="116"/>
    </row>
    <row r="9" spans="1:29">
      <c r="A9" s="239" t="str">
        <f t="shared" ca="1" si="0"/>
        <v>Coverage of PPE costs</v>
      </c>
      <c r="B9" s="239" t="str">
        <f t="shared" ca="1" si="1"/>
        <v>Percentage of CHWs to be protected with PPE</v>
      </c>
      <c r="C9" s="240" t="s">
        <v>611</v>
      </c>
      <c r="D9" s="110" t="s">
        <v>612</v>
      </c>
      <c r="E9" s="109" t="s">
        <v>613</v>
      </c>
      <c r="F9" s="116"/>
      <c r="G9" s="240" t="s">
        <v>614</v>
      </c>
      <c r="H9" s="68" t="s">
        <v>615</v>
      </c>
      <c r="I9" s="109" t="s">
        <v>616</v>
      </c>
      <c r="J9" s="116"/>
      <c r="K9" s="116"/>
      <c r="L9" t="str">
        <f ca="1">OFFSET($M9,0,LangOffset,1,1)</f>
        <v>Antigua and Barbuda</v>
      </c>
      <c r="M9" t="s">
        <v>617</v>
      </c>
      <c r="N9" t="s">
        <v>618</v>
      </c>
      <c r="O9" t="s">
        <v>619</v>
      </c>
      <c r="Q9" s="116"/>
      <c r="R9" s="116"/>
      <c r="X9" s="116"/>
      <c r="Y9" s="116"/>
      <c r="Z9" s="116"/>
      <c r="AA9" s="116"/>
      <c r="AB9" s="116"/>
      <c r="AC9" s="116"/>
    </row>
    <row r="10" spans="1:29">
      <c r="A10" s="239" t="str">
        <f t="shared" ref="A10:A15" ca="1" si="3">OFFSET(C10,0,LangOffset,1,1)</f>
        <v>Coverage of commodity costs</v>
      </c>
      <c r="B10" s="239" t="str">
        <f t="shared" ca="1" si="1"/>
        <v>Percentageof CHWs to be provided commodities (e.g., condoms, lubricant per the CHW package of services)</v>
      </c>
      <c r="C10" s="240" t="s">
        <v>620</v>
      </c>
      <c r="D10" s="111" t="s">
        <v>621</v>
      </c>
      <c r="E10" s="109" t="s">
        <v>622</v>
      </c>
      <c r="F10" s="116"/>
      <c r="G10" s="240" t="s">
        <v>623</v>
      </c>
      <c r="H10" s="109" t="s">
        <v>624</v>
      </c>
      <c r="I10" s="109" t="s">
        <v>625</v>
      </c>
      <c r="J10" s="116"/>
      <c r="K10" s="116"/>
      <c r="L10" t="str">
        <f t="shared" ca="1" si="2"/>
        <v>Argentina</v>
      </c>
      <c r="M10" t="s">
        <v>626</v>
      </c>
      <c r="N10" t="s">
        <v>627</v>
      </c>
      <c r="O10" t="s">
        <v>626</v>
      </c>
      <c r="Q10" s="116"/>
      <c r="R10" s="116"/>
      <c r="X10" s="116"/>
      <c r="Y10" s="116"/>
      <c r="Z10" s="116"/>
      <c r="AA10" s="116"/>
      <c r="AB10" s="116"/>
      <c r="AC10" s="116"/>
    </row>
    <row r="11" spans="1:29">
      <c r="A11" s="239" t="str">
        <f t="shared" ca="1" si="3"/>
        <v>Coverage of referral / counter-referral costs</v>
      </c>
      <c r="B11" s="239" t="str">
        <f t="shared" ref="B11:B12" ca="1" si="4">OFFSET(G11,0,LangOffset,1,1)</f>
        <v>Percentage of CHWs to be supported for referral / counter-referral</v>
      </c>
      <c r="C11" s="240" t="s">
        <v>628</v>
      </c>
      <c r="D11" s="111" t="s">
        <v>629</v>
      </c>
      <c r="E11" s="109" t="s">
        <v>630</v>
      </c>
      <c r="F11" s="116"/>
      <c r="G11" s="240" t="s">
        <v>631</v>
      </c>
      <c r="H11" s="109" t="s">
        <v>632</v>
      </c>
      <c r="I11" s="109" t="s">
        <v>633</v>
      </c>
      <c r="J11" s="116"/>
      <c r="K11" s="116"/>
      <c r="L11" t="str">
        <f t="shared" ca="1" si="2"/>
        <v>Armenia</v>
      </c>
      <c r="M11" t="s">
        <v>634</v>
      </c>
      <c r="N11" t="s">
        <v>635</v>
      </c>
      <c r="O11" t="s">
        <v>634</v>
      </c>
      <c r="Q11" s="116"/>
      <c r="R11" s="116"/>
      <c r="X11" s="116"/>
      <c r="Y11" s="116"/>
      <c r="Z11" s="116"/>
      <c r="AA11" s="116"/>
      <c r="AB11" s="116"/>
      <c r="AC11" s="116"/>
    </row>
    <row r="12" spans="1:29">
      <c r="A12" s="239" t="str">
        <f t="shared" ca="1" si="3"/>
        <v>Coverage of health management information system, surveillance and M&amp;E costs</v>
      </c>
      <c r="B12" s="239" t="str">
        <f t="shared" ca="1" si="4"/>
        <v>Percentage of CHWs to be supported with Health management information system, surveillance and M&amp;E</v>
      </c>
      <c r="C12" s="240" t="s">
        <v>636</v>
      </c>
      <c r="D12" s="111" t="s">
        <v>637</v>
      </c>
      <c r="E12" s="109" t="s">
        <v>638</v>
      </c>
      <c r="F12" s="116"/>
      <c r="G12" s="240" t="s">
        <v>639</v>
      </c>
      <c r="H12" s="109" t="s">
        <v>640</v>
      </c>
      <c r="I12" s="109" t="s">
        <v>641</v>
      </c>
      <c r="J12" s="116"/>
      <c r="K12" s="116"/>
      <c r="L12" t="str">
        <f t="shared" ca="1" si="2"/>
        <v>Aruba</v>
      </c>
      <c r="M12" t="s">
        <v>642</v>
      </c>
      <c r="N12" t="s">
        <v>642</v>
      </c>
      <c r="O12" t="s">
        <v>642</v>
      </c>
      <c r="Q12" s="116"/>
      <c r="R12" s="116"/>
      <c r="X12" s="116"/>
      <c r="Y12" s="116"/>
      <c r="Z12" s="116"/>
      <c r="AA12" s="116"/>
      <c r="AB12" s="116"/>
      <c r="AC12" s="116"/>
    </row>
    <row r="13" spans="1:29">
      <c r="A13" s="239" t="str">
        <f t="shared" ca="1" si="3"/>
        <v>Non-malaria iCCM commodities (first line antibiotics for simple pneumonia among children 2-59 months of age as part of iCCM)</v>
      </c>
      <c r="B13" s="239" t="str">
        <f t="shared" ref="B13:B14" ca="1" si="5">OFFSET(G13,0,LangOffset,1,1)</f>
        <v>Proportion of children 2-59 months with suspected pneumonia (fast breathing) that received first line antibiotic treatment in the community</v>
      </c>
      <c r="C13" s="240" t="s">
        <v>643</v>
      </c>
      <c r="D13" s="111" t="s">
        <v>644</v>
      </c>
      <c r="E13" s="109" t="s">
        <v>645</v>
      </c>
      <c r="F13" s="116"/>
      <c r="G13" s="240" t="s">
        <v>646</v>
      </c>
      <c r="H13" s="109" t="s">
        <v>647</v>
      </c>
      <c r="I13" s="109" t="s">
        <v>648</v>
      </c>
      <c r="J13" s="116"/>
      <c r="K13" s="116"/>
      <c r="L13" t="str">
        <f t="shared" ca="1" si="2"/>
        <v>Australia</v>
      </c>
      <c r="M13" t="s">
        <v>649</v>
      </c>
      <c r="N13" t="s">
        <v>650</v>
      </c>
      <c r="O13" t="s">
        <v>649</v>
      </c>
      <c r="Q13" s="116"/>
      <c r="R13" s="116"/>
      <c r="X13" s="116"/>
      <c r="Y13" s="116"/>
      <c r="Z13" s="116"/>
      <c r="AA13" s="116"/>
      <c r="AB13" s="116"/>
      <c r="AC13" s="116"/>
    </row>
    <row r="14" spans="1:29">
      <c r="A14" s="239" t="str">
        <f t="shared" ca="1" si="3"/>
        <v>CHW Programmatic Gap Table 11: non-malaria iCCM commodities (oral rehydration salts and zinc for treatment of diarrhea among children 2-59 months of age as part of iCCM)</v>
      </c>
      <c r="B14" s="239" t="str">
        <f t="shared" ca="1" si="5"/>
        <v>Proportion of children 2-59 months with diarrhea that received oral rehydration salts and zinc treatment in the community</v>
      </c>
      <c r="C14" s="240" t="s">
        <v>651</v>
      </c>
      <c r="D14" s="111" t="s">
        <v>652</v>
      </c>
      <c r="E14" s="109" t="s">
        <v>653</v>
      </c>
      <c r="F14" s="116"/>
      <c r="G14" s="240" t="s">
        <v>262</v>
      </c>
      <c r="H14" s="109" t="s">
        <v>263</v>
      </c>
      <c r="I14" s="109" t="s">
        <v>264</v>
      </c>
      <c r="J14" s="116"/>
      <c r="K14" s="116"/>
      <c r="L14" t="str">
        <f t="shared" ca="1" si="2"/>
        <v>Austria</v>
      </c>
      <c r="M14" t="s">
        <v>654</v>
      </c>
      <c r="N14" t="s">
        <v>655</v>
      </c>
      <c r="O14" t="s">
        <v>654</v>
      </c>
      <c r="Q14" s="116"/>
      <c r="R14" s="116"/>
      <c r="X14" s="116"/>
      <c r="Y14" s="116"/>
      <c r="Z14" s="116"/>
      <c r="AA14" s="116"/>
      <c r="AB14" s="116"/>
      <c r="AC14" s="116"/>
    </row>
    <row r="15" spans="1:29">
      <c r="A15" s="239" t="str">
        <f t="shared" ca="1" si="3"/>
        <v>Malaria - Case management</v>
      </c>
      <c r="B15" s="239">
        <f t="shared" ref="B15" ca="1" si="6">OFFSET(G15,0,LangOffset,1,1)</f>
        <v>0</v>
      </c>
      <c r="C15" s="240" t="s">
        <v>656</v>
      </c>
      <c r="D15" s="111" t="s">
        <v>657</v>
      </c>
      <c r="E15" s="109" t="s">
        <v>658</v>
      </c>
      <c r="F15" s="116"/>
      <c r="G15" s="116"/>
      <c r="H15" s="116"/>
      <c r="I15" s="116"/>
      <c r="J15" s="116"/>
      <c r="K15" s="116"/>
      <c r="L15" t="str">
        <f t="shared" ca="1" si="2"/>
        <v>Azerbaijan</v>
      </c>
      <c r="M15" t="s">
        <v>659</v>
      </c>
      <c r="N15" t="s">
        <v>660</v>
      </c>
      <c r="O15" t="s">
        <v>661</v>
      </c>
      <c r="Q15" s="116"/>
      <c r="R15" s="116"/>
      <c r="X15" s="116"/>
      <c r="Y15" s="116"/>
      <c r="Z15" s="116"/>
      <c r="AA15" s="116"/>
      <c r="AB15" s="116"/>
      <c r="AC15" s="116"/>
    </row>
    <row r="16" spans="1:29">
      <c r="A16" s="116"/>
      <c r="B16" s="116"/>
      <c r="C16" s="116"/>
      <c r="D16" s="116"/>
      <c r="E16" s="116"/>
      <c r="F16" s="116"/>
      <c r="G16" s="116"/>
      <c r="H16" s="116"/>
      <c r="I16" s="116"/>
      <c r="J16" s="116"/>
      <c r="K16" s="116"/>
      <c r="L16" t="str">
        <f t="shared" ca="1" si="2"/>
        <v>Bahamas</v>
      </c>
      <c r="M16" t="s">
        <v>662</v>
      </c>
      <c r="N16" t="s">
        <v>662</v>
      </c>
      <c r="O16" t="s">
        <v>663</v>
      </c>
      <c r="Q16" s="116"/>
      <c r="R16" s="116"/>
      <c r="X16" s="116"/>
      <c r="Y16" s="116"/>
      <c r="Z16" s="116"/>
      <c r="AA16" s="116"/>
      <c r="AB16" s="116"/>
      <c r="AC16" s="116"/>
    </row>
    <row r="17" spans="3:15">
      <c r="C17" s="116"/>
      <c r="D17" s="116"/>
      <c r="E17" s="116"/>
      <c r="F17" s="116"/>
      <c r="G17" s="116"/>
      <c r="H17" s="116"/>
      <c r="I17" s="116"/>
      <c r="J17" s="116"/>
      <c r="K17" s="116"/>
      <c r="L17" t="str">
        <f t="shared" ca="1" si="2"/>
        <v>Bahrain</v>
      </c>
      <c r="M17" t="s">
        <v>664</v>
      </c>
      <c r="N17" t="s">
        <v>665</v>
      </c>
      <c r="O17" t="s">
        <v>666</v>
      </c>
    </row>
    <row r="18" spans="3:15">
      <c r="C18" s="116"/>
      <c r="D18" s="116"/>
      <c r="E18" s="116"/>
      <c r="F18" s="116"/>
      <c r="G18" s="116"/>
      <c r="H18" s="116"/>
      <c r="I18" s="116"/>
      <c r="J18" s="116"/>
      <c r="K18" s="116"/>
      <c r="L18" t="str">
        <f t="shared" ca="1" si="2"/>
        <v>Bangladesh</v>
      </c>
      <c r="M18" t="s">
        <v>667</v>
      </c>
      <c r="N18" t="s">
        <v>667</v>
      </c>
      <c r="O18" t="s">
        <v>667</v>
      </c>
    </row>
    <row r="19" spans="3:15">
      <c r="C19" s="116"/>
      <c r="D19" s="116"/>
      <c r="E19" s="116"/>
      <c r="F19" s="116"/>
      <c r="G19" s="116"/>
      <c r="H19" s="116"/>
      <c r="I19" s="116"/>
      <c r="J19" s="116"/>
      <c r="K19" s="116"/>
      <c r="L19" t="str">
        <f t="shared" ca="1" si="2"/>
        <v>Barbados</v>
      </c>
      <c r="M19" t="s">
        <v>668</v>
      </c>
      <c r="N19" t="s">
        <v>669</v>
      </c>
      <c r="O19" t="s">
        <v>668</v>
      </c>
    </row>
    <row r="20" spans="3:15">
      <c r="C20" s="116"/>
      <c r="D20" s="116"/>
      <c r="E20" s="116"/>
      <c r="F20" s="116"/>
      <c r="G20" s="116"/>
      <c r="H20" s="116"/>
      <c r="I20" s="116"/>
      <c r="J20" s="116"/>
      <c r="K20" s="116"/>
      <c r="L20" t="str">
        <f t="shared" ca="1" si="2"/>
        <v>Belarus</v>
      </c>
      <c r="M20" t="s">
        <v>670</v>
      </c>
      <c r="N20" t="s">
        <v>671</v>
      </c>
      <c r="O20" t="s">
        <v>672</v>
      </c>
    </row>
    <row r="21" spans="3:15">
      <c r="C21" s="116"/>
      <c r="D21" s="116"/>
      <c r="E21" s="116"/>
      <c r="F21" s="116"/>
      <c r="G21" s="116"/>
      <c r="H21" s="116"/>
      <c r="I21" s="116"/>
      <c r="J21" s="116"/>
      <c r="K21" s="116"/>
      <c r="L21" t="str">
        <f t="shared" ca="1" si="2"/>
        <v>Belgium</v>
      </c>
      <c r="M21" t="s">
        <v>673</v>
      </c>
      <c r="N21" t="s">
        <v>674</v>
      </c>
      <c r="O21" t="s">
        <v>675</v>
      </c>
    </row>
    <row r="22" spans="3:15">
      <c r="C22" s="116"/>
      <c r="D22" s="116"/>
      <c r="E22" s="116"/>
      <c r="F22" s="116"/>
      <c r="G22" s="116"/>
      <c r="H22" s="116"/>
      <c r="I22" s="116"/>
      <c r="J22" s="116"/>
      <c r="K22" s="116"/>
      <c r="L22" t="str">
        <f t="shared" ca="1" si="2"/>
        <v>Belize</v>
      </c>
      <c r="M22" t="s">
        <v>676</v>
      </c>
      <c r="N22" t="s">
        <v>676</v>
      </c>
      <c r="O22" t="s">
        <v>677</v>
      </c>
    </row>
    <row r="23" spans="3:15">
      <c r="C23" s="116"/>
      <c r="D23" s="116"/>
      <c r="E23" s="116"/>
      <c r="F23" s="116"/>
      <c r="G23" s="116"/>
      <c r="H23" s="116"/>
      <c r="I23" s="116"/>
      <c r="J23" s="116"/>
      <c r="K23" s="116"/>
      <c r="L23" t="str">
        <f t="shared" ca="1" si="2"/>
        <v>Benin</v>
      </c>
      <c r="M23" t="s">
        <v>678</v>
      </c>
      <c r="N23" t="s">
        <v>679</v>
      </c>
      <c r="O23" t="s">
        <v>678</v>
      </c>
    </row>
    <row r="24" spans="3:15">
      <c r="C24" s="116"/>
      <c r="D24" s="116"/>
      <c r="E24" s="116"/>
      <c r="F24" s="116"/>
      <c r="G24" s="116"/>
      <c r="H24" s="116"/>
      <c r="I24" s="116"/>
      <c r="J24" s="116"/>
      <c r="K24" s="116"/>
      <c r="L24" t="str">
        <f t="shared" ca="1" si="2"/>
        <v>Bhutan</v>
      </c>
      <c r="M24" t="s">
        <v>680</v>
      </c>
      <c r="N24" t="s">
        <v>681</v>
      </c>
      <c r="O24" t="s">
        <v>682</v>
      </c>
    </row>
    <row r="25" spans="3:15">
      <c r="C25" s="116"/>
      <c r="D25" s="116"/>
      <c r="E25" s="116"/>
      <c r="F25" s="116"/>
      <c r="G25" s="116"/>
      <c r="H25" s="116"/>
      <c r="I25" s="116"/>
      <c r="J25" s="116"/>
      <c r="K25" s="116"/>
      <c r="L25" t="str">
        <f t="shared" ca="1" si="2"/>
        <v>Bolivia (Plurinational State)</v>
      </c>
      <c r="M25" t="s">
        <v>683</v>
      </c>
      <c r="N25" t="s">
        <v>684</v>
      </c>
      <c r="O25" t="s">
        <v>685</v>
      </c>
    </row>
    <row r="26" spans="3:15">
      <c r="C26" s="116"/>
      <c r="D26" s="116"/>
      <c r="E26" s="116"/>
      <c r="F26" s="116"/>
      <c r="G26" s="116"/>
      <c r="H26" s="116"/>
      <c r="I26" s="116"/>
      <c r="J26" s="116"/>
      <c r="K26" s="116"/>
      <c r="L26" t="str">
        <f t="shared" ca="1" si="2"/>
        <v>Bosnia and Herzegovina</v>
      </c>
      <c r="M26" t="s">
        <v>686</v>
      </c>
      <c r="N26" t="s">
        <v>687</v>
      </c>
      <c r="O26" t="s">
        <v>688</v>
      </c>
    </row>
    <row r="27" spans="3:15">
      <c r="C27" s="116"/>
      <c r="D27" s="116"/>
      <c r="E27" s="116"/>
      <c r="F27" s="116"/>
      <c r="G27" s="116"/>
      <c r="H27" s="116"/>
      <c r="I27" s="116"/>
      <c r="J27" s="116"/>
      <c r="K27" s="116"/>
      <c r="L27" t="str">
        <f t="shared" ca="1" si="2"/>
        <v>Botswana</v>
      </c>
      <c r="M27" t="s">
        <v>689</v>
      </c>
      <c r="N27" t="s">
        <v>689</v>
      </c>
      <c r="O27" t="s">
        <v>689</v>
      </c>
    </row>
    <row r="28" spans="3:15">
      <c r="C28" s="116"/>
      <c r="D28" s="116"/>
      <c r="E28" s="116"/>
      <c r="F28" s="116"/>
      <c r="G28" s="116"/>
      <c r="H28" s="116"/>
      <c r="I28" s="116"/>
      <c r="J28" s="116"/>
      <c r="K28" s="116"/>
      <c r="L28" t="str">
        <f t="shared" ca="1" si="2"/>
        <v>Brazil</v>
      </c>
      <c r="M28" t="s">
        <v>690</v>
      </c>
      <c r="N28" t="s">
        <v>691</v>
      </c>
      <c r="O28" t="s">
        <v>692</v>
      </c>
    </row>
    <row r="29" spans="3:15">
      <c r="C29" s="116"/>
      <c r="D29" s="116"/>
      <c r="E29" s="116"/>
      <c r="F29" s="116"/>
      <c r="G29" s="116"/>
      <c r="H29" s="116"/>
      <c r="I29" s="116"/>
      <c r="J29" s="116"/>
      <c r="K29" s="116"/>
      <c r="L29" t="str">
        <f t="shared" ca="1" si="2"/>
        <v>Brunei Darussalam</v>
      </c>
      <c r="M29" t="s">
        <v>693</v>
      </c>
      <c r="N29" t="s">
        <v>694</v>
      </c>
      <c r="O29" t="s">
        <v>693</v>
      </c>
    </row>
    <row r="30" spans="3:15">
      <c r="C30" s="116"/>
      <c r="D30" s="116"/>
      <c r="E30" s="116"/>
      <c r="F30" s="116"/>
      <c r="G30" s="116"/>
      <c r="H30" s="116"/>
      <c r="I30" s="116"/>
      <c r="J30" s="116"/>
      <c r="K30" s="116"/>
      <c r="L30" t="str">
        <f t="shared" ca="1" si="2"/>
        <v>Bulgaria</v>
      </c>
      <c r="M30" t="s">
        <v>695</v>
      </c>
      <c r="N30" t="s">
        <v>696</v>
      </c>
      <c r="O30" t="s">
        <v>695</v>
      </c>
    </row>
    <row r="31" spans="3:15">
      <c r="C31" s="116"/>
      <c r="D31" s="116"/>
      <c r="E31" s="116"/>
      <c r="F31" s="116"/>
      <c r="G31" s="116"/>
      <c r="H31" s="116"/>
      <c r="I31" s="116"/>
      <c r="J31" s="116"/>
      <c r="K31" s="116"/>
      <c r="L31" t="str">
        <f t="shared" ca="1" si="2"/>
        <v>Burkina Faso</v>
      </c>
      <c r="M31" t="s">
        <v>697</v>
      </c>
      <c r="N31" t="s">
        <v>697</v>
      </c>
      <c r="O31" t="s">
        <v>697</v>
      </c>
    </row>
    <row r="32" spans="3:15">
      <c r="C32" s="116"/>
      <c r="D32" s="116"/>
      <c r="E32" s="116"/>
      <c r="F32" s="116"/>
      <c r="G32" s="116"/>
      <c r="H32" s="116"/>
      <c r="I32" s="116"/>
      <c r="J32" s="116"/>
      <c r="K32" s="116"/>
      <c r="L32" t="str">
        <f t="shared" ca="1" si="2"/>
        <v>Burundi</v>
      </c>
      <c r="M32" t="s">
        <v>698</v>
      </c>
      <c r="N32" t="s">
        <v>698</v>
      </c>
      <c r="O32" t="s">
        <v>698</v>
      </c>
    </row>
    <row r="33" spans="12:15">
      <c r="L33" t="str">
        <f t="shared" ca="1" si="2"/>
        <v>Cabo Verde</v>
      </c>
      <c r="M33" t="s">
        <v>699</v>
      </c>
      <c r="N33" t="s">
        <v>699</v>
      </c>
      <c r="O33" t="s">
        <v>699</v>
      </c>
    </row>
    <row r="34" spans="12:15">
      <c r="L34" t="str">
        <f t="shared" ca="1" si="2"/>
        <v>Cambodia</v>
      </c>
      <c r="M34" t="s">
        <v>700</v>
      </c>
      <c r="N34" t="s">
        <v>701</v>
      </c>
      <c r="O34" t="s">
        <v>702</v>
      </c>
    </row>
    <row r="35" spans="12:15">
      <c r="L35" t="str">
        <f t="shared" ca="1" si="2"/>
        <v>Cameroon</v>
      </c>
      <c r="M35" t="s">
        <v>703</v>
      </c>
      <c r="N35" t="s">
        <v>704</v>
      </c>
      <c r="O35" t="s">
        <v>705</v>
      </c>
    </row>
    <row r="36" spans="12:15">
      <c r="L36" t="str">
        <f t="shared" ca="1" si="2"/>
        <v>Canada</v>
      </c>
      <c r="M36" t="s">
        <v>706</v>
      </c>
      <c r="N36" t="s">
        <v>706</v>
      </c>
      <c r="O36" t="s">
        <v>707</v>
      </c>
    </row>
    <row r="37" spans="12:15">
      <c r="L37" t="str">
        <f t="shared" ca="1" si="2"/>
        <v>Central African Republic</v>
      </c>
      <c r="M37" t="s">
        <v>708</v>
      </c>
      <c r="N37" t="s">
        <v>709</v>
      </c>
      <c r="O37" t="s">
        <v>710</v>
      </c>
    </row>
    <row r="38" spans="12:15">
      <c r="L38" t="str">
        <f t="shared" ca="1" si="2"/>
        <v>Chad</v>
      </c>
      <c r="M38" t="s">
        <v>711</v>
      </c>
      <c r="N38" t="s">
        <v>712</v>
      </c>
      <c r="O38" t="s">
        <v>711</v>
      </c>
    </row>
    <row r="39" spans="12:15">
      <c r="L39" t="str">
        <f t="shared" ca="1" si="2"/>
        <v>Chile</v>
      </c>
      <c r="M39" t="s">
        <v>713</v>
      </c>
      <c r="N39" t="s">
        <v>714</v>
      </c>
      <c r="O39" t="s">
        <v>713</v>
      </c>
    </row>
    <row r="40" spans="12:15">
      <c r="L40" t="str">
        <f t="shared" ca="1" si="2"/>
        <v>China</v>
      </c>
      <c r="M40" t="s">
        <v>715</v>
      </c>
      <c r="N40" t="s">
        <v>716</v>
      </c>
      <c r="O40" t="s">
        <v>715</v>
      </c>
    </row>
    <row r="41" spans="12:15">
      <c r="L41" t="str">
        <f t="shared" ca="1" si="2"/>
        <v>Colombia</v>
      </c>
      <c r="M41" t="s">
        <v>717</v>
      </c>
      <c r="N41" t="s">
        <v>718</v>
      </c>
      <c r="O41" t="s">
        <v>717</v>
      </c>
    </row>
    <row r="42" spans="12:15">
      <c r="L42" t="str">
        <f t="shared" ca="1" si="2"/>
        <v>Comoros</v>
      </c>
      <c r="M42" t="s">
        <v>719</v>
      </c>
      <c r="N42" t="s">
        <v>720</v>
      </c>
      <c r="O42" t="s">
        <v>721</v>
      </c>
    </row>
    <row r="43" spans="12:15">
      <c r="L43" t="str">
        <f t="shared" ca="1" si="2"/>
        <v>Congo</v>
      </c>
      <c r="M43" t="s">
        <v>722</v>
      </c>
      <c r="N43" t="s">
        <v>722</v>
      </c>
      <c r="O43" t="s">
        <v>722</v>
      </c>
    </row>
    <row r="44" spans="12:15">
      <c r="L44" t="str">
        <f t="shared" ca="1" si="2"/>
        <v>Congo (Democratic Republic)</v>
      </c>
      <c r="M44" t="s">
        <v>723</v>
      </c>
      <c r="N44" t="s">
        <v>724</v>
      </c>
      <c r="O44" t="s">
        <v>725</v>
      </c>
    </row>
    <row r="45" spans="12:15">
      <c r="L45" t="str">
        <f t="shared" ca="1" si="2"/>
        <v>Cook Islands</v>
      </c>
      <c r="M45" t="s">
        <v>726</v>
      </c>
      <c r="N45" t="s">
        <v>727</v>
      </c>
      <c r="O45" t="s">
        <v>728</v>
      </c>
    </row>
    <row r="46" spans="12:15">
      <c r="L46" t="str">
        <f t="shared" ca="1" si="2"/>
        <v>Costa Rica</v>
      </c>
      <c r="M46" t="s">
        <v>729</v>
      </c>
      <c r="N46" t="s">
        <v>729</v>
      </c>
      <c r="O46" t="s">
        <v>729</v>
      </c>
    </row>
    <row r="47" spans="12:15">
      <c r="L47" t="str">
        <f t="shared" ca="1" si="2"/>
        <v>Côte d'Ivoire</v>
      </c>
      <c r="M47" t="s">
        <v>730</v>
      </c>
      <c r="N47" t="s">
        <v>730</v>
      </c>
      <c r="O47" t="s">
        <v>730</v>
      </c>
    </row>
    <row r="48" spans="12:15">
      <c r="L48" t="str">
        <f t="shared" ca="1" si="2"/>
        <v>Croatia</v>
      </c>
      <c r="M48" t="s">
        <v>731</v>
      </c>
      <c r="N48" t="s">
        <v>732</v>
      </c>
      <c r="O48" t="s">
        <v>733</v>
      </c>
    </row>
    <row r="49" spans="12:15">
      <c r="L49" t="str">
        <f t="shared" ca="1" si="2"/>
        <v>Cuba</v>
      </c>
      <c r="M49" t="s">
        <v>734</v>
      </c>
      <c r="N49" t="s">
        <v>734</v>
      </c>
      <c r="O49" t="s">
        <v>734</v>
      </c>
    </row>
    <row r="50" spans="12:15">
      <c r="L50" t="str">
        <f t="shared" ca="1" si="2"/>
        <v>Curacao</v>
      </c>
      <c r="M50" t="s">
        <v>735</v>
      </c>
      <c r="N50" t="s">
        <v>736</v>
      </c>
      <c r="O50" t="s">
        <v>736</v>
      </c>
    </row>
    <row r="51" spans="12:15">
      <c r="L51" t="str">
        <f t="shared" ca="1" si="2"/>
        <v>Cyprus</v>
      </c>
      <c r="M51" t="s">
        <v>737</v>
      </c>
      <c r="N51" t="s">
        <v>738</v>
      </c>
      <c r="O51" t="s">
        <v>739</v>
      </c>
    </row>
    <row r="52" spans="12:15">
      <c r="L52" t="str">
        <f t="shared" ca="1" si="2"/>
        <v>Czechia</v>
      </c>
      <c r="M52" t="s">
        <v>740</v>
      </c>
      <c r="N52" t="s">
        <v>741</v>
      </c>
      <c r="O52" t="s">
        <v>742</v>
      </c>
    </row>
    <row r="53" spans="12:15">
      <c r="L53" t="str">
        <f t="shared" ca="1" si="2"/>
        <v>Denmark</v>
      </c>
      <c r="M53" t="s">
        <v>743</v>
      </c>
      <c r="N53" t="s">
        <v>744</v>
      </c>
      <c r="O53" t="s">
        <v>745</v>
      </c>
    </row>
    <row r="54" spans="12:15">
      <c r="L54" t="str">
        <f t="shared" ca="1" si="2"/>
        <v>Djibouti</v>
      </c>
      <c r="M54" t="s">
        <v>746</v>
      </c>
      <c r="N54" t="s">
        <v>746</v>
      </c>
      <c r="O54" t="s">
        <v>746</v>
      </c>
    </row>
    <row r="55" spans="12:15">
      <c r="L55" t="str">
        <f t="shared" ca="1" si="2"/>
        <v>Dominica</v>
      </c>
      <c r="M55" t="s">
        <v>747</v>
      </c>
      <c r="N55" t="s">
        <v>748</v>
      </c>
      <c r="O55" t="s">
        <v>747</v>
      </c>
    </row>
    <row r="56" spans="12:15">
      <c r="L56" t="str">
        <f t="shared" ca="1" si="2"/>
        <v>Dominican Republic</v>
      </c>
      <c r="M56" t="s">
        <v>749</v>
      </c>
      <c r="N56" t="s">
        <v>750</v>
      </c>
      <c r="O56" t="s">
        <v>751</v>
      </c>
    </row>
    <row r="57" spans="12:15">
      <c r="L57" t="str">
        <f t="shared" ca="1" si="2"/>
        <v>Ecuador</v>
      </c>
      <c r="M57" t="s">
        <v>752</v>
      </c>
      <c r="N57" t="s">
        <v>753</v>
      </c>
      <c r="O57" t="s">
        <v>752</v>
      </c>
    </row>
    <row r="58" spans="12:15">
      <c r="L58" t="str">
        <f t="shared" ca="1" si="2"/>
        <v>Egypt</v>
      </c>
      <c r="M58" t="s">
        <v>754</v>
      </c>
      <c r="N58" t="s">
        <v>755</v>
      </c>
      <c r="O58" t="s">
        <v>756</v>
      </c>
    </row>
    <row r="59" spans="12:15">
      <c r="L59" t="str">
        <f t="shared" ca="1" si="2"/>
        <v>El Salvador</v>
      </c>
      <c r="M59" t="s">
        <v>757</v>
      </c>
      <c r="N59" t="s">
        <v>758</v>
      </c>
      <c r="O59" t="s">
        <v>757</v>
      </c>
    </row>
    <row r="60" spans="12:15">
      <c r="L60" t="str">
        <f t="shared" ca="1" si="2"/>
        <v>Equatorial Guinea</v>
      </c>
      <c r="M60" t="s">
        <v>759</v>
      </c>
      <c r="N60" t="s">
        <v>760</v>
      </c>
      <c r="O60" t="s">
        <v>761</v>
      </c>
    </row>
    <row r="61" spans="12:15">
      <c r="L61" t="str">
        <f t="shared" ca="1" si="2"/>
        <v>Eritrea</v>
      </c>
      <c r="M61" t="s">
        <v>762</v>
      </c>
      <c r="N61" t="s">
        <v>763</v>
      </c>
      <c r="O61" t="s">
        <v>762</v>
      </c>
    </row>
    <row r="62" spans="12:15">
      <c r="L62" t="str">
        <f t="shared" ca="1" si="2"/>
        <v>Estonia</v>
      </c>
      <c r="M62" t="s">
        <v>764</v>
      </c>
      <c r="N62" t="s">
        <v>765</v>
      </c>
      <c r="O62" t="s">
        <v>764</v>
      </c>
    </row>
    <row r="63" spans="12:15">
      <c r="L63" t="str">
        <f t="shared" ca="1" si="2"/>
        <v>Eswatini</v>
      </c>
      <c r="M63" t="s">
        <v>766</v>
      </c>
      <c r="N63" t="s">
        <v>766</v>
      </c>
      <c r="O63" t="s">
        <v>766</v>
      </c>
    </row>
    <row r="64" spans="12:15">
      <c r="L64" t="str">
        <f t="shared" ca="1" si="2"/>
        <v>Ethiopia</v>
      </c>
      <c r="M64" t="s">
        <v>767</v>
      </c>
      <c r="N64" t="s">
        <v>768</v>
      </c>
      <c r="O64" t="s">
        <v>769</v>
      </c>
    </row>
    <row r="65" spans="12:15">
      <c r="L65" t="str">
        <f t="shared" ca="1" si="2"/>
        <v>Faeroe Islands</v>
      </c>
      <c r="M65" t="s">
        <v>770</v>
      </c>
      <c r="N65" t="s">
        <v>771</v>
      </c>
      <c r="O65" t="s">
        <v>772</v>
      </c>
    </row>
    <row r="66" spans="12:15">
      <c r="L66" t="str">
        <f t="shared" ca="1" si="2"/>
        <v>Fiji</v>
      </c>
      <c r="M66" t="s">
        <v>773</v>
      </c>
      <c r="N66" t="s">
        <v>774</v>
      </c>
      <c r="O66" t="s">
        <v>773</v>
      </c>
    </row>
    <row r="67" spans="12:15">
      <c r="L67" t="str">
        <f t="shared" ref="L67:L130" ca="1" si="7">OFFSET($M67,0,LangOffset,1,1)</f>
        <v>Finland</v>
      </c>
      <c r="M67" t="s">
        <v>775</v>
      </c>
      <c r="N67" t="s">
        <v>776</v>
      </c>
      <c r="O67" t="s">
        <v>777</v>
      </c>
    </row>
    <row r="68" spans="12:15">
      <c r="L68" t="str">
        <f t="shared" ca="1" si="7"/>
        <v>France</v>
      </c>
      <c r="M68" t="s">
        <v>778</v>
      </c>
      <c r="N68" t="s">
        <v>778</v>
      </c>
      <c r="O68" t="s">
        <v>779</v>
      </c>
    </row>
    <row r="69" spans="12:15">
      <c r="L69" t="str">
        <f t="shared" ca="1" si="7"/>
        <v>Gabon</v>
      </c>
      <c r="M69" t="s">
        <v>780</v>
      </c>
      <c r="N69" t="s">
        <v>780</v>
      </c>
      <c r="O69" t="s">
        <v>781</v>
      </c>
    </row>
    <row r="70" spans="12:15">
      <c r="L70" t="str">
        <f t="shared" ca="1" si="7"/>
        <v>Gambia</v>
      </c>
      <c r="M70" t="s">
        <v>782</v>
      </c>
      <c r="N70" t="s">
        <v>783</v>
      </c>
      <c r="O70" t="s">
        <v>782</v>
      </c>
    </row>
    <row r="71" spans="12:15">
      <c r="L71" t="str">
        <f t="shared" ca="1" si="7"/>
        <v>Georgia</v>
      </c>
      <c r="M71" t="s">
        <v>784</v>
      </c>
      <c r="N71" t="s">
        <v>785</v>
      </c>
      <c r="O71" t="s">
        <v>784</v>
      </c>
    </row>
    <row r="72" spans="12:15">
      <c r="L72" t="str">
        <f t="shared" ca="1" si="7"/>
        <v>Germany</v>
      </c>
      <c r="M72" t="s">
        <v>786</v>
      </c>
      <c r="N72" t="s">
        <v>787</v>
      </c>
      <c r="O72" t="s">
        <v>788</v>
      </c>
    </row>
    <row r="73" spans="12:15">
      <c r="L73" t="str">
        <f t="shared" ca="1" si="7"/>
        <v>Ghana</v>
      </c>
      <c r="M73" t="s">
        <v>789</v>
      </c>
      <c r="N73" t="s">
        <v>789</v>
      </c>
      <c r="O73" t="s">
        <v>789</v>
      </c>
    </row>
    <row r="74" spans="12:15">
      <c r="L74" t="str">
        <f t="shared" ca="1" si="7"/>
        <v>Greece</v>
      </c>
      <c r="M74" t="s">
        <v>790</v>
      </c>
      <c r="N74" t="s">
        <v>791</v>
      </c>
      <c r="O74" t="s">
        <v>792</v>
      </c>
    </row>
    <row r="75" spans="12:15">
      <c r="L75" t="str">
        <f t="shared" ca="1" si="7"/>
        <v>Greenland</v>
      </c>
      <c r="M75" t="s">
        <v>793</v>
      </c>
      <c r="N75" t="s">
        <v>794</v>
      </c>
      <c r="O75" t="s">
        <v>795</v>
      </c>
    </row>
    <row r="76" spans="12:15">
      <c r="L76" t="str">
        <f t="shared" ca="1" si="7"/>
        <v>Grenada</v>
      </c>
      <c r="M76" t="s">
        <v>796</v>
      </c>
      <c r="N76" t="s">
        <v>797</v>
      </c>
      <c r="O76" t="s">
        <v>798</v>
      </c>
    </row>
    <row r="77" spans="12:15">
      <c r="L77" t="str">
        <f t="shared" ca="1" si="7"/>
        <v>Guatemala</v>
      </c>
      <c r="M77" t="s">
        <v>799</v>
      </c>
      <c r="N77" t="s">
        <v>799</v>
      </c>
      <c r="O77" t="s">
        <v>799</v>
      </c>
    </row>
    <row r="78" spans="12:15">
      <c r="L78" t="str">
        <f t="shared" ca="1" si="7"/>
        <v>Guinea</v>
      </c>
      <c r="M78" t="s">
        <v>800</v>
      </c>
      <c r="N78" t="s">
        <v>801</v>
      </c>
      <c r="O78" t="s">
        <v>800</v>
      </c>
    </row>
    <row r="79" spans="12:15">
      <c r="L79" t="str">
        <f t="shared" ca="1" si="7"/>
        <v>Guinea-Bissau</v>
      </c>
      <c r="M79" t="s">
        <v>802</v>
      </c>
      <c r="N79" t="s">
        <v>803</v>
      </c>
      <c r="O79" t="s">
        <v>804</v>
      </c>
    </row>
    <row r="80" spans="12:15">
      <c r="L80" t="str">
        <f t="shared" ca="1" si="7"/>
        <v>Guyana</v>
      </c>
      <c r="M80" t="s">
        <v>805</v>
      </c>
      <c r="N80" t="s">
        <v>805</v>
      </c>
      <c r="O80" t="s">
        <v>805</v>
      </c>
    </row>
    <row r="81" spans="12:15">
      <c r="L81" t="str">
        <f t="shared" ca="1" si="7"/>
        <v>Haiti</v>
      </c>
      <c r="M81" t="s">
        <v>806</v>
      </c>
      <c r="N81" t="s">
        <v>807</v>
      </c>
      <c r="O81" t="s">
        <v>808</v>
      </c>
    </row>
    <row r="82" spans="12:15">
      <c r="L82" t="str">
        <f t="shared" ca="1" si="7"/>
        <v>Holy See</v>
      </c>
      <c r="M82" t="s">
        <v>809</v>
      </c>
      <c r="N82" t="s">
        <v>810</v>
      </c>
      <c r="O82" t="s">
        <v>811</v>
      </c>
    </row>
    <row r="83" spans="12:15">
      <c r="L83" t="str">
        <f t="shared" ca="1" si="7"/>
        <v>Honduras</v>
      </c>
      <c r="M83" t="s">
        <v>812</v>
      </c>
      <c r="N83" t="s">
        <v>812</v>
      </c>
      <c r="O83" t="s">
        <v>812</v>
      </c>
    </row>
    <row r="84" spans="12:15">
      <c r="L84" t="str">
        <f t="shared" ca="1" si="7"/>
        <v>Hungary</v>
      </c>
      <c r="M84" t="s">
        <v>813</v>
      </c>
      <c r="N84" t="s">
        <v>814</v>
      </c>
      <c r="O84" t="s">
        <v>815</v>
      </c>
    </row>
    <row r="85" spans="12:15">
      <c r="L85" t="str">
        <f t="shared" ca="1" si="7"/>
        <v>Iceland</v>
      </c>
      <c r="M85" t="s">
        <v>816</v>
      </c>
      <c r="N85" t="s">
        <v>817</v>
      </c>
      <c r="O85" t="s">
        <v>818</v>
      </c>
    </row>
    <row r="86" spans="12:15">
      <c r="L86" t="str">
        <f t="shared" ca="1" si="7"/>
        <v>India</v>
      </c>
      <c r="M86" t="s">
        <v>819</v>
      </c>
      <c r="N86" t="s">
        <v>820</v>
      </c>
      <c r="O86" t="s">
        <v>819</v>
      </c>
    </row>
    <row r="87" spans="12:15">
      <c r="L87" t="str">
        <f t="shared" ca="1" si="7"/>
        <v>Indonesia</v>
      </c>
      <c r="M87" t="s">
        <v>821</v>
      </c>
      <c r="N87" t="s">
        <v>822</v>
      </c>
      <c r="O87" t="s">
        <v>821</v>
      </c>
    </row>
    <row r="88" spans="12:15">
      <c r="L88" t="str">
        <f t="shared" ca="1" si="7"/>
        <v>Iran (Islamic Republic)</v>
      </c>
      <c r="M88" t="s">
        <v>823</v>
      </c>
      <c r="N88" t="s">
        <v>824</v>
      </c>
      <c r="O88" t="s">
        <v>825</v>
      </c>
    </row>
    <row r="89" spans="12:15">
      <c r="L89" t="str">
        <f t="shared" ca="1" si="7"/>
        <v>Iraq</v>
      </c>
      <c r="M89" t="s">
        <v>826</v>
      </c>
      <c r="N89" t="s">
        <v>827</v>
      </c>
      <c r="O89" t="s">
        <v>826</v>
      </c>
    </row>
    <row r="90" spans="12:15">
      <c r="L90" t="str">
        <f t="shared" ca="1" si="7"/>
        <v>Ireland</v>
      </c>
      <c r="M90" t="s">
        <v>828</v>
      </c>
      <c r="N90" t="s">
        <v>829</v>
      </c>
      <c r="O90" t="s">
        <v>830</v>
      </c>
    </row>
    <row r="91" spans="12:15">
      <c r="L91" t="str">
        <f t="shared" ca="1" si="7"/>
        <v>Israel</v>
      </c>
      <c r="M91" t="s">
        <v>831</v>
      </c>
      <c r="N91" t="s">
        <v>832</v>
      </c>
      <c r="O91" t="s">
        <v>831</v>
      </c>
    </row>
    <row r="92" spans="12:15">
      <c r="L92" t="str">
        <f t="shared" ca="1" si="7"/>
        <v>Italy</v>
      </c>
      <c r="M92" t="s">
        <v>833</v>
      </c>
      <c r="N92" t="s">
        <v>834</v>
      </c>
      <c r="O92" t="s">
        <v>835</v>
      </c>
    </row>
    <row r="93" spans="12:15">
      <c r="L93" t="str">
        <f t="shared" ca="1" si="7"/>
        <v>Jamaica</v>
      </c>
      <c r="M93" t="s">
        <v>836</v>
      </c>
      <c r="N93" t="s">
        <v>837</v>
      </c>
      <c r="O93" t="s">
        <v>836</v>
      </c>
    </row>
    <row r="94" spans="12:15">
      <c r="L94" t="str">
        <f t="shared" ca="1" si="7"/>
        <v>Japan</v>
      </c>
      <c r="M94" t="s">
        <v>838</v>
      </c>
      <c r="N94" t="s">
        <v>839</v>
      </c>
      <c r="O94" t="s">
        <v>840</v>
      </c>
    </row>
    <row r="95" spans="12:15">
      <c r="L95" t="str">
        <f t="shared" ca="1" si="7"/>
        <v>Jordan</v>
      </c>
      <c r="M95" t="s">
        <v>841</v>
      </c>
      <c r="N95" t="s">
        <v>842</v>
      </c>
      <c r="O95" t="s">
        <v>843</v>
      </c>
    </row>
    <row r="96" spans="12:15">
      <c r="L96" t="str">
        <f t="shared" ca="1" si="7"/>
        <v>Kazakhstan</v>
      </c>
      <c r="M96" t="s">
        <v>844</v>
      </c>
      <c r="N96" t="s">
        <v>844</v>
      </c>
      <c r="O96" t="s">
        <v>845</v>
      </c>
    </row>
    <row r="97" spans="12:15">
      <c r="L97" t="str">
        <f t="shared" ca="1" si="7"/>
        <v>Kenya</v>
      </c>
      <c r="M97" t="s">
        <v>846</v>
      </c>
      <c r="N97" t="s">
        <v>846</v>
      </c>
      <c r="O97" t="s">
        <v>846</v>
      </c>
    </row>
    <row r="98" spans="12:15">
      <c r="L98" t="str">
        <f t="shared" ca="1" si="7"/>
        <v>Kiribati</v>
      </c>
      <c r="M98" t="s">
        <v>847</v>
      </c>
      <c r="N98" t="s">
        <v>847</v>
      </c>
      <c r="O98" t="s">
        <v>847</v>
      </c>
    </row>
    <row r="99" spans="12:15">
      <c r="L99" t="str">
        <f t="shared" ca="1" si="7"/>
        <v>Korea (Democratic Peoples Republic)</v>
      </c>
      <c r="M99" t="s">
        <v>848</v>
      </c>
      <c r="N99" t="s">
        <v>849</v>
      </c>
      <c r="O99" t="s">
        <v>850</v>
      </c>
    </row>
    <row r="100" spans="12:15">
      <c r="L100" t="str">
        <f t="shared" ca="1" si="7"/>
        <v>Korea (Republic)</v>
      </c>
      <c r="M100" t="s">
        <v>851</v>
      </c>
      <c r="N100" t="s">
        <v>852</v>
      </c>
      <c r="O100" t="s">
        <v>853</v>
      </c>
    </row>
    <row r="101" spans="12:15">
      <c r="L101" t="str">
        <f t="shared" ca="1" si="7"/>
        <v>Kosovo</v>
      </c>
      <c r="M101" t="s">
        <v>854</v>
      </c>
      <c r="N101" t="s">
        <v>854</v>
      </c>
      <c r="O101" t="s">
        <v>854</v>
      </c>
    </row>
    <row r="102" spans="12:15">
      <c r="L102" t="str">
        <f t="shared" ca="1" si="7"/>
        <v>Kuwait</v>
      </c>
      <c r="M102" t="s">
        <v>855</v>
      </c>
      <c r="N102" t="s">
        <v>856</v>
      </c>
      <c r="O102" t="s">
        <v>855</v>
      </c>
    </row>
    <row r="103" spans="12:15">
      <c r="L103" t="str">
        <f t="shared" ca="1" si="7"/>
        <v>Kyrgyzstan</v>
      </c>
      <c r="M103" t="s">
        <v>857</v>
      </c>
      <c r="N103" t="s">
        <v>858</v>
      </c>
      <c r="O103" t="s">
        <v>859</v>
      </c>
    </row>
    <row r="104" spans="12:15">
      <c r="L104" t="str">
        <f t="shared" ca="1" si="7"/>
        <v>Lao (Peoples Democratic Republic)</v>
      </c>
      <c r="M104" t="s">
        <v>860</v>
      </c>
      <c r="N104" t="s">
        <v>861</v>
      </c>
      <c r="O104" t="s">
        <v>862</v>
      </c>
    </row>
    <row r="105" spans="12:15">
      <c r="L105" t="str">
        <f t="shared" ca="1" si="7"/>
        <v>Latvia</v>
      </c>
      <c r="M105" t="s">
        <v>863</v>
      </c>
      <c r="N105" t="s">
        <v>864</v>
      </c>
      <c r="O105" t="s">
        <v>865</v>
      </c>
    </row>
    <row r="106" spans="12:15">
      <c r="L106" t="str">
        <f t="shared" ca="1" si="7"/>
        <v>Lebanon</v>
      </c>
      <c r="M106" t="s">
        <v>866</v>
      </c>
      <c r="N106" t="s">
        <v>867</v>
      </c>
      <c r="O106" t="s">
        <v>868</v>
      </c>
    </row>
    <row r="107" spans="12:15">
      <c r="L107" t="str">
        <f t="shared" ca="1" si="7"/>
        <v>Lesotho</v>
      </c>
      <c r="M107" t="s">
        <v>869</v>
      </c>
      <c r="N107" t="s">
        <v>869</v>
      </c>
      <c r="O107" t="s">
        <v>869</v>
      </c>
    </row>
    <row r="108" spans="12:15">
      <c r="L108" t="str">
        <f t="shared" ca="1" si="7"/>
        <v>Liberia</v>
      </c>
      <c r="M108" t="s">
        <v>870</v>
      </c>
      <c r="N108" t="s">
        <v>870</v>
      </c>
      <c r="O108" t="s">
        <v>870</v>
      </c>
    </row>
    <row r="109" spans="12:15">
      <c r="L109" t="str">
        <f t="shared" ca="1" si="7"/>
        <v>Libya</v>
      </c>
      <c r="M109" t="s">
        <v>871</v>
      </c>
      <c r="N109" t="s">
        <v>872</v>
      </c>
      <c r="O109" t="s">
        <v>873</v>
      </c>
    </row>
    <row r="110" spans="12:15">
      <c r="L110" t="str">
        <f t="shared" ca="1" si="7"/>
        <v>Liechtenstein</v>
      </c>
      <c r="M110" t="s">
        <v>874</v>
      </c>
      <c r="N110" t="s">
        <v>874</v>
      </c>
      <c r="O110" t="s">
        <v>874</v>
      </c>
    </row>
    <row r="111" spans="12:15">
      <c r="L111" t="str">
        <f t="shared" ca="1" si="7"/>
        <v>Lithuania</v>
      </c>
      <c r="M111" t="s">
        <v>875</v>
      </c>
      <c r="N111" t="s">
        <v>876</v>
      </c>
      <c r="O111" t="s">
        <v>877</v>
      </c>
    </row>
    <row r="112" spans="12:15">
      <c r="L112" t="str">
        <f t="shared" ca="1" si="7"/>
        <v>Luxembourg</v>
      </c>
      <c r="M112" t="s">
        <v>878</v>
      </c>
      <c r="N112" t="s">
        <v>878</v>
      </c>
      <c r="O112" t="s">
        <v>879</v>
      </c>
    </row>
    <row r="113" spans="12:15">
      <c r="L113" t="str">
        <f t="shared" ca="1" si="7"/>
        <v>Madagascar</v>
      </c>
      <c r="M113" t="s">
        <v>880</v>
      </c>
      <c r="N113" t="s">
        <v>880</v>
      </c>
      <c r="O113" t="s">
        <v>880</v>
      </c>
    </row>
    <row r="114" spans="12:15">
      <c r="L114" t="str">
        <f t="shared" ca="1" si="7"/>
        <v>Malawi</v>
      </c>
      <c r="M114" t="s">
        <v>881</v>
      </c>
      <c r="N114" t="s">
        <v>881</v>
      </c>
      <c r="O114" t="s">
        <v>881</v>
      </c>
    </row>
    <row r="115" spans="12:15">
      <c r="L115" t="str">
        <f t="shared" ca="1" si="7"/>
        <v>Malaysia</v>
      </c>
      <c r="M115" t="s">
        <v>882</v>
      </c>
      <c r="N115" t="s">
        <v>883</v>
      </c>
      <c r="O115" t="s">
        <v>884</v>
      </c>
    </row>
    <row r="116" spans="12:15">
      <c r="L116" t="str">
        <f t="shared" ca="1" si="7"/>
        <v>Maldives</v>
      </c>
      <c r="M116" t="s">
        <v>885</v>
      </c>
      <c r="N116" t="s">
        <v>885</v>
      </c>
      <c r="O116" t="s">
        <v>886</v>
      </c>
    </row>
    <row r="117" spans="12:15">
      <c r="L117" t="str">
        <f t="shared" ca="1" si="7"/>
        <v>Mali</v>
      </c>
      <c r="M117" t="s">
        <v>887</v>
      </c>
      <c r="N117" t="s">
        <v>887</v>
      </c>
      <c r="O117" t="s">
        <v>888</v>
      </c>
    </row>
    <row r="118" spans="12:15">
      <c r="L118" t="str">
        <f t="shared" ca="1" si="7"/>
        <v>Malta</v>
      </c>
      <c r="M118" t="s">
        <v>889</v>
      </c>
      <c r="N118" t="s">
        <v>890</v>
      </c>
      <c r="O118" t="s">
        <v>889</v>
      </c>
    </row>
    <row r="119" spans="12:15">
      <c r="L119" t="str">
        <f t="shared" ca="1" si="7"/>
        <v>Marshall Islands</v>
      </c>
      <c r="M119" t="s">
        <v>891</v>
      </c>
      <c r="N119" t="s">
        <v>892</v>
      </c>
      <c r="O119" t="s">
        <v>893</v>
      </c>
    </row>
    <row r="120" spans="12:15">
      <c r="L120" t="str">
        <f t="shared" ca="1" si="7"/>
        <v>Mauritania</v>
      </c>
      <c r="M120" t="s">
        <v>894</v>
      </c>
      <c r="N120" t="s">
        <v>895</v>
      </c>
      <c r="O120" t="s">
        <v>894</v>
      </c>
    </row>
    <row r="121" spans="12:15">
      <c r="L121" t="str">
        <f t="shared" ca="1" si="7"/>
        <v>Mauritius</v>
      </c>
      <c r="M121" t="s">
        <v>896</v>
      </c>
      <c r="N121" t="s">
        <v>897</v>
      </c>
      <c r="O121" t="s">
        <v>898</v>
      </c>
    </row>
    <row r="122" spans="12:15">
      <c r="L122" t="str">
        <f t="shared" ca="1" si="7"/>
        <v>Mexico</v>
      </c>
      <c r="M122" t="s">
        <v>899</v>
      </c>
      <c r="N122" t="s">
        <v>900</v>
      </c>
      <c r="O122" t="s">
        <v>901</v>
      </c>
    </row>
    <row r="123" spans="12:15">
      <c r="L123" t="str">
        <f t="shared" ca="1" si="7"/>
        <v>Micronesia (Federated States)</v>
      </c>
      <c r="M123" t="s">
        <v>902</v>
      </c>
      <c r="N123" t="s">
        <v>903</v>
      </c>
      <c r="O123" t="s">
        <v>904</v>
      </c>
    </row>
    <row r="124" spans="12:15">
      <c r="L124" t="str">
        <f t="shared" ca="1" si="7"/>
        <v>Moldova</v>
      </c>
      <c r="M124" t="s">
        <v>905</v>
      </c>
      <c r="N124" t="s">
        <v>906</v>
      </c>
      <c r="O124" t="s">
        <v>907</v>
      </c>
    </row>
    <row r="125" spans="12:15">
      <c r="L125" t="str">
        <f t="shared" ca="1" si="7"/>
        <v>Monaco</v>
      </c>
      <c r="M125" t="s">
        <v>908</v>
      </c>
      <c r="N125" t="s">
        <v>908</v>
      </c>
      <c r="O125" t="s">
        <v>909</v>
      </c>
    </row>
    <row r="126" spans="12:15">
      <c r="L126" t="str">
        <f t="shared" ca="1" si="7"/>
        <v>Mongolia</v>
      </c>
      <c r="M126" t="s">
        <v>910</v>
      </c>
      <c r="N126" t="s">
        <v>911</v>
      </c>
      <c r="O126" t="s">
        <v>910</v>
      </c>
    </row>
    <row r="127" spans="12:15">
      <c r="L127" t="str">
        <f t="shared" ca="1" si="7"/>
        <v>Montenegro</v>
      </c>
      <c r="M127" t="s">
        <v>912</v>
      </c>
      <c r="N127" t="s">
        <v>913</v>
      </c>
      <c r="O127" t="s">
        <v>912</v>
      </c>
    </row>
    <row r="128" spans="12:15">
      <c r="L128" t="str">
        <f t="shared" ca="1" si="7"/>
        <v>Morocco</v>
      </c>
      <c r="M128" t="s">
        <v>914</v>
      </c>
      <c r="N128" t="s">
        <v>915</v>
      </c>
      <c r="O128" t="s">
        <v>916</v>
      </c>
    </row>
    <row r="129" spans="12:15">
      <c r="L129" t="str">
        <f t="shared" ca="1" si="7"/>
        <v>Mozambique</v>
      </c>
      <c r="M129" t="s">
        <v>917</v>
      </c>
      <c r="N129" t="s">
        <v>917</v>
      </c>
      <c r="O129" t="s">
        <v>917</v>
      </c>
    </row>
    <row r="130" spans="12:15">
      <c r="L130" t="str">
        <f t="shared" ca="1" si="7"/>
        <v>Myanmar</v>
      </c>
      <c r="M130" t="s">
        <v>918</v>
      </c>
      <c r="N130" t="s">
        <v>919</v>
      </c>
      <c r="O130" t="s">
        <v>918</v>
      </c>
    </row>
    <row r="131" spans="12:15">
      <c r="L131" t="str">
        <f t="shared" ref="L131:L194" ca="1" si="8">OFFSET($M131,0,LangOffset,1,1)</f>
        <v>Namibia</v>
      </c>
      <c r="M131" t="s">
        <v>920</v>
      </c>
      <c r="N131" t="s">
        <v>921</v>
      </c>
      <c r="O131" t="s">
        <v>920</v>
      </c>
    </row>
    <row r="132" spans="12:15">
      <c r="L132" t="str">
        <f t="shared" ca="1" si="8"/>
        <v>Nauru</v>
      </c>
      <c r="M132" t="s">
        <v>922</v>
      </c>
      <c r="N132" t="s">
        <v>922</v>
      </c>
      <c r="O132" t="s">
        <v>922</v>
      </c>
    </row>
    <row r="133" spans="12:15">
      <c r="L133" t="str">
        <f t="shared" ca="1" si="8"/>
        <v>Nepal</v>
      </c>
      <c r="M133" t="s">
        <v>923</v>
      </c>
      <c r="N133" t="s">
        <v>924</v>
      </c>
      <c r="O133" t="s">
        <v>923</v>
      </c>
    </row>
    <row r="134" spans="12:15">
      <c r="L134" t="str">
        <f t="shared" ca="1" si="8"/>
        <v>Netherlands</v>
      </c>
      <c r="M134" t="s">
        <v>925</v>
      </c>
      <c r="N134" t="s">
        <v>926</v>
      </c>
      <c r="O134" t="s">
        <v>927</v>
      </c>
    </row>
    <row r="135" spans="12:15">
      <c r="L135" t="str">
        <f t="shared" ca="1" si="8"/>
        <v>New Zealand</v>
      </c>
      <c r="M135" t="s">
        <v>928</v>
      </c>
      <c r="N135" t="s">
        <v>929</v>
      </c>
      <c r="O135" t="s">
        <v>930</v>
      </c>
    </row>
    <row r="136" spans="12:15">
      <c r="L136" t="str">
        <f t="shared" ca="1" si="8"/>
        <v>Nicaragua</v>
      </c>
      <c r="M136" t="s">
        <v>931</v>
      </c>
      <c r="N136" t="s">
        <v>931</v>
      </c>
      <c r="O136" t="s">
        <v>931</v>
      </c>
    </row>
    <row r="137" spans="12:15">
      <c r="L137" t="str">
        <f t="shared" ca="1" si="8"/>
        <v>Niger</v>
      </c>
      <c r="M137" t="s">
        <v>932</v>
      </c>
      <c r="N137" t="s">
        <v>932</v>
      </c>
      <c r="O137" t="s">
        <v>933</v>
      </c>
    </row>
    <row r="138" spans="12:15">
      <c r="L138" t="str">
        <f t="shared" ca="1" si="8"/>
        <v>Nigeria</v>
      </c>
      <c r="M138" t="s">
        <v>934</v>
      </c>
      <c r="N138" t="s">
        <v>934</v>
      </c>
      <c r="O138" t="s">
        <v>934</v>
      </c>
    </row>
    <row r="139" spans="12:15">
      <c r="L139" t="str">
        <f t="shared" ca="1" si="8"/>
        <v>Niue</v>
      </c>
      <c r="M139" t="s">
        <v>935</v>
      </c>
      <c r="N139" t="s">
        <v>935</v>
      </c>
      <c r="O139" t="s">
        <v>935</v>
      </c>
    </row>
    <row r="140" spans="12:15">
      <c r="L140" t="str">
        <f t="shared" ca="1" si="8"/>
        <v>North Macedonia</v>
      </c>
      <c r="M140" t="s">
        <v>936</v>
      </c>
      <c r="N140" t="s">
        <v>937</v>
      </c>
      <c r="O140" t="s">
        <v>938</v>
      </c>
    </row>
    <row r="141" spans="12:15">
      <c r="L141" t="str">
        <f t="shared" ca="1" si="8"/>
        <v>Norway</v>
      </c>
      <c r="M141" t="s">
        <v>939</v>
      </c>
      <c r="N141" t="s">
        <v>940</v>
      </c>
      <c r="O141" t="s">
        <v>941</v>
      </c>
    </row>
    <row r="142" spans="12:15">
      <c r="L142" t="str">
        <f t="shared" ca="1" si="8"/>
        <v>Oman</v>
      </c>
      <c r="M142" t="s">
        <v>942</v>
      </c>
      <c r="N142" t="s">
        <v>942</v>
      </c>
      <c r="O142" t="s">
        <v>943</v>
      </c>
    </row>
    <row r="143" spans="12:15">
      <c r="L143" t="str">
        <f t="shared" ca="1" si="8"/>
        <v>Pakistan</v>
      </c>
      <c r="M143" t="s">
        <v>944</v>
      </c>
      <c r="N143" t="s">
        <v>944</v>
      </c>
      <c r="O143" t="s">
        <v>945</v>
      </c>
    </row>
    <row r="144" spans="12:15">
      <c r="L144" t="str">
        <f t="shared" ca="1" si="8"/>
        <v>Palau</v>
      </c>
      <c r="M144" t="s">
        <v>946</v>
      </c>
      <c r="N144" t="s">
        <v>947</v>
      </c>
      <c r="O144" t="s">
        <v>946</v>
      </c>
    </row>
    <row r="145" spans="12:15">
      <c r="L145" t="str">
        <f t="shared" ca="1" si="8"/>
        <v>Palestine</v>
      </c>
      <c r="M145" t="s">
        <v>948</v>
      </c>
      <c r="N145" t="s">
        <v>948</v>
      </c>
      <c r="O145" t="s">
        <v>949</v>
      </c>
    </row>
    <row r="146" spans="12:15">
      <c r="L146" t="str">
        <f t="shared" ca="1" si="8"/>
        <v>Panama</v>
      </c>
      <c r="M146" t="s">
        <v>950</v>
      </c>
      <c r="N146" t="s">
        <v>950</v>
      </c>
      <c r="O146" t="s">
        <v>951</v>
      </c>
    </row>
    <row r="147" spans="12:15">
      <c r="L147" t="str">
        <f t="shared" ca="1" si="8"/>
        <v>Papua New Guinea</v>
      </c>
      <c r="M147" t="s">
        <v>952</v>
      </c>
      <c r="N147" t="s">
        <v>953</v>
      </c>
      <c r="O147" t="s">
        <v>954</v>
      </c>
    </row>
    <row r="148" spans="12:15">
      <c r="L148" t="str">
        <f t="shared" ca="1" si="8"/>
        <v>Paraguay</v>
      </c>
      <c r="M148" t="s">
        <v>955</v>
      </c>
      <c r="N148" t="s">
        <v>955</v>
      </c>
      <c r="O148" t="s">
        <v>955</v>
      </c>
    </row>
    <row r="149" spans="12:15">
      <c r="L149" t="str">
        <f t="shared" ca="1" si="8"/>
        <v>Peru</v>
      </c>
      <c r="M149" t="s">
        <v>956</v>
      </c>
      <c r="N149" t="s">
        <v>957</v>
      </c>
      <c r="O149" t="s">
        <v>958</v>
      </c>
    </row>
    <row r="150" spans="12:15">
      <c r="L150" t="str">
        <f t="shared" ca="1" si="8"/>
        <v>Philippines</v>
      </c>
      <c r="M150" t="s">
        <v>1</v>
      </c>
      <c r="N150" t="s">
        <v>1</v>
      </c>
      <c r="O150" t="s">
        <v>959</v>
      </c>
    </row>
    <row r="151" spans="12:15">
      <c r="L151" t="str">
        <f t="shared" ca="1" si="8"/>
        <v>Poland</v>
      </c>
      <c r="M151" t="s">
        <v>960</v>
      </c>
      <c r="N151" t="s">
        <v>961</v>
      </c>
      <c r="O151" t="s">
        <v>962</v>
      </c>
    </row>
    <row r="152" spans="12:15">
      <c r="L152" t="str">
        <f t="shared" ca="1" si="8"/>
        <v>Portugal</v>
      </c>
      <c r="M152" t="s">
        <v>963</v>
      </c>
      <c r="N152" t="s">
        <v>963</v>
      </c>
      <c r="O152" t="s">
        <v>963</v>
      </c>
    </row>
    <row r="153" spans="12:15">
      <c r="L153" t="str">
        <f t="shared" ca="1" si="8"/>
        <v>Qatar</v>
      </c>
      <c r="M153" t="s">
        <v>964</v>
      </c>
      <c r="N153" t="s">
        <v>964</v>
      </c>
      <c r="O153" t="s">
        <v>964</v>
      </c>
    </row>
    <row r="154" spans="12:15">
      <c r="L154" t="str">
        <f t="shared" ca="1" si="8"/>
        <v>Romania</v>
      </c>
      <c r="M154" t="s">
        <v>965</v>
      </c>
      <c r="N154" t="s">
        <v>966</v>
      </c>
      <c r="O154" t="s">
        <v>967</v>
      </c>
    </row>
    <row r="155" spans="12:15">
      <c r="L155" t="str">
        <f t="shared" ca="1" si="8"/>
        <v>Russian Federation</v>
      </c>
      <c r="M155" t="s">
        <v>968</v>
      </c>
      <c r="N155" t="s">
        <v>969</v>
      </c>
      <c r="O155" t="s">
        <v>970</v>
      </c>
    </row>
    <row r="156" spans="12:15">
      <c r="L156" t="str">
        <f t="shared" ca="1" si="8"/>
        <v>Rwanda</v>
      </c>
      <c r="M156" t="s">
        <v>971</v>
      </c>
      <c r="N156" t="s">
        <v>971</v>
      </c>
      <c r="O156" t="s">
        <v>971</v>
      </c>
    </row>
    <row r="157" spans="12:15">
      <c r="L157" t="str">
        <f t="shared" ca="1" si="8"/>
        <v>Saint Kitts and Nevis</v>
      </c>
      <c r="M157" t="s">
        <v>972</v>
      </c>
      <c r="N157" t="s">
        <v>973</v>
      </c>
      <c r="O157" t="s">
        <v>974</v>
      </c>
    </row>
    <row r="158" spans="12:15">
      <c r="L158" t="str">
        <f t="shared" ca="1" si="8"/>
        <v>Saint Lucia</v>
      </c>
      <c r="M158" t="s">
        <v>975</v>
      </c>
      <c r="N158" t="s">
        <v>976</v>
      </c>
      <c r="O158" t="s">
        <v>977</v>
      </c>
    </row>
    <row r="159" spans="12:15">
      <c r="L159" t="str">
        <f t="shared" ca="1" si="8"/>
        <v>Saint Vincent and Grenadines</v>
      </c>
      <c r="M159" t="s">
        <v>978</v>
      </c>
      <c r="N159" t="s">
        <v>979</v>
      </c>
      <c r="O159" t="s">
        <v>980</v>
      </c>
    </row>
    <row r="160" spans="12:15">
      <c r="L160" t="str">
        <f t="shared" ca="1" si="8"/>
        <v>Samoa</v>
      </c>
      <c r="M160" t="s">
        <v>981</v>
      </c>
      <c r="N160" t="s">
        <v>981</v>
      </c>
      <c r="O160" t="s">
        <v>981</v>
      </c>
    </row>
    <row r="161" spans="12:15">
      <c r="L161" t="str">
        <f t="shared" ca="1" si="8"/>
        <v>San Marino</v>
      </c>
      <c r="M161" t="s">
        <v>982</v>
      </c>
      <c r="N161" t="s">
        <v>983</v>
      </c>
      <c r="O161" t="s">
        <v>982</v>
      </c>
    </row>
    <row r="162" spans="12:15">
      <c r="L162" t="str">
        <f t="shared" ca="1" si="8"/>
        <v>Sao Tome and Principe</v>
      </c>
      <c r="M162" t="s">
        <v>984</v>
      </c>
      <c r="N162" t="s">
        <v>985</v>
      </c>
      <c r="O162" t="s">
        <v>986</v>
      </c>
    </row>
    <row r="163" spans="12:15">
      <c r="L163" t="str">
        <f t="shared" ca="1" si="8"/>
        <v>Saudi Arabia</v>
      </c>
      <c r="M163" t="s">
        <v>987</v>
      </c>
      <c r="N163" t="s">
        <v>988</v>
      </c>
      <c r="O163" t="s">
        <v>989</v>
      </c>
    </row>
    <row r="164" spans="12:15">
      <c r="L164" t="str">
        <f t="shared" ca="1" si="8"/>
        <v>Senegal</v>
      </c>
      <c r="M164" t="s">
        <v>990</v>
      </c>
      <c r="N164" t="s">
        <v>991</v>
      </c>
      <c r="O164" t="s">
        <v>990</v>
      </c>
    </row>
    <row r="165" spans="12:15">
      <c r="L165" t="str">
        <f t="shared" ca="1" si="8"/>
        <v>Serbia</v>
      </c>
      <c r="M165" t="s">
        <v>992</v>
      </c>
      <c r="N165" t="s">
        <v>993</v>
      </c>
      <c r="O165" t="s">
        <v>992</v>
      </c>
    </row>
    <row r="166" spans="12:15">
      <c r="L166" t="str">
        <f t="shared" ca="1" si="8"/>
        <v>Seychelles</v>
      </c>
      <c r="M166" t="s">
        <v>994</v>
      </c>
      <c r="N166" t="s">
        <v>994</v>
      </c>
      <c r="O166" t="s">
        <v>994</v>
      </c>
    </row>
    <row r="167" spans="12:15">
      <c r="L167" t="str">
        <f t="shared" ca="1" si="8"/>
        <v>Sierra Leone</v>
      </c>
      <c r="M167" t="s">
        <v>995</v>
      </c>
      <c r="N167" t="s">
        <v>995</v>
      </c>
      <c r="O167" t="s">
        <v>996</v>
      </c>
    </row>
    <row r="168" spans="12:15">
      <c r="L168" t="str">
        <f t="shared" ca="1" si="8"/>
        <v>Singapore</v>
      </c>
      <c r="M168" t="s">
        <v>997</v>
      </c>
      <c r="N168" t="s">
        <v>998</v>
      </c>
      <c r="O168" t="s">
        <v>999</v>
      </c>
    </row>
    <row r="169" spans="12:15">
      <c r="L169" t="str">
        <f t="shared" ca="1" si="8"/>
        <v>Sint Maarten (Dutch part)</v>
      </c>
      <c r="M169" t="s">
        <v>1000</v>
      </c>
      <c r="N169" t="s">
        <v>1001</v>
      </c>
      <c r="O169" t="s">
        <v>1002</v>
      </c>
    </row>
    <row r="170" spans="12:15">
      <c r="L170" t="str">
        <f t="shared" ca="1" si="8"/>
        <v>Slovakia</v>
      </c>
      <c r="M170" t="s">
        <v>1003</v>
      </c>
      <c r="N170" t="s">
        <v>1004</v>
      </c>
      <c r="O170" t="s">
        <v>1005</v>
      </c>
    </row>
    <row r="171" spans="12:15">
      <c r="L171" t="str">
        <f t="shared" ca="1" si="8"/>
        <v>Slovenia</v>
      </c>
      <c r="M171" t="s">
        <v>1006</v>
      </c>
      <c r="N171" t="s">
        <v>1007</v>
      </c>
      <c r="O171" t="s">
        <v>1008</v>
      </c>
    </row>
    <row r="172" spans="12:15">
      <c r="L172" t="str">
        <f t="shared" ca="1" si="8"/>
        <v>Solomon Islands</v>
      </c>
      <c r="M172" t="s">
        <v>1009</v>
      </c>
      <c r="N172" t="s">
        <v>1010</v>
      </c>
      <c r="O172" t="s">
        <v>1011</v>
      </c>
    </row>
    <row r="173" spans="12:15">
      <c r="L173" t="str">
        <f t="shared" ca="1" si="8"/>
        <v>Somalia</v>
      </c>
      <c r="M173" t="s">
        <v>1012</v>
      </c>
      <c r="N173" t="s">
        <v>1013</v>
      </c>
      <c r="O173" t="s">
        <v>1012</v>
      </c>
    </row>
    <row r="174" spans="12:15">
      <c r="L174" t="str">
        <f t="shared" ca="1" si="8"/>
        <v>South Africa</v>
      </c>
      <c r="M174" t="s">
        <v>1014</v>
      </c>
      <c r="N174" t="s">
        <v>1015</v>
      </c>
      <c r="O174" t="s">
        <v>1016</v>
      </c>
    </row>
    <row r="175" spans="12:15">
      <c r="L175" t="str">
        <f t="shared" ca="1" si="8"/>
        <v>South Sudan</v>
      </c>
      <c r="M175" t="s">
        <v>1017</v>
      </c>
      <c r="N175" t="s">
        <v>1018</v>
      </c>
      <c r="O175" t="s">
        <v>1019</v>
      </c>
    </row>
    <row r="176" spans="12:15">
      <c r="L176" t="str">
        <f t="shared" ca="1" si="8"/>
        <v>Spain</v>
      </c>
      <c r="M176" t="s">
        <v>1020</v>
      </c>
      <c r="N176" t="s">
        <v>1021</v>
      </c>
      <c r="O176" t="s">
        <v>1022</v>
      </c>
    </row>
    <row r="177" spans="12:15">
      <c r="L177" t="str">
        <f t="shared" ca="1" si="8"/>
        <v>Sri Lanka</v>
      </c>
      <c r="M177" t="s">
        <v>1023</v>
      </c>
      <c r="N177" t="s">
        <v>1023</v>
      </c>
      <c r="O177" t="s">
        <v>1023</v>
      </c>
    </row>
    <row r="178" spans="12:15">
      <c r="L178" t="str">
        <f t="shared" ca="1" si="8"/>
        <v>Sudan</v>
      </c>
      <c r="M178" t="s">
        <v>1024</v>
      </c>
      <c r="N178" t="s">
        <v>1025</v>
      </c>
      <c r="O178" t="s">
        <v>1026</v>
      </c>
    </row>
    <row r="179" spans="12:15">
      <c r="L179" t="str">
        <f t="shared" ca="1" si="8"/>
        <v>Suriname</v>
      </c>
      <c r="M179" t="s">
        <v>1027</v>
      </c>
      <c r="N179" t="s">
        <v>1027</v>
      </c>
      <c r="O179" t="s">
        <v>1027</v>
      </c>
    </row>
    <row r="180" spans="12:15">
      <c r="L180" t="str">
        <f t="shared" ca="1" si="8"/>
        <v>Sweden</v>
      </c>
      <c r="M180" t="s">
        <v>1028</v>
      </c>
      <c r="N180" t="s">
        <v>1029</v>
      </c>
      <c r="O180" t="s">
        <v>1030</v>
      </c>
    </row>
    <row r="181" spans="12:15">
      <c r="L181" t="str">
        <f t="shared" ca="1" si="8"/>
        <v>Switzerland</v>
      </c>
      <c r="M181" t="s">
        <v>1031</v>
      </c>
      <c r="N181" t="s">
        <v>1032</v>
      </c>
      <c r="O181" t="s">
        <v>1033</v>
      </c>
    </row>
    <row r="182" spans="12:15">
      <c r="L182" t="str">
        <f t="shared" ca="1" si="8"/>
        <v>Syrian Arab Republic</v>
      </c>
      <c r="M182" t="s">
        <v>1034</v>
      </c>
      <c r="N182" t="s">
        <v>1035</v>
      </c>
      <c r="O182" t="s">
        <v>1036</v>
      </c>
    </row>
    <row r="183" spans="12:15">
      <c r="L183" t="str">
        <f t="shared" ca="1" si="8"/>
        <v>Taiwan</v>
      </c>
      <c r="M183" t="s">
        <v>1037</v>
      </c>
      <c r="N183" t="s">
        <v>1038</v>
      </c>
      <c r="O183" t="s">
        <v>1039</v>
      </c>
    </row>
    <row r="184" spans="12:15">
      <c r="L184" t="str">
        <f t="shared" ca="1" si="8"/>
        <v>Tajikistan</v>
      </c>
      <c r="M184" t="s">
        <v>1040</v>
      </c>
      <c r="N184" t="s">
        <v>1041</v>
      </c>
      <c r="O184" t="s">
        <v>1042</v>
      </c>
    </row>
    <row r="185" spans="12:15">
      <c r="L185" t="str">
        <f t="shared" ca="1" si="8"/>
        <v>Tanzania (United Republic)</v>
      </c>
      <c r="M185" t="s">
        <v>1043</v>
      </c>
      <c r="N185" t="s">
        <v>1044</v>
      </c>
      <c r="O185" t="s">
        <v>1045</v>
      </c>
    </row>
    <row r="186" spans="12:15">
      <c r="L186" t="str">
        <f t="shared" ca="1" si="8"/>
        <v>Thailand</v>
      </c>
      <c r="M186" t="s">
        <v>1046</v>
      </c>
      <c r="N186" t="s">
        <v>1047</v>
      </c>
      <c r="O186" t="s">
        <v>1048</v>
      </c>
    </row>
    <row r="187" spans="12:15">
      <c r="L187" t="str">
        <f t="shared" ca="1" si="8"/>
        <v>Timor-Leste</v>
      </c>
      <c r="M187" t="s">
        <v>1049</v>
      </c>
      <c r="N187" t="s">
        <v>1050</v>
      </c>
      <c r="O187" t="s">
        <v>1049</v>
      </c>
    </row>
    <row r="188" spans="12:15">
      <c r="L188" t="str">
        <f t="shared" ca="1" si="8"/>
        <v>Togo</v>
      </c>
      <c r="M188" t="s">
        <v>1051</v>
      </c>
      <c r="N188" t="s">
        <v>1051</v>
      </c>
      <c r="O188" t="s">
        <v>1051</v>
      </c>
    </row>
    <row r="189" spans="12:15">
      <c r="L189" t="str">
        <f t="shared" ca="1" si="8"/>
        <v>Tokelau</v>
      </c>
      <c r="M189" t="s">
        <v>1052</v>
      </c>
      <c r="N189" t="s">
        <v>1052</v>
      </c>
      <c r="O189" t="s">
        <v>1052</v>
      </c>
    </row>
    <row r="190" spans="12:15">
      <c r="L190" t="str">
        <f t="shared" ca="1" si="8"/>
        <v>Tonga</v>
      </c>
      <c r="M190" t="s">
        <v>1053</v>
      </c>
      <c r="N190" t="s">
        <v>1053</v>
      </c>
      <c r="O190" t="s">
        <v>1053</v>
      </c>
    </row>
    <row r="191" spans="12:15">
      <c r="L191" t="str">
        <f t="shared" ca="1" si="8"/>
        <v>Trinidad and Tobago</v>
      </c>
      <c r="M191" t="s">
        <v>1054</v>
      </c>
      <c r="N191" t="s">
        <v>1055</v>
      </c>
      <c r="O191" t="s">
        <v>1056</v>
      </c>
    </row>
    <row r="192" spans="12:15">
      <c r="L192" t="str">
        <f t="shared" ca="1" si="8"/>
        <v>Tunisia</v>
      </c>
      <c r="M192" t="s">
        <v>1057</v>
      </c>
      <c r="N192" t="s">
        <v>1058</v>
      </c>
      <c r="O192" t="s">
        <v>1059</v>
      </c>
    </row>
    <row r="193" spans="12:15">
      <c r="L193" t="str">
        <f t="shared" ca="1" si="8"/>
        <v>Turkey</v>
      </c>
      <c r="M193" t="s">
        <v>1060</v>
      </c>
      <c r="N193" t="s">
        <v>1061</v>
      </c>
      <c r="O193" t="s">
        <v>1062</v>
      </c>
    </row>
    <row r="194" spans="12:15">
      <c r="L194" t="str">
        <f t="shared" ca="1" si="8"/>
        <v>Turkmenistan</v>
      </c>
      <c r="M194" t="s">
        <v>1063</v>
      </c>
      <c r="N194" t="s">
        <v>1064</v>
      </c>
      <c r="O194" t="s">
        <v>1065</v>
      </c>
    </row>
    <row r="195" spans="12:15">
      <c r="L195" t="str">
        <f t="shared" ref="L195:L243" ca="1" si="9">OFFSET($M195,0,LangOffset,1,1)</f>
        <v>Tuvalu</v>
      </c>
      <c r="M195" t="s">
        <v>1066</v>
      </c>
      <c r="N195" t="s">
        <v>1066</v>
      </c>
      <c r="O195" t="s">
        <v>1066</v>
      </c>
    </row>
    <row r="196" spans="12:15">
      <c r="L196" t="str">
        <f t="shared" ca="1" si="9"/>
        <v>Uganda</v>
      </c>
      <c r="M196" t="s">
        <v>1067</v>
      </c>
      <c r="N196" t="s">
        <v>1068</v>
      </c>
      <c r="O196" t="s">
        <v>1067</v>
      </c>
    </row>
    <row r="197" spans="12:15">
      <c r="L197" t="str">
        <f t="shared" ca="1" si="9"/>
        <v>Ukraine</v>
      </c>
      <c r="M197" t="s">
        <v>1069</v>
      </c>
      <c r="N197" t="s">
        <v>1069</v>
      </c>
      <c r="O197" t="s">
        <v>1070</v>
      </c>
    </row>
    <row r="198" spans="12:15">
      <c r="L198" t="str">
        <f t="shared" ca="1" si="9"/>
        <v>United Arab Emirates</v>
      </c>
      <c r="M198" t="s">
        <v>1071</v>
      </c>
      <c r="N198" t="s">
        <v>1072</v>
      </c>
      <c r="O198" t="s">
        <v>1073</v>
      </c>
    </row>
    <row r="199" spans="12:15">
      <c r="L199" t="str">
        <f t="shared" ca="1" si="9"/>
        <v>United Kingdom</v>
      </c>
      <c r="M199" t="s">
        <v>1074</v>
      </c>
      <c r="N199" t="s">
        <v>1075</v>
      </c>
      <c r="O199" t="s">
        <v>1076</v>
      </c>
    </row>
    <row r="200" spans="12:15">
      <c r="L200" t="str">
        <f t="shared" ca="1" si="9"/>
        <v>United States</v>
      </c>
      <c r="M200" t="s">
        <v>1077</v>
      </c>
      <c r="N200" t="s">
        <v>1078</v>
      </c>
      <c r="O200" t="s">
        <v>1079</v>
      </c>
    </row>
    <row r="201" spans="12:15">
      <c r="L201" t="str">
        <f t="shared" ca="1" si="9"/>
        <v>Uruguay</v>
      </c>
      <c r="M201" t="s">
        <v>1080</v>
      </c>
      <c r="N201" t="s">
        <v>1080</v>
      </c>
      <c r="O201" t="s">
        <v>1080</v>
      </c>
    </row>
    <row r="202" spans="12:15">
      <c r="L202" t="str">
        <f t="shared" ca="1" si="9"/>
        <v>Uzbekistan</v>
      </c>
      <c r="M202" t="s">
        <v>1081</v>
      </c>
      <c r="N202" t="s">
        <v>1082</v>
      </c>
      <c r="O202" t="s">
        <v>1083</v>
      </c>
    </row>
    <row r="203" spans="12:15">
      <c r="L203" t="str">
        <f t="shared" ca="1" si="9"/>
        <v>Vanuatu</v>
      </c>
      <c r="M203" t="s">
        <v>1084</v>
      </c>
      <c r="N203" t="s">
        <v>1084</v>
      </c>
      <c r="O203" t="s">
        <v>1084</v>
      </c>
    </row>
    <row r="204" spans="12:15">
      <c r="L204" t="str">
        <f t="shared" ca="1" si="9"/>
        <v>Venezuela</v>
      </c>
      <c r="M204" t="s">
        <v>1085</v>
      </c>
      <c r="N204" t="s">
        <v>1085</v>
      </c>
      <c r="O204" t="s">
        <v>1085</v>
      </c>
    </row>
    <row r="205" spans="12:15">
      <c r="L205" t="str">
        <f t="shared" ca="1" si="9"/>
        <v>Viet Nam</v>
      </c>
      <c r="M205" t="s">
        <v>1086</v>
      </c>
      <c r="N205" t="s">
        <v>1087</v>
      </c>
      <c r="O205" t="s">
        <v>1086</v>
      </c>
    </row>
    <row r="206" spans="12:15">
      <c r="L206" t="str">
        <f t="shared" ca="1" si="9"/>
        <v>Western Sahara</v>
      </c>
      <c r="M206" t="s">
        <v>1088</v>
      </c>
      <c r="N206" t="s">
        <v>1089</v>
      </c>
      <c r="O206" t="s">
        <v>1090</v>
      </c>
    </row>
    <row r="207" spans="12:15">
      <c r="L207" t="str">
        <f t="shared" ca="1" si="9"/>
        <v>Yemen</v>
      </c>
      <c r="M207" t="s">
        <v>1091</v>
      </c>
      <c r="N207" t="s">
        <v>1092</v>
      </c>
      <c r="O207" t="s">
        <v>1091</v>
      </c>
    </row>
    <row r="208" spans="12:15">
      <c r="L208" t="str">
        <f t="shared" ca="1" si="9"/>
        <v>Zambia</v>
      </c>
      <c r="M208" t="s">
        <v>1093</v>
      </c>
      <c r="N208" t="s">
        <v>1094</v>
      </c>
      <c r="O208" t="s">
        <v>1093</v>
      </c>
    </row>
    <row r="209" spans="12:15">
      <c r="L209" t="str">
        <f t="shared" ca="1" si="9"/>
        <v>Zimbabwe</v>
      </c>
      <c r="M209" t="s">
        <v>1095</v>
      </c>
      <c r="N209" t="s">
        <v>1095</v>
      </c>
      <c r="O209" t="s">
        <v>1095</v>
      </c>
    </row>
    <row r="210" spans="12:15">
      <c r="L210" t="str">
        <f t="shared" ca="1" si="9"/>
        <v>Zanzibar</v>
      </c>
      <c r="M210" t="s">
        <v>1096</v>
      </c>
      <c r="N210" t="s">
        <v>1096</v>
      </c>
      <c r="O210" t="s">
        <v>1096</v>
      </c>
    </row>
    <row r="211" spans="12:15">
      <c r="L211">
        <f t="shared" ca="1" si="9"/>
        <v>0</v>
      </c>
    </row>
    <row r="212" spans="12:15">
      <c r="L212">
        <f t="shared" ca="1" si="9"/>
        <v>0</v>
      </c>
    </row>
    <row r="213" spans="12:15">
      <c r="L213">
        <f t="shared" ca="1" si="9"/>
        <v>0</v>
      </c>
    </row>
    <row r="214" spans="12:15">
      <c r="L214">
        <f t="shared" ca="1" si="9"/>
        <v>0</v>
      </c>
    </row>
    <row r="215" spans="12:15">
      <c r="L215">
        <f t="shared" ca="1" si="9"/>
        <v>0</v>
      </c>
    </row>
    <row r="216" spans="12:15">
      <c r="L216">
        <f t="shared" ca="1" si="9"/>
        <v>0</v>
      </c>
    </row>
    <row r="217" spans="12:15">
      <c r="L217">
        <f t="shared" ca="1" si="9"/>
        <v>0</v>
      </c>
    </row>
    <row r="218" spans="12:15">
      <c r="L218">
        <f t="shared" ca="1" si="9"/>
        <v>0</v>
      </c>
    </row>
    <row r="219" spans="12:15">
      <c r="L219">
        <f t="shared" ca="1" si="9"/>
        <v>0</v>
      </c>
    </row>
    <row r="220" spans="12:15">
      <c r="L220">
        <f t="shared" ca="1" si="9"/>
        <v>0</v>
      </c>
    </row>
    <row r="221" spans="12:15">
      <c r="L221">
        <f t="shared" ca="1" si="9"/>
        <v>0</v>
      </c>
    </row>
    <row r="222" spans="12:15">
      <c r="L222">
        <f t="shared" ca="1" si="9"/>
        <v>0</v>
      </c>
    </row>
    <row r="223" spans="12:15">
      <c r="L223">
        <f t="shared" ca="1" si="9"/>
        <v>0</v>
      </c>
    </row>
    <row r="224" spans="12:15">
      <c r="L224">
        <f t="shared" ca="1" si="9"/>
        <v>0</v>
      </c>
    </row>
    <row r="225" spans="12:12">
      <c r="L225">
        <f t="shared" ca="1" si="9"/>
        <v>0</v>
      </c>
    </row>
    <row r="226" spans="12:12">
      <c r="L226">
        <f t="shared" ca="1" si="9"/>
        <v>0</v>
      </c>
    </row>
    <row r="227" spans="12:12">
      <c r="L227">
        <f t="shared" ca="1" si="9"/>
        <v>0</v>
      </c>
    </row>
    <row r="228" spans="12:12">
      <c r="L228">
        <f t="shared" ca="1" si="9"/>
        <v>0</v>
      </c>
    </row>
    <row r="229" spans="12:12">
      <c r="L229">
        <f t="shared" ca="1" si="9"/>
        <v>0</v>
      </c>
    </row>
    <row r="230" spans="12:12">
      <c r="L230">
        <f t="shared" ca="1" si="9"/>
        <v>0</v>
      </c>
    </row>
    <row r="231" spans="12:12">
      <c r="L231">
        <f t="shared" ca="1" si="9"/>
        <v>0</v>
      </c>
    </row>
    <row r="232" spans="12:12">
      <c r="L232">
        <f t="shared" ca="1" si="9"/>
        <v>0</v>
      </c>
    </row>
    <row r="233" spans="12:12">
      <c r="L233">
        <f t="shared" ca="1" si="9"/>
        <v>0</v>
      </c>
    </row>
    <row r="234" spans="12:12">
      <c r="L234">
        <f t="shared" ca="1" si="9"/>
        <v>0</v>
      </c>
    </row>
    <row r="235" spans="12:12">
      <c r="L235">
        <f t="shared" ca="1" si="9"/>
        <v>0</v>
      </c>
    </row>
    <row r="236" spans="12:12">
      <c r="L236">
        <f t="shared" ca="1" si="9"/>
        <v>0</v>
      </c>
    </row>
    <row r="237" spans="12:12">
      <c r="L237">
        <f t="shared" ca="1" si="9"/>
        <v>0</v>
      </c>
    </row>
    <row r="238" spans="12:12">
      <c r="L238">
        <f t="shared" ca="1" si="9"/>
        <v>0</v>
      </c>
    </row>
    <row r="239" spans="12:12">
      <c r="L239">
        <f t="shared" ca="1" si="9"/>
        <v>0</v>
      </c>
    </row>
    <row r="240" spans="12:12">
      <c r="L240">
        <f t="shared" ca="1" si="9"/>
        <v>0</v>
      </c>
    </row>
    <row r="241" spans="12:12">
      <c r="L241">
        <f t="shared" ca="1" si="9"/>
        <v>0</v>
      </c>
    </row>
    <row r="242" spans="12:12">
      <c r="L242">
        <f t="shared" ca="1" si="9"/>
        <v>0</v>
      </c>
    </row>
    <row r="243" spans="12:12">
      <c r="L243">
        <f t="shared" ca="1" si="9"/>
        <v>0</v>
      </c>
    </row>
  </sheetData>
  <sheetProtection algorithmName="SHA-512" hashValue="0HGujf1zaYRyCQMQOElXh8nUrFgkYX18KBK+zJTixR+V3snILIQ7URfGFPfEQkBMZOcFLmIa5KSsHTzxU6sm0g==" saltValue="fs0KAav7KyNzeob6+Rh/LA==" spinCount="100000" sheet="1" objects="1" scenarios="1"/>
  <sortState xmlns:xlrd2="http://schemas.microsoft.com/office/spreadsheetml/2017/richdata2" ref="C4:D9">
    <sortCondition ref="C4:C9"/>
  </sortState>
  <customSheetViews>
    <customSheetView guid="{CD09CE3E-58EC-4EDC-BE6A-B9CFB40E5B97}">
      <selection activeCell="A16" sqref="A16"/>
      <pageMargins left="0" right="0" top="0" bottom="0" header="0" footer="0"/>
    </customSheetView>
    <customSheetView guid="{DCBE10EC-8F38-2F45-867C-33FA420E36B5}">
      <selection activeCell="A23" sqref="A23"/>
      <pageMargins left="0" right="0" top="0" bottom="0" header="0" footer="0"/>
    </customSheetView>
    <customSheetView guid="{5D020AB2-0A97-4230-BF83-062EE6184162}">
      <selection activeCell="B15" sqref="B15"/>
      <pageMargins left="0" right="0" top="0" bottom="0" header="0" footer="0"/>
    </customSheetView>
    <customSheetView guid="{8A762DD9-6125-4177-AA9B-79E8D68448DE}">
      <selection activeCell="B30" sqref="B30"/>
      <pageMargins left="0" right="0" top="0" bottom="0" header="0" footer="0"/>
    </customSheetView>
  </customSheetView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_dlc_DocId xmlns="f38a6ea3-8fa1-4d99-a918-482700c44611">V7NQRSZFZRYD-675608593-1605</_dlc_DocId>
    <_dlc_DocIdUrl xmlns="f38a6ea3-8fa1-4d99-a918-482700c44611">
      <Url>https://tgf.sharepoint.com/sites/TSTAP1/MECA/_layouts/15/DocIdRedir.aspx?ID=V7NQRSZFZRYD-675608593-1605</Url>
      <Description>V7NQRSZFZRYD-675608593-1605</Description>
    </_dlc_DocIdUrl>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2E9EADB1193FE84A9CE1DF95896ED6E4" ma:contentTypeVersion="10" ma:contentTypeDescription="Create a new document." ma:contentTypeScope="" ma:versionID="e925b45d44fb2d4941afd4b05f3495a5">
  <xsd:schema xmlns:xsd="http://www.w3.org/2001/XMLSchema" xmlns:xs="http://www.w3.org/2001/XMLSchema" xmlns:p="http://schemas.microsoft.com/office/2006/metadata/properties" xmlns:ns2="f38a6ea3-8fa1-4d99-a918-482700c44611" xmlns:ns3="f96b5506-40ef-409e-90b1-64551241fa96" targetNamespace="http://schemas.microsoft.com/office/2006/metadata/properties" ma:root="true" ma:fieldsID="102a8126fecd742a90c05e4262689960" ns2:_="" ns3:_="">
    <xsd:import namespace="f38a6ea3-8fa1-4d99-a918-482700c44611"/>
    <xsd:import namespace="f96b5506-40ef-409e-90b1-64551241fa96"/>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8a6ea3-8fa1-4d99-a918-482700c4461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f96b5506-40ef-409e-90b1-64551241fa9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4A30DD0-FFDC-4D2A-8563-B7A8F56624F8}"/>
</file>

<file path=customXml/itemProps2.xml><?xml version="1.0" encoding="utf-8"?>
<ds:datastoreItem xmlns:ds="http://schemas.openxmlformats.org/officeDocument/2006/customXml" ds:itemID="{00685E53-D551-46D6-BFB4-1F2DC78708CF}"/>
</file>

<file path=customXml/itemProps3.xml><?xml version="1.0" encoding="utf-8"?>
<ds:datastoreItem xmlns:ds="http://schemas.openxmlformats.org/officeDocument/2006/customXml" ds:itemID="{D52911C2-65D4-4511-A86B-BD3E80D04475}"/>
</file>

<file path=customXml/itemProps4.xml><?xml version="1.0" encoding="utf-8"?>
<ds:datastoreItem xmlns:ds="http://schemas.openxmlformats.org/officeDocument/2006/customXml" ds:itemID="{30BF25D7-05CC-4686-A969-14D966711E4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Lopez</dc:creator>
  <cp:keywords/>
  <dc:description/>
  <cp:lastModifiedBy>Guest User</cp:lastModifiedBy>
  <cp:revision/>
  <dcterms:created xsi:type="dcterms:W3CDTF">2014-05-13T14:32:54Z</dcterms:created>
  <dcterms:modified xsi:type="dcterms:W3CDTF">2023-04-03T11:59:03Z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0x0101002E9EADB1193FE84A9CE1DF95896ED6E4</vt:lpwstr>
  </property>
  <property fmtid="{D5CDD505-2E9C-101B-9397-08002B2CF9AE}" pid="4" name="WorkflowCreationPath">
    <vt:lpwstr>2f7debbc-2b8d-44a1-9e0a-4005030c88f4,9;2f7debbc-2b8d-44a1-9e0a-4005030c88f4,4;</vt:lpwstr>
  </property>
  <property fmtid="{D5CDD505-2E9C-101B-9397-08002B2CF9AE}" pid="5" name="Author">
    <vt:lpwstr>3;#;UserInfo</vt:lpwstr>
  </property>
  <property fmtid="{D5CDD505-2E9C-101B-9397-08002B2CF9AE}" pid="6" name="Order">
    <vt:r8>100</vt:r8>
  </property>
  <property fmtid="{D5CDD505-2E9C-101B-9397-08002B2CF9AE}" pid="7" name="URL">
    <vt:lpwstr/>
  </property>
  <property fmtid="{D5CDD505-2E9C-101B-9397-08002B2CF9AE}" pid="8" name="Modified">
    <vt:filetime>2015-03-11T14:23:01Z</vt:filetime>
  </property>
  <property fmtid="{D5CDD505-2E9C-101B-9397-08002B2CF9AE}" pid="9" name="Editor">
    <vt:lpwstr>3;#;UserInfo</vt:lpwstr>
  </property>
  <property fmtid="{D5CDD505-2E9C-101B-9397-08002B2CF9AE}" pid="10" name="Created">
    <vt:filetime>2015-03-11T14:23:00Z</vt:filetime>
  </property>
  <property fmtid="{D5CDD505-2E9C-101B-9397-08002B2CF9AE}" pid="11" name="_dlc_DocId">
    <vt:lpwstr>2MX3P7Y5RS4X-61670648-2201</vt:lpwstr>
  </property>
  <property fmtid="{D5CDD505-2E9C-101B-9397-08002B2CF9AE}" pid="12" name="_dlc_DocIdUrl">
    <vt:lpwstr>https://tgf.sharepoint.com/sites/TSCMS1/CMSS/_layouts/15/DocIdRedir.aspx?ID=2MX3P7Y5RS4X-61670648-2201, 2MX3P7Y5RS4X-61670648-2201</vt:lpwstr>
  </property>
  <property fmtid="{D5CDD505-2E9C-101B-9397-08002B2CF9AE}" pid="13" name="_dlc_DocIdItemGuid">
    <vt:lpwstr>0fbb55f2-bc97-4c84-b35a-b93b4851b3ad</vt:lpwstr>
  </property>
  <property fmtid="{D5CDD505-2E9C-101B-9397-08002B2CF9AE}" pid="14" name="MediaServiceImageTags">
    <vt:lpwstr/>
  </property>
</Properties>
</file>