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defaultThemeVersion="124226"/>
  <bookViews>
    <workbookView xWindow="0" yWindow="0" windowWidth="25605" windowHeight="14385"/>
  </bookViews>
  <sheets>
    <sheet name="input form" sheetId="1" r:id="rId1"/>
    <sheet name="look uptables" sheetId="2" state="hidden" r:id="rId2"/>
    <sheet name="guidance" sheetId="4" r:id="rId3"/>
    <sheet name="Sheet1" sheetId="5" r:id="rId4"/>
  </sheets>
  <definedNames>
    <definedName name="CountryLookUp">'look uptables'!$A$2:$A$258</definedName>
    <definedName name="CurrencyLookUp">'look uptables'!$D$2:$D$4</definedName>
    <definedName name="DiseaseLookUp">'look uptables'!$B$2:$B$5</definedName>
    <definedName name="ExternalSourceLookUp">'look uptables'!$F$2:$F$49</definedName>
    <definedName name="_xlnm.Print_Area" localSheetId="0">'input form'!$A$1:$K$63</definedName>
    <definedName name="ReportingCycleLookUp">'look uptables'!$G$2:$G$5</definedName>
    <definedName name="ReportingYearLookUp">'look uptables'!$E$2:$E$7</definedName>
    <definedName name="UnitLookUp">'look uptables'!$C$2:$C$5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13" i="1" l="1"/>
  <c r="G13" i="1"/>
  <c r="F13" i="1"/>
  <c r="H7" i="1"/>
  <c r="G7" i="1"/>
  <c r="F7" i="1"/>
  <c r="D47" i="1"/>
  <c r="C47" i="1"/>
  <c r="B47" i="1"/>
  <c r="B30" i="1"/>
  <c r="F18" i="1"/>
  <c r="D18" i="1"/>
  <c r="C18" i="1"/>
  <c r="B18" i="1"/>
  <c r="D17" i="1"/>
  <c r="C17" i="1"/>
  <c r="B17" i="1"/>
  <c r="F34" i="1"/>
  <c r="D34" i="1"/>
  <c r="D15" i="1"/>
  <c r="G15" i="1"/>
  <c r="H48" i="1"/>
  <c r="G48" i="1"/>
  <c r="F48" i="1"/>
  <c r="D48" i="1"/>
  <c r="C48" i="1"/>
  <c r="B48" i="1"/>
  <c r="H34" i="1"/>
  <c r="G34" i="1"/>
  <c r="C34" i="1"/>
  <c r="H29" i="1"/>
  <c r="G29" i="1"/>
  <c r="F29" i="1"/>
  <c r="D29" i="1"/>
  <c r="C29" i="1"/>
  <c r="F56" i="1"/>
  <c r="F8" i="1"/>
  <c r="D52" i="1"/>
  <c r="C52" i="1"/>
  <c r="B52" i="1"/>
  <c r="B34" i="1"/>
  <c r="B29" i="1"/>
  <c r="H15" i="1"/>
  <c r="H35" i="1"/>
  <c r="H38" i="1"/>
  <c r="G35" i="1"/>
  <c r="G38" i="1"/>
  <c r="F15" i="1"/>
  <c r="F35" i="1"/>
  <c r="C15" i="1"/>
  <c r="B15" i="1"/>
  <c r="F38" i="1"/>
  <c r="F36" i="1"/>
  <c r="H41" i="1"/>
  <c r="G41" i="1"/>
  <c r="F41" i="1"/>
  <c r="F60" i="1"/>
  <c r="B54" i="1"/>
  <c r="J58" i="1"/>
  <c r="J62" i="1"/>
  <c r="F39" i="1"/>
</calcChain>
</file>

<file path=xl/sharedStrings.xml><?xml version="1.0" encoding="utf-8"?>
<sst xmlns="http://schemas.openxmlformats.org/spreadsheetml/2006/main" count="480" uniqueCount="433">
  <si>
    <t>Estimated</t>
  </si>
  <si>
    <t>Part Three: Counterpart Financing</t>
  </si>
  <si>
    <t/>
  </si>
  <si>
    <t>X 100</t>
  </si>
  <si>
    <t xml:space="preserve">Financial Gap Analysis and Counterpart Financing Table </t>
  </si>
  <si>
    <t>Currency:</t>
  </si>
  <si>
    <t xml:space="preserve">Domestic source B2: Debt relief </t>
  </si>
  <si>
    <t xml:space="preserve">Domestic source B1: Loans </t>
  </si>
  <si>
    <t>Domestic source B3: Government funding resources</t>
  </si>
  <si>
    <t>Domestic source B4:Private sector contributions (national)</t>
  </si>
  <si>
    <t>LINE G: Total Funding Request to the Global Fund</t>
  </si>
  <si>
    <t>LINE H: Funding request within the Indicative Amount</t>
  </si>
  <si>
    <t>LINE I: Funding request above the Indicative Amount</t>
  </si>
  <si>
    <t xml:space="preserve">Domestic source J1: Loans </t>
  </si>
  <si>
    <t>Domestic source J2: Debt Relief</t>
  </si>
  <si>
    <t>Domestic source J3: Government funding resources</t>
  </si>
  <si>
    <t>Country</t>
  </si>
  <si>
    <t>Amount expressed in:</t>
  </si>
  <si>
    <t>Country:</t>
  </si>
  <si>
    <t xml:space="preserve">Reporting year </t>
  </si>
  <si>
    <t>Disease</t>
  </si>
  <si>
    <t>USD</t>
  </si>
  <si>
    <t>EUR</t>
  </si>
  <si>
    <t>HIV/AIDS</t>
  </si>
  <si>
    <t>Malaria</t>
  </si>
  <si>
    <t>Thousands</t>
  </si>
  <si>
    <t>Saint Helena</t>
  </si>
  <si>
    <t>Saint Pierre and Miquelon</t>
  </si>
  <si>
    <t>Hong Kong</t>
  </si>
  <si>
    <t>Macao</t>
  </si>
  <si>
    <t>Aland Islands</t>
  </si>
  <si>
    <t>Guernsey</t>
  </si>
  <si>
    <t>Isle of Man</t>
  </si>
  <si>
    <t>Jersey</t>
  </si>
  <si>
    <t>Norway</t>
  </si>
  <si>
    <t>Svalbard and Jan Mayen Islands</t>
  </si>
  <si>
    <t>Norfolk Island</t>
  </si>
  <si>
    <t>Guam</t>
  </si>
  <si>
    <t>Northern Mariana Islands</t>
  </si>
  <si>
    <t>Pitcairn</t>
  </si>
  <si>
    <t>Taiwan</t>
  </si>
  <si>
    <t>Multicountry Americas (Andean)</t>
  </si>
  <si>
    <t>Multicountry Americas (CARICOM / PANCAP)</t>
  </si>
  <si>
    <t>Multicountry Americas (CRN+)</t>
  </si>
  <si>
    <t>Multicountry Americas (Meso)</t>
  </si>
  <si>
    <t>Multicountry Western Pacific</t>
  </si>
  <si>
    <t>Multicountry Americas (OECS)</t>
  </si>
  <si>
    <t>Multicountry Africa (RMCC)</t>
  </si>
  <si>
    <t>Lutheran World Federation</t>
  </si>
  <si>
    <t>Burundi</t>
  </si>
  <si>
    <t>Comoros</t>
  </si>
  <si>
    <t>Djibouti</t>
  </si>
  <si>
    <t>Eritrea</t>
  </si>
  <si>
    <t>Ethiopia</t>
  </si>
  <si>
    <t>Kenya</t>
  </si>
  <si>
    <t>Madagascar</t>
  </si>
  <si>
    <t>Malawi</t>
  </si>
  <si>
    <t>Mauritius</t>
  </si>
  <si>
    <t>Mayotte</t>
  </si>
  <si>
    <t>Mozambique</t>
  </si>
  <si>
    <t>Réunion</t>
  </si>
  <si>
    <t>Rwanda</t>
  </si>
  <si>
    <t>Seychelles</t>
  </si>
  <si>
    <t>Somalia</t>
  </si>
  <si>
    <t>Uganda</t>
  </si>
  <si>
    <t>Tanzania (United Republic)</t>
  </si>
  <si>
    <t>Zambia</t>
  </si>
  <si>
    <t>Zimbabwe</t>
  </si>
  <si>
    <t>Angola</t>
  </si>
  <si>
    <t>Cameroon</t>
  </si>
  <si>
    <t>Central African Republic</t>
  </si>
  <si>
    <t>Chad</t>
  </si>
  <si>
    <t>Congo</t>
  </si>
  <si>
    <t>Congo (Democratic Republic)</t>
  </si>
  <si>
    <t>Equatorial Guinea</t>
  </si>
  <si>
    <t>Gabon</t>
  </si>
  <si>
    <t>Sao Tome and Principe</t>
  </si>
  <si>
    <t>Algeria</t>
  </si>
  <si>
    <t>Egypt</t>
  </si>
  <si>
    <t>Libyan Arab Jamahiriya</t>
  </si>
  <si>
    <t>Morocco</t>
  </si>
  <si>
    <t>Sudan</t>
  </si>
  <si>
    <t>Tunisia</t>
  </si>
  <si>
    <t>Western Sahara</t>
  </si>
  <si>
    <t>Botswana</t>
  </si>
  <si>
    <t>Lesotho</t>
  </si>
  <si>
    <t>Namibia</t>
  </si>
  <si>
    <t>South Africa</t>
  </si>
  <si>
    <t>Swaziland</t>
  </si>
  <si>
    <t>Benin</t>
  </si>
  <si>
    <t>Burkina Faso</t>
  </si>
  <si>
    <t>Cape Verde</t>
  </si>
  <si>
    <t>Côte d'Ivoire</t>
  </si>
  <si>
    <t>Gambia</t>
  </si>
  <si>
    <t>Ghana</t>
  </si>
  <si>
    <t>Guinea</t>
  </si>
  <si>
    <t>Guinea-Bissau</t>
  </si>
  <si>
    <t>Liberia</t>
  </si>
  <si>
    <t>Mali</t>
  </si>
  <si>
    <t>Mauritania</t>
  </si>
  <si>
    <t>Niger</t>
  </si>
  <si>
    <t>Nigeria</t>
  </si>
  <si>
    <t>Senegal</t>
  </si>
  <si>
    <t>Sierra Leone</t>
  </si>
  <si>
    <t>Togo</t>
  </si>
  <si>
    <t>Belize</t>
  </si>
  <si>
    <t>Costa Rica</t>
  </si>
  <si>
    <t>El Salvador</t>
  </si>
  <si>
    <t>Guatemala</t>
  </si>
  <si>
    <t>Honduras</t>
  </si>
  <si>
    <t>Mexico</t>
  </si>
  <si>
    <t>Nicaragua</t>
  </si>
  <si>
    <t>Panama</t>
  </si>
  <si>
    <t>Bermuda</t>
  </si>
  <si>
    <t>Canada</t>
  </si>
  <si>
    <t>Greenland</t>
  </si>
  <si>
    <t>United States</t>
  </si>
  <si>
    <t>Argentina</t>
  </si>
  <si>
    <t>Bolivia (Plurinational State)</t>
  </si>
  <si>
    <t>Brazil</t>
  </si>
  <si>
    <t>Chile</t>
  </si>
  <si>
    <t>Colombia</t>
  </si>
  <si>
    <t>Ecuador</t>
  </si>
  <si>
    <t>Falkland Islands (Malvinas)</t>
  </si>
  <si>
    <t>French Guiana</t>
  </si>
  <si>
    <t>Guyana</t>
  </si>
  <si>
    <t>Paraguay</t>
  </si>
  <si>
    <t>Peru</t>
  </si>
  <si>
    <t>Suriname</t>
  </si>
  <si>
    <t>Uruguay</t>
  </si>
  <si>
    <t>Venezuela</t>
  </si>
  <si>
    <t>Anguilla</t>
  </si>
  <si>
    <t>Antigua and Barbuda</t>
  </si>
  <si>
    <t>Aruba</t>
  </si>
  <si>
    <t>Bahamas</t>
  </si>
  <si>
    <t>Barbados</t>
  </si>
  <si>
    <t>British Virgin Islands</t>
  </si>
  <si>
    <t>Cayman Islands</t>
  </si>
  <si>
    <t>Cuba</t>
  </si>
  <si>
    <t>Dominica</t>
  </si>
  <si>
    <t>Dominican Republic</t>
  </si>
  <si>
    <t>Grenada</t>
  </si>
  <si>
    <t>Guadeloupe</t>
  </si>
  <si>
    <t>Haiti</t>
  </si>
  <si>
    <t>Jamaica</t>
  </si>
  <si>
    <t>Martinique</t>
  </si>
  <si>
    <t>Montserrat</t>
  </si>
  <si>
    <t>Netherlands Antilles</t>
  </si>
  <si>
    <t>Puerto Rico</t>
  </si>
  <si>
    <t>Saint Kitts and Nevis</t>
  </si>
  <si>
    <t>Saint Lucia</t>
  </si>
  <si>
    <t>Saint Vincent and Grenadines</t>
  </si>
  <si>
    <t>Trinidad and Tobago</t>
  </si>
  <si>
    <t>Turks and Caicos Islands</t>
  </si>
  <si>
    <t>United States Virgin Islands</t>
  </si>
  <si>
    <t>Kazakhstan</t>
  </si>
  <si>
    <t>Kyrgyzstan</t>
  </si>
  <si>
    <t>Tajikistan</t>
  </si>
  <si>
    <t>Turkmenistan</t>
  </si>
  <si>
    <t>Uzbekistan</t>
  </si>
  <si>
    <t>China</t>
  </si>
  <si>
    <t>Korea (Democratic Peoples Republic)</t>
  </si>
  <si>
    <t>Republic of Korea</t>
  </si>
  <si>
    <t>Japan</t>
  </si>
  <si>
    <t>Mongolia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</si>
  <si>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</si>
  <si>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</si>
  <si>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</si>
  <si>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</si>
  <si>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</si>
  <si>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</si>
  <si>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</si>
  <si>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</si>
  <si>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</si>
  <si>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</si>
  <si>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</si>
  <si>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</si>
  <si>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</si>
  <si>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</si>
  <si>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</si>
  <si>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t>
  </si>
  <si>
    <t>Maldives</t>
  </si>
  <si>
    <t>Nepal</t>
  </si>
  <si>
    <t>Pakistan</t>
  </si>
  <si>
    <t>Sri Lanka</t>
  </si>
  <si>
    <t>Armenia</t>
  </si>
  <si>
    <t>Azerbaijan</t>
  </si>
  <si>
    <t>Bahrain</t>
  </si>
  <si>
    <t>Cyprus</t>
  </si>
  <si>
    <t>Georgia</t>
  </si>
  <si>
    <t>Iraq</t>
  </si>
  <si>
    <t>Israel</t>
  </si>
  <si>
    <t>Jordan</t>
  </si>
  <si>
    <t>Kuwait</t>
  </si>
  <si>
    <t>Lebanon</t>
  </si>
  <si>
    <t>West Bank and Gaza</t>
  </si>
  <si>
    <t>Oman</t>
  </si>
  <si>
    <t>Qatar</t>
  </si>
  <si>
    <t>Saudi Arabia</t>
  </si>
  <si>
    <t>Syrian Arab Republic</t>
  </si>
  <si>
    <t>Turkey</t>
  </si>
  <si>
    <t>United Arab Emirates</t>
  </si>
  <si>
    <t>Yemen</t>
  </si>
  <si>
    <t>Belarus</t>
  </si>
  <si>
    <t>Bulgaria</t>
  </si>
  <si>
    <t>Czech Republic</t>
  </si>
  <si>
    <t>Hungary</t>
  </si>
  <si>
    <t>Poland</t>
  </si>
  <si>
    <t>Moldova</t>
  </si>
  <si>
    <t>Romania</t>
  </si>
  <si>
    <t>Russian Federation</t>
  </si>
  <si>
    <t>Slovakia</t>
  </si>
  <si>
    <t>Ukraine</t>
  </si>
  <si>
    <t>Denmark</t>
  </si>
  <si>
    <t>Estonia</t>
  </si>
  <si>
    <t>Faeroe Islands</t>
  </si>
  <si>
    <t>Finland</t>
  </si>
  <si>
    <t>Iceland</t>
  </si>
  <si>
    <t>Ireland</t>
  </si>
  <si>
    <t>Latvia</t>
  </si>
  <si>
    <t>Lithuania</t>
  </si>
  <si>
    <t>Sweden</t>
  </si>
  <si>
    <t>United Kingdom</t>
  </si>
  <si>
    <t>Albania</t>
  </si>
  <si>
    <t>Andorra</t>
  </si>
  <si>
    <t>Bosnia and Herzegovina</t>
  </si>
  <si>
    <t>Croatia</t>
  </si>
  <si>
    <t>Gibraltar</t>
  </si>
  <si>
    <t>Greece</t>
  </si>
  <si>
    <t>Holy See</t>
  </si>
  <si>
    <t>Italy</t>
  </si>
  <si>
    <t>Malta</t>
  </si>
  <si>
    <t>Portugal</t>
  </si>
  <si>
    <t>San Marino</t>
  </si>
  <si>
    <t>ex Serbia-Montenegro</t>
  </si>
  <si>
    <t>Slovenia</t>
  </si>
  <si>
    <t>Spain</t>
  </si>
  <si>
    <t>Macedonia (Former Yugoslav Republic)</t>
  </si>
  <si>
    <t>Austria</t>
  </si>
  <si>
    <t>Belgium</t>
  </si>
  <si>
    <t>France</t>
  </si>
  <si>
    <t>Germany</t>
  </si>
  <si>
    <t>Liechtenstein</t>
  </si>
  <si>
    <t>Luxembourg</t>
  </si>
  <si>
    <t>Monaco</t>
  </si>
  <si>
    <t>Netherlands</t>
  </si>
  <si>
    <t>Switzerland</t>
  </si>
  <si>
    <t>Australia</t>
  </si>
  <si>
    <t>New Zealand</t>
  </si>
  <si>
    <t>Fiji</t>
  </si>
  <si>
    <t>New Caledonia</t>
  </si>
  <si>
    <t>Papua New Guinea</t>
  </si>
  <si>
    <t>Solomon Islands</t>
  </si>
  <si>
    <t>Vanuatu</t>
  </si>
  <si>
    <t>Kiribati</t>
  </si>
  <si>
    <t>Marshall Islands</t>
  </si>
  <si>
    <t>Micronesia (Federated States)</t>
  </si>
  <si>
    <t>Nauru</t>
  </si>
  <si>
    <t>Palau</t>
  </si>
  <si>
    <t>American Samoa</t>
  </si>
  <si>
    <t>Cook Islands</t>
  </si>
  <si>
    <t>French Polynesia</t>
  </si>
  <si>
    <t>Niue</t>
  </si>
  <si>
    <t>Samoa</t>
  </si>
  <si>
    <t>Tokelau</t>
  </si>
  <si>
    <t>Tonga</t>
  </si>
  <si>
    <t>Tuvalu</t>
  </si>
  <si>
    <t>Wallis and Futuna Islands</t>
  </si>
  <si>
    <t>Kosovo</t>
  </si>
  <si>
    <t>Zanzibar</t>
  </si>
  <si>
    <t>Serbia</t>
  </si>
  <si>
    <t>Montenegro</t>
  </si>
  <si>
    <t>South Sudan</t>
  </si>
  <si>
    <t>Millions</t>
  </si>
  <si>
    <t>Multicountry Africa (West Africa Corridor Program)</t>
  </si>
  <si>
    <t>Multicountry Americas (REDCA+)</t>
  </si>
  <si>
    <t>Multicountry Africa (SADC)</t>
  </si>
  <si>
    <t>Multicountry Americas (COPRECOS)</t>
  </si>
  <si>
    <t>Multicountry South Asia</t>
  </si>
  <si>
    <t>Multicountry East Asia And Pacific (APN+)</t>
  </si>
  <si>
    <t>Multicountry Middle East - North Africa (MENAHRA)</t>
  </si>
  <si>
    <t>Multicountry East Asia And Pacific (ISEAN-HIVOS)</t>
  </si>
  <si>
    <t>Multicountry Americas (REDTRASEX)</t>
  </si>
  <si>
    <t>Year of  submission</t>
  </si>
  <si>
    <t>External source</t>
  </si>
  <si>
    <t>African Development Bank (AFD)</t>
  </si>
  <si>
    <t>Asian Development Bank (ADB)</t>
  </si>
  <si>
    <t xml:space="preserve">Bill and Melinda Gates Foundation </t>
  </si>
  <si>
    <t>Clinton Foundation</t>
  </si>
  <si>
    <t>Economic Community Of West African States (ECOWAS)</t>
  </si>
  <si>
    <t>European Union/European Commsion</t>
  </si>
  <si>
    <t>Food and Agriculture Organization (FAO)</t>
  </si>
  <si>
    <t>International Labor Organization (ILO)</t>
  </si>
  <si>
    <t>International Organization for Migration (IOM)</t>
  </si>
  <si>
    <t>Korea</t>
  </si>
  <si>
    <t xml:space="preserve">Malaria Consortium </t>
  </si>
  <si>
    <t>Medicins Sans Frontiers (MSF)</t>
  </si>
  <si>
    <t>STOP TB Partnership</t>
  </si>
  <si>
    <t>Joint United Nations Programme on HIV/AIDS (UNAIDS)</t>
  </si>
  <si>
    <t>United Nations Development Programme (UNDP)</t>
  </si>
  <si>
    <t>United Nations Population Fund (UNFPA)</t>
  </si>
  <si>
    <t>United Nations High Commissioner for Refugees (UNHCR)</t>
  </si>
  <si>
    <t>The United Nations Children's Fund (UNICEF)</t>
  </si>
  <si>
    <t>United Nations Development Fund for Women (UNIFEM)</t>
  </si>
  <si>
    <t>International Drug Purchase Facility (UNITAID)</t>
  </si>
  <si>
    <t>United States Government (USG)</t>
  </si>
  <si>
    <t xml:space="preserve">Unspecified - not disagregated by sources </t>
  </si>
  <si>
    <t>World Food Programme (WFP)</t>
  </si>
  <si>
    <t>World Health Organization (WHO)</t>
  </si>
  <si>
    <t>World Bank (WB)</t>
  </si>
  <si>
    <t>Currency</t>
  </si>
  <si>
    <t>Fiscal Year</t>
  </si>
  <si>
    <t xml:space="preserve">Reporting Cycle </t>
  </si>
  <si>
    <t>TB</t>
  </si>
  <si>
    <t>Units</t>
  </si>
  <si>
    <t>Data Source / Comments</t>
  </si>
  <si>
    <t>Provide grant number D2</t>
  </si>
  <si>
    <t>Provide grant number D3</t>
  </si>
  <si>
    <t xml:space="preserve">LINE E : Total anticipated resources (Line B+C+D) </t>
  </si>
  <si>
    <t>LINE A</t>
  </si>
  <si>
    <t>LINE B: Total DOMESTIC resources</t>
  </si>
  <si>
    <t>LINE C: Total EXTERNAL (non-GF)</t>
  </si>
  <si>
    <t>LINE D: Total EXTERNAL (GF)</t>
  </si>
  <si>
    <t xml:space="preserve">LINE E : Total Anticipated Resources </t>
  </si>
  <si>
    <t>Headers</t>
  </si>
  <si>
    <t>Program Year</t>
  </si>
  <si>
    <t>Calendar Year</t>
  </si>
  <si>
    <t>Current Year corresponds to Year of sumbission.Year-2 and Year-1 correspond to years preceeding current year. Year 1, 2 and 3 correspond to proposed implementation years of the funding request</t>
  </si>
  <si>
    <t>Provide grant number D4</t>
  </si>
  <si>
    <t>Domestic source B4:                                 Private sector contributions (national)</t>
  </si>
  <si>
    <t>Domestic source B3:                            Government funding resources</t>
  </si>
  <si>
    <t xml:space="preserve">Domestic source B2:                                 Debt relief </t>
  </si>
  <si>
    <t xml:space="preserve">Domestic source B1:                              Loans </t>
  </si>
  <si>
    <t>LINE G: Total funding request</t>
  </si>
  <si>
    <t xml:space="preserve">Domestic source J1:                              Loans </t>
  </si>
  <si>
    <t xml:space="preserve">Domestic source J2:                                 Debt relief </t>
  </si>
  <si>
    <t>Domestic source J3:                            Government funding resources</t>
  </si>
  <si>
    <t>LINE K: Total Government Resources for Current and Previous Years</t>
  </si>
  <si>
    <t>LINE L: Yearly average of government resources for (Disease) in current and previous years</t>
  </si>
  <si>
    <t>LINE M: Yearly average of Global Fund Funding Request within the Indicative Amount (including existing commitments)</t>
  </si>
  <si>
    <t xml:space="preserve">Line N: Counterpart Financing based on existing Global Fund commitments and indicative financing  </t>
  </si>
  <si>
    <t>LINE O: Yearly average of Total Funding Request to the Global Fund (including existing commitments)</t>
  </si>
  <si>
    <t>Line P: Counterpart financing based on existing Global Fund commitments and total funding request</t>
  </si>
  <si>
    <r>
      <t xml:space="preserve">Specify duration if fiscal or program year                                   </t>
    </r>
    <r>
      <rPr>
        <i/>
        <sz val="8"/>
        <rFont val="Arial"/>
        <family val="2"/>
      </rPr>
      <t>(for example: June11-May12)</t>
    </r>
  </si>
  <si>
    <t xml:space="preserve">Total anticipated resources (annual amounts) </t>
  </si>
  <si>
    <t>International Committee of the Red Cross (ICRC)</t>
  </si>
  <si>
    <t>Select Country</t>
  </si>
  <si>
    <t>Select Disease</t>
  </si>
  <si>
    <t>Select</t>
  </si>
  <si>
    <t>Select Currency</t>
  </si>
  <si>
    <t>Select Year</t>
  </si>
  <si>
    <t>Select External Source</t>
  </si>
  <si>
    <t>External source C1-C12</t>
  </si>
  <si>
    <t>Select External Source C6</t>
  </si>
  <si>
    <t xml:space="preserve">Select External Source C7 </t>
  </si>
  <si>
    <t xml:space="preserve">Select External Source C8 </t>
  </si>
  <si>
    <t>Select External Source C9</t>
  </si>
  <si>
    <t>Select External Source C10</t>
  </si>
  <si>
    <t>Select External Source C11</t>
  </si>
  <si>
    <t>Select External Source C12</t>
  </si>
  <si>
    <t xml:space="preserve">Each cell automatically calculates the total annual funding gap by deducting annual anticipated resources (Line E) from annual funding need (Line A). </t>
  </si>
  <si>
    <t>Line G is automatically calculated based on Line H and Line I entries.</t>
  </si>
  <si>
    <t>Enter annual funding requested from the Global Fund, the total of which should be within the indicative amount communicated to the country.</t>
  </si>
  <si>
    <t>Enter annual funding requested from the Global Fund to meet unfunded demand, over and above the indicative amount.</t>
  </si>
  <si>
    <t>Part Two: Overall Health Sector - Government Health Spending</t>
  </si>
  <si>
    <t>Enter the annual amounts raised by the government through through debt relief proceeds for health spending in (a) current year (year of submission of request) (b) previous two years and (c) implementation years of the funding request.</t>
  </si>
  <si>
    <t>Enter the annual amounts raised by the government through loans from external sources or private creditors for health spending in (a) current year (year of submission of request) (b) previous two years and (c) implementation years of the funding request.</t>
  </si>
  <si>
    <t>Enter the annual amounts provided from government revenues and social security mechanisms for health spending in (a) current year (year of submission of request) (b) previous two years and (c) implementation years of the funding request.</t>
  </si>
  <si>
    <t>Part three: Counterpart Financing</t>
  </si>
  <si>
    <t>Low income = 5% low income, lower lower-middle income = 20%, upper lower-middle income (high level) = 40%, upper-middle income = 60%</t>
  </si>
  <si>
    <t xml:space="preserve">The cell automatically calculates the annual average of existing Global Fund commitments (Line D) and the funding request within the indicative amount (Line H) for Years 1, 2 and 3. </t>
  </si>
  <si>
    <t>The cell automatically calculates the annual average of existing Global Fund commitments (Line D) and the total funding request (Line G) for Years 1, 2 and 3.</t>
  </si>
  <si>
    <t xml:space="preserve">The cell automatically calculates average government resources allocated to the  national strategic plan for the current and previous years from annual amounts entered in Line K. </t>
  </si>
  <si>
    <t>Ensure that all the required header information is appropriately entered, using drop down menu provided.</t>
  </si>
  <si>
    <r>
      <t xml:space="preserve">Section C: </t>
    </r>
    <r>
      <rPr>
        <b/>
        <sz val="10"/>
        <color indexed="18"/>
        <rFont val="Trebuchet MS"/>
        <family val="2"/>
      </rPr>
      <t>Previous, Current and Anticipated External Resources (non-Global Fund)</t>
    </r>
  </si>
  <si>
    <r>
      <t xml:space="preserve">Section B: </t>
    </r>
    <r>
      <rPr>
        <b/>
        <sz val="10"/>
        <color indexed="18"/>
        <rFont val="Trebuchet MS"/>
        <family val="2"/>
      </rPr>
      <t>Previous, Current and Anticipated Domestic Resources</t>
    </r>
  </si>
  <si>
    <r>
      <t xml:space="preserve">Section D: </t>
    </r>
    <r>
      <rPr>
        <b/>
        <sz val="10"/>
        <color indexed="18"/>
        <rFont val="Trebuchet MS"/>
        <family val="2"/>
      </rPr>
      <t xml:space="preserve">Previous, Current and Anticipated External Resources (Global Fund)  </t>
    </r>
  </si>
  <si>
    <r>
      <t>Calculation of anticipated</t>
    </r>
    <r>
      <rPr>
        <b/>
        <sz val="10"/>
        <color indexed="18"/>
        <rFont val="Trebuchet MS"/>
        <family val="2"/>
      </rPr>
      <t xml:space="preserve"> gap in financial resources and summary of total funding requested  </t>
    </r>
  </si>
  <si>
    <r>
      <t>LINE F: Total anticipated</t>
    </r>
    <r>
      <rPr>
        <b/>
        <sz val="10"/>
        <color indexed="18"/>
        <rFont val="Trebuchet MS"/>
        <family val="2"/>
      </rPr>
      <t xml:space="preserve"> funding gap</t>
    </r>
  </si>
  <si>
    <t>LINE J: Total previous, current and anticipated Government health sector spending</t>
  </si>
  <si>
    <t>Each cell automatically calculates the total annual amounts of previous, current and planned domestic resources (Lines B1 – B4).</t>
  </si>
  <si>
    <t>Each cell automatically calculates the total annual amounts of previous, current and planned external resources (Lines C1 – C12).</t>
  </si>
  <si>
    <t>Each cell automatically calculates the total annual amounts of previous, current and planned government and health spending (Lines J1-J3).</t>
  </si>
  <si>
    <t>Each cell automatically calculates total government resources for the national strategic plan for the current and previous two years by adding loans and debt relief and government revenue resources (Lines B1+B2+B3).</t>
  </si>
  <si>
    <t>Current and previous</t>
  </si>
  <si>
    <t>LINE B: Total previous, current and anticipated DOMESTIC resources</t>
  </si>
  <si>
    <r>
      <t>LINE C: Total previous,</t>
    </r>
    <r>
      <rPr>
        <b/>
        <sz val="10"/>
        <color indexed="18"/>
        <rFont val="Arial"/>
        <family val="2"/>
      </rPr>
      <t xml:space="preserve"> current and anticipated EXTERNAL Resources (non-Global Fund)</t>
    </r>
  </si>
  <si>
    <t>LINE D:  Total previous, current and anticipated Global Fund Resources from existing grants and approved proposals</t>
  </si>
  <si>
    <r>
      <t>LINE F: Total anticipated</t>
    </r>
    <r>
      <rPr>
        <b/>
        <sz val="10"/>
        <color indexed="18"/>
        <rFont val="Arial"/>
        <family val="2"/>
      </rPr>
      <t xml:space="preserve"> funding gap  (Line A - E)
</t>
    </r>
  </si>
  <si>
    <t>Line L = Average of Line K entries for past 3 years</t>
  </si>
  <si>
    <t>Line M = Average of Line D  and Line H entries for upcoming Y1, Y2, Y3 funding request</t>
  </si>
  <si>
    <t>Line O = Average of Line D and Line G entries for upcoming Y1, Y2, Y3 funding request</t>
  </si>
  <si>
    <r>
      <t>[Average of total government resources for past 3 years</t>
    </r>
    <r>
      <rPr>
        <b/>
        <i/>
        <sz val="9"/>
        <color indexed="18"/>
        <rFont val="Arial"/>
        <family val="2"/>
      </rPr>
      <t>(Line L)]</t>
    </r>
  </si>
  <si>
    <t>[Average of total government resources for past 3 years (Line L)]</t>
  </si>
  <si>
    <r>
      <t>[Average Global Fund resources for upcoming Y1, Y2, Y3 (Line O)] +
[Average of total government resources for  past 3 years</t>
    </r>
    <r>
      <rPr>
        <b/>
        <i/>
        <sz val="9"/>
        <color indexed="18"/>
        <rFont val="Arial"/>
        <family val="2"/>
      </rPr>
      <t>(Line L)]</t>
    </r>
  </si>
  <si>
    <t>[Average Global Fund resources for upcoming Y1, Y2, Y3 (Line M)] +
[Average of total government resources for past 3 years (Line L)]</t>
  </si>
  <si>
    <t>Line N: Counterpart financing based on existing Global Fund commitments and indicative financing =
(calculation of government contribution)</t>
  </si>
  <si>
    <t>Line P: Counterpart financing based on existing Global Fund commitments and total funding request =
(calculation of government contribution)</t>
  </si>
  <si>
    <t>LINE O: Yearly average of Total Funding Request to the Global Fund                                        (including existing commitments)</t>
  </si>
  <si>
    <t>Each cell automatically calculates the total annual amounts of planned resources for the national strategic plan (Line B+C+D).</t>
  </si>
  <si>
    <t>Enter the annual amounts raised by the government through loans from external sources or private creditors which are earmarked for the national strategic plan in (a) current year (year of submission of request), (b) previous two years and (c) implementation years of the funding request.</t>
  </si>
  <si>
    <t>Enter the annual amounts provided from government revenues and social security mechanisms for implementing the national strategic plan in (a) current year (year of submission of request), (b) previous two years and (c) implementation years of the funding request.</t>
  </si>
  <si>
    <t>Enter the annual amounts raised from private sector organizations in the country for implementing the national strategic plan in (a) current year (year of submission of request), (b) previous two years and (c) implementation years of the funding request.</t>
  </si>
  <si>
    <t>Part One: National Strategic Plan Funding Needs and Resources</t>
  </si>
  <si>
    <t xml:space="preserve">SECTION A: Total Funding needs for the National Strategic Plan  </t>
  </si>
  <si>
    <t>Provide the annual amounts needed to fund the National Strategic Plan. The annual amounts should be based on national plans to address the overall disease response.</t>
  </si>
  <si>
    <t>SECTIONS B, C and D: Previous, current and anticipated resources to meet the funding needs of the National Strategic Plan</t>
  </si>
  <si>
    <r>
      <t xml:space="preserve">LINES B, C and D: Previous, </t>
    </r>
    <r>
      <rPr>
        <b/>
        <sz val="10"/>
        <color indexed="18"/>
        <rFont val="Arial"/>
        <family val="2"/>
      </rPr>
      <t>current and anticipated resources to meet the funding needs of the National Strategic Plan</t>
    </r>
  </si>
  <si>
    <t>Enter the annual amounts raised by the government through debt relief proceeds which are earmarked for the national strategic plan in (a) current year (year of submission of request), (b) previous two years and (c) implementation years of the funding request.</t>
  </si>
  <si>
    <t>Component:</t>
  </si>
  <si>
    <t>Total Funding needs for the National Strategic Plan
(provide annual amounts)</t>
  </si>
  <si>
    <t xml:space="preserve">LINE A: Total Funding needs for the National Strategic Plan </t>
  </si>
  <si>
    <t>Annual Anticipated Funding Gap (Total funding need - Total anticipated funding gap)</t>
  </si>
  <si>
    <t>LINE K: Total government resources towards the National Strategic Plan in current and previous years</t>
  </si>
  <si>
    <t>LINE L: Yearly average of government resources towards the National Strategic Plan  in current and previous years</t>
  </si>
  <si>
    <t xml:space="preserve">Enter the annual amounts provided by each external donor (excluding Global Fund) to the national strategic plan in (a) current year (year of submission of request) (b) previous two years and (c) implementation years of the funding request. Select the external source from the drop down list. If the external source is not listed in the drop down list, insert the name manually. If external source is unknown select "Unspecified-not disaggregated by source" from the drop down list. </t>
  </si>
  <si>
    <t>Enter total annual amounts of all same-component Global Fund grants and approved proposals for (a) current year (year of submission of request) (b) previous two years and (c) implementation years of the funding request. Report actual expenditure for past years and approved budgets for current and subsequent two years.</t>
  </si>
  <si>
    <t>Total Funding needs for the National Strategic Plan</t>
  </si>
  <si>
    <t>Line A is automatically calculated based on the amounts provided in the annual ammounts needed to fund the National Strategic Plan.</t>
  </si>
  <si>
    <r>
      <t xml:space="preserve">The cell automatically calculates contribution of counterpart government resources to the  national strategic plan as a share of total government and Global Fund financing (existing commitments plus </t>
    </r>
    <r>
      <rPr>
        <b/>
        <sz val="10"/>
        <rFont val="Trebuchet MS"/>
        <family val="2"/>
      </rPr>
      <t>funding request within indicative amount</t>
    </r>
    <r>
      <rPr>
        <sz val="10"/>
        <rFont val="Trebuchet MS"/>
        <family val="2"/>
      </rPr>
      <t>). The government share should at the minimum meet the counterpart financing threshold of 5% for Low Income , 20% for Lower Lower-Middle Income, 40% for Upper Lower-Middle Income and 60% for Upper Middle Income countries.</t>
    </r>
  </si>
  <si>
    <r>
      <t xml:space="preserve">The cell automatically calculates contribution of counterpart government resources to the national strategic plan as a share of government and total Global Fund support requested (existing commitments </t>
    </r>
    <r>
      <rPr>
        <b/>
        <sz val="10"/>
        <rFont val="Trebuchet MS"/>
        <family val="2"/>
      </rPr>
      <t>plus total funding request</t>
    </r>
    <r>
      <rPr>
        <sz val="10"/>
        <rFont val="Trebuchet MS"/>
        <family val="2"/>
      </rPr>
      <t>). The government share should at the minimum meet the counterpart financing threshold of 5% for Low Income , 20% for Lower Lower-Middle Income, 40% for Upper Lower-Middle Income and 60% for Upper Middle Income countries.</t>
    </r>
  </si>
  <si>
    <t xml:space="preserve">Line K = B1 + B2 + B3 entries  in current and past 2 years </t>
  </si>
  <si>
    <t>1Jan-31Dec</t>
  </si>
  <si>
    <t>1jan-31Dec</t>
  </si>
  <si>
    <t>Updated PhilPACT</t>
  </si>
  <si>
    <t>KOFI</t>
  </si>
  <si>
    <t>WPRO Stop TB Partnership Program</t>
  </si>
  <si>
    <t>10 GenXpert Machines</t>
  </si>
  <si>
    <t xml:space="preserve">GOP-DOH </t>
  </si>
  <si>
    <t>TB LINC,IMPACT, SIAPS, PQM, CHANGE, HPDP</t>
  </si>
  <si>
    <t>Ave LdLh</t>
  </si>
  <si>
    <t>EFR validated by LFA</t>
  </si>
  <si>
    <t>PHL-210-G11-T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</si>
</sst>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62" x14ac:knownFonts="1">
    <font>
      <sz val="11"/>
      <color theme="1"/>
      <name val="Arial"/>
      <family val="2"/>
    </font>
    <font>
      <sz val="10"/>
      <name val="Arial"/>
      <family val="2"/>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color indexed="18"/>
      <name val="Arial"/>
      <family val="2"/>
    </font>
    <font>
      <b/>
      <sz val="12"/>
      <name val="Arial"/>
      <family val="2"/>
    </font>
    <font>
      <b/>
      <sz val="8"/>
      <color indexed="18"/>
      <name val="Arial"/>
      <family val="2"/>
    </font>
    <font>
      <b/>
      <sz val="12"/>
      <name val="Trebuchet MS"/>
      <family val="2"/>
    </font>
    <font>
      <sz val="12"/>
      <name val="Arial"/>
      <family val="2"/>
    </font>
    <font>
      <b/>
      <i/>
      <sz val="9"/>
      <color indexed="18"/>
      <name val="Arial"/>
      <family val="2"/>
    </font>
    <font>
      <i/>
      <sz val="10"/>
      <name val="Arial"/>
      <family val="2"/>
    </font>
    <font>
      <b/>
      <sz val="11"/>
      <color indexed="1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i/>
      <sz val="9"/>
      <color theme="1" tint="4.9989318521683403E-2"/>
      <name val="Arial"/>
      <family val="2"/>
    </font>
    <font>
      <i/>
      <sz val="9"/>
      <color theme="0" tint="-0.499984740745262"/>
      <name val="Arial"/>
      <family val="2"/>
    </font>
    <font>
      <b/>
      <sz val="8"/>
      <name val="Arial"/>
      <family val="2"/>
    </font>
    <font>
      <i/>
      <sz val="8"/>
      <name val="Arial"/>
      <family val="2"/>
    </font>
    <font>
      <b/>
      <sz val="8"/>
      <color theme="1"/>
      <name val="Arial"/>
      <family val="2"/>
    </font>
    <font>
      <sz val="8"/>
      <color theme="1"/>
      <name val="Arial"/>
      <family val="2"/>
    </font>
    <font>
      <b/>
      <sz val="10"/>
      <color indexed="18"/>
      <name val="Trebuchet MS"/>
      <family val="2"/>
    </font>
    <font>
      <sz val="10"/>
      <name val="Trebuchet MS"/>
      <family val="2"/>
    </font>
    <font>
      <sz val="10"/>
      <color theme="1"/>
      <name val="Trebuchet MS"/>
      <family val="2"/>
    </font>
    <font>
      <sz val="8"/>
      <color theme="1" tint="0.499984740745262"/>
      <name val="Arial"/>
      <family val="2"/>
    </font>
    <font>
      <sz val="8"/>
      <name val="Arial"/>
      <family val="2"/>
    </font>
    <font>
      <i/>
      <sz val="9"/>
      <name val="Arial"/>
      <family val="2"/>
    </font>
    <font>
      <b/>
      <sz val="10"/>
      <name val="Trebuchet MS"/>
      <family val="2"/>
    </font>
    <font>
      <sz val="10"/>
      <color rgb="FFFF0000"/>
      <name val="Arial"/>
      <family val="2"/>
    </font>
    <font>
      <b/>
      <i/>
      <sz val="8"/>
      <name val="Arial"/>
      <family val="2"/>
    </font>
    <font>
      <b/>
      <sz val="10"/>
      <name val="Arial"/>
      <family val="2"/>
    </font>
  </fonts>
  <fills count="58">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62"/>
        <bgColor indexed="64"/>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333399"/>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3" tint="-0.249977111117893"/>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8"/>
      </left>
      <right/>
      <top style="thin">
        <color auto="1"/>
      </top>
      <bottom style="thin">
        <color auto="1"/>
      </bottom>
      <diagonal/>
    </border>
    <border>
      <left style="thin">
        <color indexed="8"/>
      </left>
      <right/>
      <top style="thin">
        <color auto="1"/>
      </top>
      <bottom style="thin">
        <color indexed="8"/>
      </bottom>
      <diagonal/>
    </border>
    <border>
      <left style="thin">
        <color indexed="8"/>
      </left>
      <right/>
      <top/>
      <bottom style="thin">
        <color auto="1"/>
      </bottom>
      <diagonal/>
    </border>
    <border>
      <left style="thin">
        <color auto="1"/>
      </left>
      <right/>
      <top/>
      <bottom/>
      <diagonal/>
    </border>
    <border>
      <left style="thin">
        <color indexed="64"/>
      </left>
      <right/>
      <top/>
      <bottom style="thin">
        <color auto="1"/>
      </bottom>
      <diagonal/>
    </border>
  </borders>
  <cellStyleXfs count="105">
    <xf numFmtId="0" fontId="0" fillId="0" borderId="0"/>
    <xf numFmtId="0" fontId="28" fillId="20" borderId="0" applyNumberFormat="0" applyBorder="0" applyAlignment="0" applyProtection="0"/>
    <xf numFmtId="0" fontId="28" fillId="20" borderId="0" applyNumberFormat="0" applyBorder="0" applyAlignment="0" applyProtection="0"/>
    <xf numFmtId="0" fontId="2" fillId="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 fillId="4"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 fillId="6" borderId="0" applyNumberFormat="0" applyBorder="0" applyAlignment="0" applyProtection="0"/>
    <xf numFmtId="0" fontId="28" fillId="23" borderId="0" applyNumberFormat="0" applyBorder="0" applyAlignment="0" applyProtection="0"/>
    <xf numFmtId="0" fontId="28" fillId="23" borderId="0" applyNumberFormat="0" applyBorder="0" applyAlignment="0" applyProtection="0"/>
    <xf numFmtId="0" fontId="2" fillId="2" borderId="0" applyNumberFormat="0" applyBorder="0" applyAlignment="0" applyProtection="0"/>
    <xf numFmtId="0" fontId="28" fillId="24" borderId="0" applyNumberFormat="0" applyBorder="0" applyAlignment="0" applyProtection="0"/>
    <xf numFmtId="0" fontId="28" fillId="24" borderId="0" applyNumberFormat="0" applyBorder="0" applyAlignment="0" applyProtection="0"/>
    <xf numFmtId="0" fontId="2" fillId="7" borderId="0" applyNumberFormat="0" applyBorder="0" applyAlignment="0" applyProtection="0"/>
    <xf numFmtId="0" fontId="28" fillId="25" borderId="0" applyNumberFormat="0" applyBorder="0" applyAlignment="0" applyProtection="0"/>
    <xf numFmtId="0" fontId="28" fillId="25" borderId="0" applyNumberFormat="0" applyBorder="0" applyAlignment="0" applyProtection="0"/>
    <xf numFmtId="0" fontId="2" fillId="4"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 fillId="9" borderId="0" applyNumberFormat="0" applyBorder="0" applyAlignment="0" applyProtection="0"/>
    <xf numFmtId="0" fontId="28" fillId="27" borderId="0" applyNumberFormat="0" applyBorder="0" applyAlignment="0" applyProtection="0"/>
    <xf numFmtId="0" fontId="28" fillId="27" borderId="0" applyNumberFormat="0" applyBorder="0" applyAlignment="0" applyProtection="0"/>
    <xf numFmtId="0" fontId="2" fillId="10" borderId="0" applyNumberFormat="0" applyBorder="0" applyAlignment="0" applyProtection="0"/>
    <xf numFmtId="0" fontId="28" fillId="28" borderId="0" applyNumberFormat="0" applyBorder="0" applyAlignment="0" applyProtection="0"/>
    <xf numFmtId="0" fontId="28" fillId="28" borderId="0" applyNumberFormat="0" applyBorder="0" applyAlignment="0" applyProtection="0"/>
    <xf numFmtId="0" fontId="2" fillId="11" borderId="0" applyNumberFormat="0" applyBorder="0" applyAlignment="0" applyProtection="0"/>
    <xf numFmtId="0" fontId="28" fillId="29" borderId="0" applyNumberFormat="0" applyBorder="0" applyAlignment="0" applyProtection="0"/>
    <xf numFmtId="0" fontId="28" fillId="29" borderId="0" applyNumberFormat="0" applyBorder="0" applyAlignment="0" applyProtection="0"/>
    <xf numFmtId="0" fontId="2" fillId="9" borderId="0" applyNumberFormat="0" applyBorder="0" applyAlignment="0" applyProtection="0"/>
    <xf numFmtId="0" fontId="28" fillId="30" borderId="0" applyNumberFormat="0" applyBorder="0" applyAlignment="0" applyProtection="0"/>
    <xf numFmtId="0" fontId="28" fillId="30" borderId="0" applyNumberFormat="0" applyBorder="0" applyAlignment="0" applyProtection="0"/>
    <xf numFmtId="0" fontId="2" fillId="8" borderId="0" applyNumberFormat="0" applyBorder="0" applyAlignment="0" applyProtection="0"/>
    <xf numFmtId="0" fontId="28" fillId="31" borderId="0" applyNumberFormat="0" applyBorder="0" applyAlignment="0" applyProtection="0"/>
    <xf numFmtId="0" fontId="28" fillId="31" borderId="0" applyNumberFormat="0" applyBorder="0" applyAlignment="0" applyProtection="0"/>
    <xf numFmtId="0" fontId="2" fillId="4" borderId="0" applyNumberFormat="0" applyBorder="0" applyAlignment="0" applyProtection="0"/>
    <xf numFmtId="0" fontId="29" fillId="32" borderId="0" applyNumberFormat="0" applyBorder="0" applyAlignment="0" applyProtection="0"/>
    <xf numFmtId="0" fontId="4" fillId="12" borderId="0" applyNumberFormat="0" applyBorder="0" applyAlignment="0" applyProtection="0"/>
    <xf numFmtId="0" fontId="29" fillId="33" borderId="0" applyNumberFormat="0" applyBorder="0" applyAlignment="0" applyProtection="0"/>
    <xf numFmtId="0" fontId="4" fillId="10" borderId="0" applyNumberFormat="0" applyBorder="0" applyAlignment="0" applyProtection="0"/>
    <xf numFmtId="0" fontId="29" fillId="34" borderId="0" applyNumberFormat="0" applyBorder="0" applyAlignment="0" applyProtection="0"/>
    <xf numFmtId="0" fontId="4" fillId="11" borderId="0" applyNumberFormat="0" applyBorder="0" applyAlignment="0" applyProtection="0"/>
    <xf numFmtId="0" fontId="29" fillId="35" borderId="0" applyNumberFormat="0" applyBorder="0" applyAlignment="0" applyProtection="0"/>
    <xf numFmtId="0" fontId="4" fillId="9" borderId="0" applyNumberFormat="0" applyBorder="0" applyAlignment="0" applyProtection="0"/>
    <xf numFmtId="0" fontId="29" fillId="36" borderId="0" applyNumberFormat="0" applyBorder="0" applyAlignment="0" applyProtection="0"/>
    <xf numFmtId="0" fontId="4" fillId="12" borderId="0" applyNumberFormat="0" applyBorder="0" applyAlignment="0" applyProtection="0"/>
    <xf numFmtId="0" fontId="29" fillId="37" borderId="0" applyNumberFormat="0" applyBorder="0" applyAlignment="0" applyProtection="0"/>
    <xf numFmtId="0" fontId="4" fillId="4" borderId="0" applyNumberFormat="0" applyBorder="0" applyAlignment="0" applyProtection="0"/>
    <xf numFmtId="0" fontId="29" fillId="38" borderId="0" applyNumberFormat="0" applyBorder="0" applyAlignment="0" applyProtection="0"/>
    <xf numFmtId="0" fontId="4" fillId="12" borderId="0" applyNumberFormat="0" applyBorder="0" applyAlignment="0" applyProtection="0"/>
    <xf numFmtId="0" fontId="29" fillId="39" borderId="0" applyNumberFormat="0" applyBorder="0" applyAlignment="0" applyProtection="0"/>
    <xf numFmtId="0" fontId="4" fillId="13" borderId="0" applyNumberFormat="0" applyBorder="0" applyAlignment="0" applyProtection="0"/>
    <xf numFmtId="0" fontId="29" fillId="40" borderId="0" applyNumberFormat="0" applyBorder="0" applyAlignment="0" applyProtection="0"/>
    <xf numFmtId="0" fontId="4" fillId="14" borderId="0" applyNumberFormat="0" applyBorder="0" applyAlignment="0" applyProtection="0"/>
    <xf numFmtId="0" fontId="29" fillId="41" borderId="0" applyNumberFormat="0" applyBorder="0" applyAlignment="0" applyProtection="0"/>
    <xf numFmtId="0" fontId="4" fillId="15" borderId="0" applyNumberFormat="0" applyBorder="0" applyAlignment="0" applyProtection="0"/>
    <xf numFmtId="0" fontId="29" fillId="42" borderId="0" applyNumberFormat="0" applyBorder="0" applyAlignment="0" applyProtection="0"/>
    <xf numFmtId="0" fontId="4" fillId="12" borderId="0" applyNumberFormat="0" applyBorder="0" applyAlignment="0" applyProtection="0"/>
    <xf numFmtId="0" fontId="29" fillId="43" borderId="0" applyNumberFormat="0" applyBorder="0" applyAlignment="0" applyProtection="0"/>
    <xf numFmtId="0" fontId="4" fillId="16" borderId="0" applyNumberFormat="0" applyBorder="0" applyAlignment="0" applyProtection="0"/>
    <xf numFmtId="0" fontId="30" fillId="44" borderId="0" applyNumberFormat="0" applyBorder="0" applyAlignment="0" applyProtection="0"/>
    <xf numFmtId="0" fontId="5" fillId="3" borderId="0" applyNumberFormat="0" applyBorder="0" applyAlignment="0" applyProtection="0"/>
    <xf numFmtId="0" fontId="31" fillId="45" borderId="24" applyNumberFormat="0" applyAlignment="0" applyProtection="0"/>
    <xf numFmtId="0" fontId="6" fillId="2" borderId="1" applyNumberFormat="0" applyAlignment="0" applyProtection="0"/>
    <xf numFmtId="0" fontId="32" fillId="46" borderId="25" applyNumberFormat="0" applyAlignment="0" applyProtection="0"/>
    <xf numFmtId="0" fontId="7" fillId="17" borderId="2" applyNumberFormat="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3" fillId="0" borderId="0" applyNumberFormat="0" applyFill="0" applyBorder="0" applyAlignment="0" applyProtection="0"/>
    <xf numFmtId="0" fontId="8" fillId="0" borderId="0" applyNumberFormat="0" applyFill="0" applyBorder="0" applyAlignment="0" applyProtection="0"/>
    <xf numFmtId="0" fontId="34" fillId="47" borderId="0" applyNumberFormat="0" applyBorder="0" applyAlignment="0" applyProtection="0"/>
    <xf numFmtId="0" fontId="9" fillId="5" borderId="0" applyNumberFormat="0" applyBorder="0" applyAlignment="0" applyProtection="0"/>
    <xf numFmtId="0" fontId="35" fillId="0" borderId="26" applyNumberFormat="0" applyFill="0" applyAlignment="0" applyProtection="0"/>
    <xf numFmtId="0" fontId="10" fillId="0" borderId="3" applyNumberFormat="0" applyFill="0" applyAlignment="0" applyProtection="0"/>
    <xf numFmtId="0" fontId="36" fillId="0" borderId="27" applyNumberFormat="0" applyFill="0" applyAlignment="0" applyProtection="0"/>
    <xf numFmtId="0" fontId="11" fillId="0" borderId="4" applyNumberFormat="0" applyFill="0" applyAlignment="0" applyProtection="0"/>
    <xf numFmtId="0" fontId="37" fillId="0" borderId="28" applyNumberFormat="0" applyFill="0" applyAlignment="0" applyProtection="0"/>
    <xf numFmtId="0" fontId="12" fillId="0" borderId="5" applyNumberFormat="0" applyFill="0" applyAlignment="0" applyProtection="0"/>
    <xf numFmtId="0" fontId="37" fillId="0" borderId="0" applyNumberFormat="0" applyFill="0" applyBorder="0" applyAlignment="0" applyProtection="0"/>
    <xf numFmtId="0" fontId="12" fillId="0" borderId="0" applyNumberFormat="0" applyFill="0" applyBorder="0" applyAlignment="0" applyProtection="0"/>
    <xf numFmtId="0" fontId="38" fillId="0" borderId="0" applyNumberFormat="0" applyFill="0" applyBorder="0" applyAlignment="0" applyProtection="0"/>
    <xf numFmtId="0" fontId="39" fillId="48" borderId="24" applyNumberFormat="0" applyAlignment="0" applyProtection="0"/>
    <xf numFmtId="0" fontId="13" fillId="4" borderId="1" applyNumberFormat="0" applyAlignment="0" applyProtection="0"/>
    <xf numFmtId="0" fontId="40" fillId="0" borderId="29" applyNumberFormat="0" applyFill="0" applyAlignment="0" applyProtection="0"/>
    <xf numFmtId="0" fontId="14" fillId="0" borderId="6" applyNumberFormat="0" applyFill="0" applyAlignment="0" applyProtection="0"/>
    <xf numFmtId="0" fontId="41" fillId="49" borderId="0" applyNumberFormat="0" applyBorder="0" applyAlignment="0" applyProtection="0"/>
    <xf numFmtId="0" fontId="15" fillId="11" borderId="0" applyNumberFormat="0" applyBorder="0" applyAlignment="0" applyProtection="0"/>
    <xf numFmtId="0" fontId="3" fillId="0" borderId="0"/>
    <xf numFmtId="0" fontId="28" fillId="0" borderId="0"/>
    <xf numFmtId="0" fontId="1" fillId="0" borderId="0"/>
    <xf numFmtId="0" fontId="3" fillId="0" borderId="0"/>
    <xf numFmtId="0" fontId="28" fillId="50" borderId="30" applyNumberFormat="0" applyFont="0" applyAlignment="0" applyProtection="0"/>
    <xf numFmtId="0" fontId="28" fillId="50" borderId="30" applyNumberFormat="0" applyFont="0" applyAlignment="0" applyProtection="0"/>
    <xf numFmtId="0" fontId="3" fillId="6" borderId="7" applyNumberFormat="0" applyFont="0" applyAlignment="0" applyProtection="0"/>
    <xf numFmtId="0" fontId="42" fillId="45" borderId="31" applyNumberFormat="0" applyAlignment="0" applyProtection="0"/>
    <xf numFmtId="0" fontId="16" fillId="2" borderId="8" applyNumberFormat="0" applyAlignment="0" applyProtection="0"/>
    <xf numFmtId="9" fontId="3" fillId="0" borderId="0" applyFont="0" applyFill="0" applyBorder="0" applyAlignment="0" applyProtection="0"/>
    <xf numFmtId="0" fontId="43" fillId="0" borderId="0" applyNumberFormat="0" applyFill="0" applyBorder="0" applyAlignment="0" applyProtection="0"/>
    <xf numFmtId="0" fontId="17" fillId="0" borderId="0" applyNumberFormat="0" applyFill="0" applyBorder="0" applyAlignment="0" applyProtection="0"/>
    <xf numFmtId="0" fontId="44" fillId="0" borderId="32" applyNumberFormat="0" applyFill="0" applyAlignment="0" applyProtection="0"/>
    <xf numFmtId="0" fontId="18" fillId="0" borderId="9" applyNumberFormat="0" applyFill="0" applyAlignment="0" applyProtection="0"/>
    <xf numFmtId="0" fontId="45" fillId="0" borderId="0" applyNumberFormat="0" applyFill="0" applyBorder="0" applyAlignment="0" applyProtection="0"/>
    <xf numFmtId="0" fontId="19" fillId="0" borderId="0" applyNumberFormat="0" applyFill="0" applyBorder="0" applyAlignment="0" applyProtection="0"/>
  </cellStyleXfs>
  <cellXfs count="164">
    <xf numFmtId="0" fontId="0" fillId="0" borderId="0" xfId="0"/>
    <xf numFmtId="3" fontId="3" fillId="0" borderId="12" xfId="91" applyNumberFormat="1" applyFont="1" applyFill="1" applyBorder="1" applyAlignment="1" applyProtection="1">
      <alignment horizontal="center" vertical="center" wrapText="1"/>
      <protection locked="0"/>
    </xf>
    <xf numFmtId="0" fontId="3" fillId="0" borderId="0" xfId="91" applyFont="1" applyProtection="1"/>
    <xf numFmtId="3" fontId="3" fillId="0" borderId="13" xfId="91" applyNumberFormat="1" applyFont="1" applyFill="1" applyBorder="1" applyAlignment="1" applyProtection="1">
      <alignment horizontal="center" vertical="center" wrapText="1"/>
      <protection locked="0"/>
    </xf>
    <xf numFmtId="0" fontId="3" fillId="0" borderId="0" xfId="91" applyFont="1" applyFill="1" applyProtection="1"/>
    <xf numFmtId="3" fontId="3" fillId="0" borderId="12" xfId="89" applyNumberFormat="1" applyFont="1" applyFill="1" applyBorder="1" applyAlignment="1" applyProtection="1">
      <alignment horizontal="center" vertical="center" wrapText="1"/>
      <protection locked="0"/>
    </xf>
    <xf numFmtId="0" fontId="47" fillId="0" borderId="12" xfId="91" applyFont="1" applyFill="1" applyBorder="1" applyAlignment="1" applyProtection="1">
      <alignment horizontal="left" vertical="center" wrapText="1"/>
      <protection locked="0"/>
    </xf>
    <xf numFmtId="3" fontId="1" fillId="0" borderId="12" xfId="91" applyNumberFormat="1" applyFont="1" applyFill="1" applyBorder="1" applyAlignment="1" applyProtection="1">
      <alignment horizontal="center" vertical="center" wrapText="1"/>
      <protection locked="0"/>
    </xf>
    <xf numFmtId="3" fontId="3" fillId="51" borderId="12" xfId="91" applyNumberFormat="1" applyFont="1" applyFill="1" applyBorder="1" applyAlignment="1" applyProtection="1">
      <alignment horizontal="center" vertical="center" wrapText="1"/>
      <protection locked="0"/>
    </xf>
    <xf numFmtId="3" fontId="3" fillId="57" borderId="14" xfId="91" applyNumberFormat="1" applyFont="1" applyFill="1" applyBorder="1" applyAlignment="1" applyProtection="1">
      <alignment horizontal="center" vertical="center" wrapText="1"/>
      <protection locked="0"/>
    </xf>
    <xf numFmtId="0" fontId="50" fillId="0" borderId="0" xfId="0" applyFont="1"/>
    <xf numFmtId="0" fontId="51" fillId="0" borderId="0" xfId="0" applyFont="1"/>
    <xf numFmtId="0" fontId="51" fillId="0" borderId="0" xfId="0" applyFont="1" applyAlignment="1">
      <alignment horizontal="left"/>
    </xf>
    <xf numFmtId="0" fontId="53" fillId="0" borderId="12" xfId="0" applyFont="1" applyFill="1" applyBorder="1" applyAlignment="1">
      <alignment vertical="top" wrapText="1"/>
    </xf>
    <xf numFmtId="3" fontId="52" fillId="19" borderId="34" xfId="89" applyNumberFormat="1" applyFont="1" applyFill="1" applyBorder="1" applyAlignment="1">
      <alignment vertical="center" wrapText="1"/>
    </xf>
    <xf numFmtId="0" fontId="53" fillId="0" borderId="12" xfId="0" applyFont="1" applyFill="1" applyBorder="1" applyAlignment="1">
      <alignment vertical="center" wrapText="1"/>
    </xf>
    <xf numFmtId="3" fontId="52" fillId="19" borderId="12" xfId="89" applyNumberFormat="1" applyFont="1" applyFill="1" applyBorder="1" applyAlignment="1">
      <alignment vertical="center" wrapText="1"/>
    </xf>
    <xf numFmtId="3" fontId="52" fillId="19" borderId="34" xfId="89" applyNumberFormat="1" applyFont="1" applyFill="1" applyBorder="1" applyAlignment="1">
      <alignment wrapText="1"/>
    </xf>
    <xf numFmtId="0" fontId="53" fillId="0" borderId="12" xfId="0" applyFont="1" applyFill="1" applyBorder="1" applyAlignment="1">
      <alignment horizontal="left" vertical="center" wrapText="1"/>
    </xf>
    <xf numFmtId="0" fontId="54" fillId="0" borderId="12" xfId="0" applyFont="1" applyBorder="1"/>
    <xf numFmtId="0" fontId="20" fillId="52" borderId="11" xfId="91" applyFont="1" applyFill="1" applyBorder="1" applyAlignment="1" applyProtection="1">
      <alignment horizontal="right" vertical="center" wrapText="1"/>
    </xf>
    <xf numFmtId="0" fontId="48" fillId="54" borderId="12" xfId="91" applyFont="1" applyFill="1" applyBorder="1" applyAlignment="1" applyProtection="1">
      <alignment horizontal="left" vertical="center" wrapText="1"/>
    </xf>
    <xf numFmtId="0" fontId="24" fillId="0" borderId="0" xfId="91" applyFont="1" applyProtection="1"/>
    <xf numFmtId="0" fontId="0" fillId="0" borderId="0" xfId="0" applyProtection="1"/>
    <xf numFmtId="0" fontId="1" fillId="0" borderId="0" xfId="91" applyProtection="1"/>
    <xf numFmtId="0" fontId="26" fillId="53" borderId="13" xfId="91" applyFont="1" applyFill="1" applyBorder="1" applyAlignment="1" applyProtection="1">
      <alignment horizontal="left" vertical="top" wrapText="1"/>
    </xf>
    <xf numFmtId="0" fontId="1" fillId="51" borderId="0" xfId="91" applyFill="1" applyProtection="1"/>
    <xf numFmtId="0" fontId="3" fillId="18" borderId="20" xfId="91" applyFont="1" applyFill="1" applyBorder="1" applyAlignment="1" applyProtection="1">
      <alignment vertical="center" wrapText="1"/>
    </xf>
    <xf numFmtId="0" fontId="3" fillId="18" borderId="16" xfId="91" applyFont="1" applyFill="1" applyBorder="1" applyAlignment="1" applyProtection="1">
      <alignment vertical="center" wrapText="1"/>
    </xf>
    <xf numFmtId="0" fontId="3" fillId="52" borderId="10" xfId="91" applyFont="1" applyFill="1" applyBorder="1" applyAlignment="1" applyProtection="1">
      <alignment vertical="center" wrapText="1"/>
    </xf>
    <xf numFmtId="0" fontId="3" fillId="18" borderId="10" xfId="91" applyFont="1" applyFill="1" applyBorder="1" applyAlignment="1" applyProtection="1">
      <alignment vertical="center" wrapText="1"/>
    </xf>
    <xf numFmtId="0" fontId="3" fillId="18" borderId="11" xfId="91" applyFont="1" applyFill="1" applyBorder="1" applyAlignment="1" applyProtection="1">
      <alignment vertical="center" wrapText="1"/>
    </xf>
    <xf numFmtId="0" fontId="47" fillId="0" borderId="12" xfId="91" applyFont="1" applyFill="1" applyBorder="1" applyAlignment="1" applyProtection="1">
      <alignment horizontal="left" vertical="center" wrapText="1"/>
    </xf>
    <xf numFmtId="0" fontId="20" fillId="53" borderId="19" xfId="91" applyFont="1" applyFill="1" applyBorder="1" applyAlignment="1" applyProtection="1">
      <alignment horizontal="left" vertical="center" wrapText="1"/>
    </xf>
    <xf numFmtId="3" fontId="3" fillId="19" borderId="12" xfId="91" applyNumberFormat="1" applyFont="1" applyFill="1" applyBorder="1" applyAlignment="1" applyProtection="1">
      <alignment horizontal="center" vertical="center" wrapText="1"/>
    </xf>
    <xf numFmtId="3" fontId="3" fillId="57" borderId="14" xfId="91" applyNumberFormat="1" applyFont="1" applyFill="1" applyBorder="1" applyAlignment="1" applyProtection="1">
      <alignment horizontal="center" vertical="center" wrapText="1"/>
    </xf>
    <xf numFmtId="0" fontId="20" fillId="53" borderId="18" xfId="91" applyFont="1" applyFill="1" applyBorder="1" applyAlignment="1" applyProtection="1">
      <alignment horizontal="left" vertical="center" wrapText="1"/>
    </xf>
    <xf numFmtId="0" fontId="20" fillId="57" borderId="23" xfId="91" applyFont="1" applyFill="1" applyBorder="1" applyAlignment="1" applyProtection="1">
      <alignment horizontal="right" vertical="center" wrapText="1"/>
    </xf>
    <xf numFmtId="3" fontId="3" fillId="54" borderId="12" xfId="91" applyNumberFormat="1" applyFont="1" applyFill="1" applyBorder="1" applyAlignment="1" applyProtection="1">
      <alignment horizontal="center" vertical="center" wrapText="1"/>
    </xf>
    <xf numFmtId="0" fontId="1" fillId="0" borderId="0" xfId="91" applyFill="1" applyProtection="1"/>
    <xf numFmtId="0" fontId="46" fillId="53" borderId="15" xfId="91" applyFont="1" applyFill="1" applyBorder="1" applyAlignment="1" applyProtection="1">
      <alignment horizontal="left" vertical="center" wrapText="1"/>
    </xf>
    <xf numFmtId="0" fontId="20" fillId="53" borderId="13" xfId="91" applyFont="1" applyFill="1" applyBorder="1" applyAlignment="1" applyProtection="1">
      <alignment horizontal="left" vertical="center" wrapText="1"/>
    </xf>
    <xf numFmtId="0" fontId="20" fillId="53" borderId="17" xfId="91" applyFont="1" applyFill="1" applyBorder="1" applyAlignment="1" applyProtection="1">
      <alignment vertical="center" wrapText="1"/>
    </xf>
    <xf numFmtId="0" fontId="0" fillId="0" borderId="0" xfId="0" applyFill="1" applyProtection="1"/>
    <xf numFmtId="0" fontId="49" fillId="51" borderId="12" xfId="91" applyFont="1" applyFill="1" applyBorder="1" applyAlignment="1" applyProtection="1">
      <alignment horizontal="left" vertical="center" wrapText="1"/>
      <protection locked="0"/>
    </xf>
    <xf numFmtId="3" fontId="20" fillId="52" borderId="11" xfId="91" applyNumberFormat="1" applyFont="1" applyFill="1" applyBorder="1" applyAlignment="1" applyProtection="1">
      <alignment horizontal="right" vertical="center" wrapText="1"/>
      <protection locked="0"/>
    </xf>
    <xf numFmtId="3" fontId="20" fillId="52" borderId="11" xfId="91" applyNumberFormat="1" applyFont="1" applyFill="1" applyBorder="1" applyAlignment="1" applyProtection="1">
      <alignment horizontal="right" vertical="center" wrapText="1"/>
    </xf>
    <xf numFmtId="3" fontId="20" fillId="57" borderId="11" xfId="91" applyNumberFormat="1" applyFont="1" applyFill="1" applyBorder="1" applyAlignment="1" applyProtection="1">
      <alignment horizontal="right" vertical="center" wrapText="1"/>
    </xf>
    <xf numFmtId="3" fontId="1" fillId="0" borderId="13" xfId="91" applyNumberFormat="1" applyFont="1" applyFill="1" applyBorder="1" applyAlignment="1" applyProtection="1">
      <alignment horizontal="center" vertical="center" wrapText="1"/>
      <protection locked="0"/>
    </xf>
    <xf numFmtId="0" fontId="55" fillId="0" borderId="0" xfId="0" applyFont="1"/>
    <xf numFmtId="49" fontId="56" fillId="51" borderId="18" xfId="91" applyNumberFormat="1" applyFont="1" applyFill="1" applyBorder="1" applyAlignment="1" applyProtection="1">
      <alignment horizontal="left" vertical="top" wrapText="1"/>
      <protection locked="0"/>
    </xf>
    <xf numFmtId="49" fontId="56" fillId="51" borderId="10" xfId="91" applyNumberFormat="1" applyFont="1" applyFill="1" applyBorder="1" applyAlignment="1" applyProtection="1">
      <alignment horizontal="left" vertical="top" wrapText="1"/>
      <protection locked="0"/>
    </xf>
    <xf numFmtId="49" fontId="56" fillId="51" borderId="11" xfId="91" applyNumberFormat="1" applyFont="1" applyFill="1" applyBorder="1" applyAlignment="1" applyProtection="1">
      <alignment horizontal="left" vertical="top" wrapText="1"/>
      <protection locked="0"/>
    </xf>
    <xf numFmtId="0" fontId="53" fillId="54" borderId="12" xfId="0" applyFont="1" applyFill="1" applyBorder="1" applyAlignment="1">
      <alignment vertical="top" wrapText="1"/>
    </xf>
    <xf numFmtId="0" fontId="20" fillId="53" borderId="14" xfId="89" applyFont="1" applyFill="1" applyBorder="1" applyAlignment="1" applyProtection="1">
      <alignment horizontal="left" vertical="center" wrapText="1"/>
    </xf>
    <xf numFmtId="0" fontId="20" fillId="52" borderId="17" xfId="91" applyFont="1" applyFill="1" applyBorder="1" applyAlignment="1" applyProtection="1">
      <alignment horizontal="right" vertical="center" wrapText="1"/>
    </xf>
    <xf numFmtId="3" fontId="1" fillId="0" borderId="0" xfId="91" applyNumberFormat="1" applyProtection="1"/>
    <xf numFmtId="3" fontId="59" fillId="51" borderId="12" xfId="91" applyNumberFormat="1" applyFont="1" applyFill="1" applyBorder="1" applyAlignment="1" applyProtection="1">
      <alignment horizontal="center" vertical="center" wrapText="1"/>
      <protection locked="0"/>
    </xf>
    <xf numFmtId="0" fontId="57" fillId="53" borderId="20" xfId="91" applyFont="1" applyFill="1" applyBorder="1" applyAlignment="1" applyProtection="1">
      <alignment horizontal="center" vertical="center" wrapText="1"/>
    </xf>
    <xf numFmtId="0" fontId="57" fillId="53" borderId="16" xfId="91" applyFont="1" applyFill="1" applyBorder="1" applyAlignment="1" applyProtection="1">
      <alignment horizontal="center" vertical="center" wrapText="1"/>
    </xf>
    <xf numFmtId="3" fontId="3" fillId="19" borderId="19" xfId="91" applyNumberFormat="1" applyFont="1" applyFill="1" applyBorder="1" applyAlignment="1" applyProtection="1">
      <alignment horizontal="center" vertical="center" wrapText="1"/>
    </xf>
    <xf numFmtId="3" fontId="3" fillId="19" borderId="21" xfId="91" applyNumberFormat="1" applyFont="1" applyFill="1" applyBorder="1" applyAlignment="1" applyProtection="1">
      <alignment horizontal="center" vertical="center" wrapText="1"/>
    </xf>
    <xf numFmtId="3" fontId="3" fillId="19" borderId="22" xfId="91" applyNumberFormat="1" applyFont="1" applyFill="1" applyBorder="1" applyAlignment="1" applyProtection="1">
      <alignment horizontal="center" vertical="center" wrapText="1"/>
    </xf>
    <xf numFmtId="3" fontId="3" fillId="19" borderId="20" xfId="91" applyNumberFormat="1" applyFont="1" applyFill="1" applyBorder="1" applyAlignment="1" applyProtection="1">
      <alignment horizontal="center" vertical="center" wrapText="1"/>
    </xf>
    <xf numFmtId="3" fontId="3" fillId="19" borderId="16" xfId="91" applyNumberFormat="1" applyFont="1" applyFill="1" applyBorder="1" applyAlignment="1" applyProtection="1">
      <alignment horizontal="center" vertical="center" wrapText="1"/>
    </xf>
    <xf numFmtId="3" fontId="3" fillId="19" borderId="17" xfId="91" applyNumberFormat="1" applyFont="1" applyFill="1" applyBorder="1" applyAlignment="1" applyProtection="1">
      <alignment horizontal="center" vertical="center" wrapText="1"/>
    </xf>
    <xf numFmtId="0" fontId="20" fillId="53" borderId="19" xfId="91" applyFont="1" applyFill="1" applyBorder="1" applyAlignment="1" applyProtection="1">
      <alignment horizontal="left" vertical="center" wrapText="1"/>
    </xf>
    <xf numFmtId="0" fontId="20" fillId="53" borderId="21" xfId="91" applyFont="1" applyFill="1" applyBorder="1" applyAlignment="1" applyProtection="1">
      <alignment horizontal="left" vertical="center" wrapText="1"/>
    </xf>
    <xf numFmtId="0" fontId="20" fillId="53" borderId="22" xfId="91" applyFont="1" applyFill="1" applyBorder="1" applyAlignment="1" applyProtection="1">
      <alignment horizontal="left" vertical="center" wrapText="1"/>
    </xf>
    <xf numFmtId="3" fontId="3" fillId="19" borderId="18" xfId="91" applyNumberFormat="1" applyFont="1" applyFill="1" applyBorder="1" applyAlignment="1" applyProtection="1">
      <alignment horizontal="center" vertical="center" wrapText="1"/>
    </xf>
    <xf numFmtId="3" fontId="3" fillId="19" borderId="10" xfId="91" applyNumberFormat="1" applyFont="1" applyFill="1" applyBorder="1" applyAlignment="1" applyProtection="1">
      <alignment horizontal="center" vertical="center" wrapText="1"/>
    </xf>
    <xf numFmtId="3" fontId="3" fillId="19" borderId="11" xfId="91" applyNumberFormat="1" applyFont="1" applyFill="1" applyBorder="1" applyAlignment="1" applyProtection="1">
      <alignment horizontal="center" vertical="center" wrapText="1"/>
    </xf>
    <xf numFmtId="49" fontId="56" fillId="51" borderId="18" xfId="91" applyNumberFormat="1" applyFont="1" applyFill="1" applyBorder="1" applyAlignment="1" applyProtection="1">
      <alignment horizontal="left" vertical="top" wrapText="1"/>
      <protection locked="0"/>
    </xf>
    <xf numFmtId="49" fontId="56" fillId="51" borderId="10" xfId="91" applyNumberFormat="1" applyFont="1" applyFill="1" applyBorder="1" applyAlignment="1" applyProtection="1">
      <alignment horizontal="left" vertical="top" wrapText="1"/>
      <protection locked="0"/>
    </xf>
    <xf numFmtId="49" fontId="56" fillId="51" borderId="11" xfId="91" applyNumberFormat="1" applyFont="1" applyFill="1" applyBorder="1" applyAlignment="1" applyProtection="1">
      <alignment horizontal="left" vertical="top" wrapText="1"/>
      <protection locked="0"/>
    </xf>
    <xf numFmtId="3" fontId="3" fillId="19" borderId="13" xfId="91" applyNumberFormat="1" applyFont="1" applyFill="1" applyBorder="1" applyAlignment="1" applyProtection="1">
      <alignment horizontal="center" vertical="center" wrapText="1"/>
    </xf>
    <xf numFmtId="3" fontId="3" fillId="19" borderId="15" xfId="91" applyNumberFormat="1" applyFont="1" applyFill="1" applyBorder="1" applyAlignment="1" applyProtection="1">
      <alignment horizontal="center" vertical="center" wrapText="1"/>
    </xf>
    <xf numFmtId="0" fontId="20" fillId="53" borderId="18" xfId="91" applyFont="1" applyFill="1" applyBorder="1" applyAlignment="1" applyProtection="1">
      <alignment horizontal="left" vertical="center" wrapText="1"/>
    </xf>
    <xf numFmtId="0" fontId="20" fillId="53" borderId="10" xfId="91" applyFont="1" applyFill="1" applyBorder="1" applyAlignment="1" applyProtection="1">
      <alignment horizontal="left" vertical="center" wrapText="1"/>
    </xf>
    <xf numFmtId="0" fontId="20" fillId="53" borderId="11" xfId="91" applyFont="1" applyFill="1" applyBorder="1" applyAlignment="1" applyProtection="1">
      <alignment horizontal="left" vertical="center" wrapText="1"/>
    </xf>
    <xf numFmtId="0" fontId="25" fillId="55" borderId="10" xfId="91" applyFont="1" applyFill="1" applyBorder="1" applyAlignment="1" applyProtection="1">
      <alignment horizontal="center" vertical="center" wrapText="1"/>
    </xf>
    <xf numFmtId="0" fontId="22" fillId="55" borderId="22" xfId="91" applyFont="1" applyFill="1" applyBorder="1" applyAlignment="1" applyProtection="1">
      <alignment horizontal="center" vertical="center" wrapText="1"/>
    </xf>
    <xf numFmtId="0" fontId="22" fillId="55" borderId="17" xfId="91" applyFont="1" applyFill="1" applyBorder="1" applyAlignment="1" applyProtection="1">
      <alignment horizontal="center" vertical="center" wrapText="1"/>
    </xf>
    <xf numFmtId="9" fontId="23" fillId="19" borderId="19" xfId="98" applyNumberFormat="1" applyFont="1" applyFill="1" applyBorder="1" applyAlignment="1" applyProtection="1">
      <alignment horizontal="center" vertical="center" wrapText="1"/>
    </xf>
    <xf numFmtId="9" fontId="23" fillId="19" borderId="22" xfId="98" applyNumberFormat="1" applyFont="1" applyFill="1" applyBorder="1" applyAlignment="1" applyProtection="1">
      <alignment horizontal="center" vertical="center" wrapText="1"/>
    </xf>
    <xf numFmtId="9" fontId="23" fillId="19" borderId="20" xfId="98" applyNumberFormat="1" applyFont="1" applyFill="1" applyBorder="1" applyAlignment="1" applyProtection="1">
      <alignment horizontal="center" vertical="center" wrapText="1"/>
    </xf>
    <xf numFmtId="9" fontId="23" fillId="19" borderId="17" xfId="98" applyNumberFormat="1" applyFont="1" applyFill="1" applyBorder="1" applyAlignment="1" applyProtection="1">
      <alignment horizontal="center" vertical="center" wrapText="1"/>
    </xf>
    <xf numFmtId="9" fontId="23" fillId="54" borderId="19" xfId="98" applyFont="1" applyFill="1" applyBorder="1" applyAlignment="1" applyProtection="1">
      <alignment horizontal="center" vertical="center" wrapText="1"/>
    </xf>
    <xf numFmtId="9" fontId="23" fillId="54" borderId="22" xfId="98" applyFont="1" applyFill="1" applyBorder="1" applyAlignment="1" applyProtection="1">
      <alignment horizontal="center" vertical="center" wrapText="1"/>
    </xf>
    <xf numFmtId="9" fontId="23" fillId="54" borderId="20" xfId="98" applyFont="1" applyFill="1" applyBorder="1" applyAlignment="1" applyProtection="1">
      <alignment horizontal="center" vertical="center" wrapText="1"/>
    </xf>
    <xf numFmtId="9" fontId="23" fillId="54" borderId="17" xfId="98" applyFont="1" applyFill="1" applyBorder="1" applyAlignment="1" applyProtection="1">
      <alignment horizontal="center" vertical="center" wrapText="1"/>
    </xf>
    <xf numFmtId="0" fontId="21" fillId="54" borderId="12" xfId="91" applyFont="1" applyFill="1" applyBorder="1" applyAlignment="1" applyProtection="1">
      <alignment horizontal="center" vertical="center" wrapText="1"/>
    </xf>
    <xf numFmtId="0" fontId="22" fillId="53" borderId="19" xfId="91" applyFont="1" applyFill="1" applyBorder="1" applyAlignment="1" applyProtection="1">
      <alignment horizontal="left" vertical="top" wrapText="1"/>
    </xf>
    <xf numFmtId="0" fontId="0" fillId="0" borderId="21" xfId="0" applyBorder="1" applyAlignment="1" applyProtection="1">
      <alignment horizontal="left" vertical="top" wrapText="1"/>
    </xf>
    <xf numFmtId="0" fontId="0" fillId="0" borderId="22" xfId="0" applyBorder="1" applyAlignment="1" applyProtection="1">
      <alignment horizontal="left" vertical="top" wrapText="1"/>
    </xf>
    <xf numFmtId="0" fontId="0" fillId="0" borderId="20" xfId="0" applyBorder="1" applyAlignment="1" applyProtection="1">
      <alignment horizontal="left" vertical="top" wrapText="1"/>
    </xf>
    <xf numFmtId="0" fontId="0" fillId="0" borderId="16" xfId="0" applyBorder="1" applyAlignment="1" applyProtection="1">
      <alignment horizontal="left" vertical="top" wrapText="1"/>
    </xf>
    <xf numFmtId="0" fontId="0" fillId="0" borderId="17" xfId="0" applyBorder="1" applyAlignment="1" applyProtection="1">
      <alignment horizontal="left" vertical="top" wrapText="1"/>
    </xf>
    <xf numFmtId="0" fontId="3" fillId="18" borderId="18" xfId="91" applyFont="1" applyFill="1" applyBorder="1" applyAlignment="1" applyProtection="1">
      <alignment horizontal="center" vertical="center" wrapText="1"/>
    </xf>
    <xf numFmtId="0" fontId="3" fillId="52" borderId="10" xfId="91" applyFont="1" applyFill="1" applyBorder="1" applyAlignment="1" applyProtection="1">
      <alignment horizontal="center" vertical="center" wrapText="1"/>
    </xf>
    <xf numFmtId="0" fontId="3" fillId="18" borderId="16" xfId="91" applyFont="1" applyFill="1" applyBorder="1" applyAlignment="1" applyProtection="1">
      <alignment horizontal="center" vertical="center" wrapText="1"/>
    </xf>
    <xf numFmtId="0" fontId="3" fillId="18" borderId="11" xfId="91" applyFont="1" applyFill="1" applyBorder="1" applyAlignment="1" applyProtection="1">
      <alignment horizontal="center" vertical="center" wrapText="1"/>
    </xf>
    <xf numFmtId="3" fontId="3" fillId="19" borderId="14" xfId="91" applyNumberFormat="1" applyFont="1" applyFill="1" applyBorder="1" applyAlignment="1" applyProtection="1">
      <alignment horizontal="center" vertical="center" wrapText="1"/>
    </xf>
    <xf numFmtId="0" fontId="26" fillId="56" borderId="18" xfId="91" applyFont="1" applyFill="1" applyBorder="1" applyAlignment="1" applyProtection="1">
      <alignment horizontal="center" vertical="center" wrapText="1"/>
    </xf>
    <xf numFmtId="0" fontId="26" fillId="56" borderId="10" xfId="91" applyFont="1" applyFill="1" applyBorder="1" applyAlignment="1" applyProtection="1">
      <alignment horizontal="center" vertical="center" wrapText="1"/>
    </xf>
    <xf numFmtId="0" fontId="26" fillId="56" borderId="11" xfId="91" applyFont="1" applyFill="1" applyBorder="1" applyAlignment="1" applyProtection="1">
      <alignment horizontal="center" vertical="center" wrapText="1"/>
    </xf>
    <xf numFmtId="0" fontId="20" fillId="53" borderId="18" xfId="91" applyFont="1" applyFill="1" applyBorder="1" applyAlignment="1" applyProtection="1">
      <alignment horizontal="left" vertical="top" wrapText="1"/>
    </xf>
    <xf numFmtId="0" fontId="20" fillId="53" borderId="10" xfId="91" applyFont="1" applyFill="1" applyBorder="1" applyAlignment="1" applyProtection="1">
      <alignment horizontal="left" vertical="top" wrapText="1"/>
    </xf>
    <xf numFmtId="0" fontId="20" fillId="53" borderId="11" xfId="91" applyFont="1" applyFill="1" applyBorder="1" applyAlignment="1" applyProtection="1">
      <alignment horizontal="left" vertical="top" wrapText="1"/>
    </xf>
    <xf numFmtId="49" fontId="22" fillId="53" borderId="18" xfId="91" applyNumberFormat="1" applyFont="1" applyFill="1" applyBorder="1" applyAlignment="1" applyProtection="1">
      <alignment horizontal="left" vertical="top" wrapText="1"/>
    </xf>
    <xf numFmtId="49" fontId="0" fillId="0" borderId="10" xfId="0" applyNumberFormat="1" applyBorder="1" applyAlignment="1" applyProtection="1">
      <alignment horizontal="left" vertical="top" wrapText="1"/>
    </xf>
    <xf numFmtId="49" fontId="0" fillId="0" borderId="11" xfId="0" applyNumberFormat="1" applyBorder="1" applyAlignment="1" applyProtection="1">
      <alignment horizontal="left" vertical="top" wrapText="1"/>
    </xf>
    <xf numFmtId="0" fontId="20" fillId="53" borderId="12" xfId="91" applyFont="1" applyFill="1" applyBorder="1" applyAlignment="1" applyProtection="1">
      <alignment horizontal="left" vertical="center" wrapText="1"/>
    </xf>
    <xf numFmtId="0" fontId="20" fillId="53" borderId="13" xfId="91" applyFont="1" applyFill="1" applyBorder="1" applyAlignment="1" applyProtection="1">
      <alignment horizontal="left" vertical="center" wrapText="1"/>
    </xf>
    <xf numFmtId="0" fontId="20" fillId="53" borderId="15" xfId="91" applyFont="1" applyFill="1" applyBorder="1" applyAlignment="1" applyProtection="1">
      <alignment horizontal="left" vertical="center" wrapText="1"/>
    </xf>
    <xf numFmtId="0" fontId="20" fillId="53" borderId="18" xfId="91" applyFont="1" applyFill="1" applyBorder="1" applyAlignment="1" applyProtection="1">
      <alignment horizontal="center" vertical="center" wrapText="1"/>
    </xf>
    <xf numFmtId="0" fontId="20" fillId="53" borderId="10" xfId="91" applyFont="1" applyFill="1" applyBorder="1" applyAlignment="1" applyProtection="1">
      <alignment horizontal="center" vertical="center" wrapText="1"/>
    </xf>
    <xf numFmtId="0" fontId="20" fillId="53" borderId="19" xfId="91" applyFont="1" applyFill="1" applyBorder="1" applyAlignment="1" applyProtection="1">
      <alignment horizontal="center" vertical="center" wrapText="1"/>
    </xf>
    <xf numFmtId="0" fontId="20" fillId="53" borderId="21" xfId="91" applyFont="1" applyFill="1" applyBorder="1" applyAlignment="1" applyProtection="1">
      <alignment horizontal="center" vertical="center" wrapText="1"/>
    </xf>
    <xf numFmtId="0" fontId="49" fillId="53" borderId="13" xfId="91" applyFont="1" applyFill="1" applyBorder="1" applyAlignment="1" applyProtection="1">
      <alignment horizontal="left" vertical="top" wrapText="1"/>
    </xf>
    <xf numFmtId="0" fontId="0" fillId="0" borderId="15" xfId="0" applyBorder="1" applyAlignment="1" applyProtection="1">
      <alignment horizontal="left" vertical="top" wrapText="1"/>
    </xf>
    <xf numFmtId="0" fontId="27" fillId="56" borderId="18" xfId="91" applyFont="1" applyFill="1" applyBorder="1" applyAlignment="1" applyProtection="1">
      <alignment horizontal="center" vertical="center" wrapText="1"/>
    </xf>
    <xf numFmtId="0" fontId="27" fillId="56" borderId="10" xfId="91" applyFont="1" applyFill="1" applyBorder="1" applyAlignment="1" applyProtection="1">
      <alignment horizontal="center" vertical="center" wrapText="1"/>
    </xf>
    <xf numFmtId="0" fontId="27" fillId="56" borderId="11" xfId="91" applyFont="1" applyFill="1" applyBorder="1" applyAlignment="1" applyProtection="1">
      <alignment horizontal="center" vertical="center" wrapText="1"/>
    </xf>
    <xf numFmtId="49" fontId="22" fillId="53" borderId="19" xfId="91" applyNumberFormat="1" applyFont="1" applyFill="1" applyBorder="1" applyAlignment="1" applyProtection="1">
      <alignment horizontal="left" vertical="top" wrapText="1"/>
    </xf>
    <xf numFmtId="49" fontId="22" fillId="53" borderId="21" xfId="91" applyNumberFormat="1" applyFont="1" applyFill="1" applyBorder="1" applyAlignment="1" applyProtection="1">
      <alignment horizontal="left" vertical="top" wrapText="1"/>
    </xf>
    <xf numFmtId="49" fontId="22" fillId="53" borderId="22" xfId="91" applyNumberFormat="1" applyFont="1" applyFill="1" applyBorder="1" applyAlignment="1" applyProtection="1">
      <alignment horizontal="left" vertical="top" wrapText="1"/>
    </xf>
    <xf numFmtId="49" fontId="0" fillId="0" borderId="20" xfId="0" applyNumberFormat="1" applyBorder="1" applyAlignment="1" applyProtection="1">
      <alignment horizontal="left" vertical="top" wrapText="1"/>
    </xf>
    <xf numFmtId="49" fontId="0" fillId="0" borderId="16" xfId="0" applyNumberFormat="1" applyBorder="1" applyAlignment="1" applyProtection="1">
      <alignment horizontal="left" vertical="top" wrapText="1"/>
    </xf>
    <xf numFmtId="49" fontId="0" fillId="0" borderId="17" xfId="0" applyNumberFormat="1" applyBorder="1" applyAlignment="1" applyProtection="1">
      <alignment horizontal="left" vertical="top" wrapText="1"/>
    </xf>
    <xf numFmtId="0" fontId="27" fillId="56" borderId="19" xfId="91" applyFont="1" applyFill="1" applyBorder="1" applyAlignment="1" applyProtection="1">
      <alignment horizontal="center" vertical="center" wrapText="1"/>
    </xf>
    <xf numFmtId="0" fontId="27" fillId="56" borderId="21" xfId="91" applyFont="1" applyFill="1" applyBorder="1" applyAlignment="1" applyProtection="1">
      <alignment horizontal="center" vertical="center" wrapText="1"/>
    </xf>
    <xf numFmtId="0" fontId="27" fillId="56" borderId="22" xfId="91" applyFont="1" applyFill="1" applyBorder="1" applyAlignment="1" applyProtection="1">
      <alignment horizontal="center" vertical="center" wrapText="1"/>
    </xf>
    <xf numFmtId="49" fontId="0" fillId="0" borderId="21" xfId="0" applyNumberFormat="1" applyBorder="1" applyAlignment="1" applyProtection="1">
      <alignment horizontal="left" vertical="top" wrapText="1"/>
    </xf>
    <xf numFmtId="49" fontId="0" fillId="0" borderId="22" xfId="0" applyNumberFormat="1" applyBorder="1" applyAlignment="1" applyProtection="1">
      <alignment horizontal="left" vertical="top" wrapText="1"/>
    </xf>
    <xf numFmtId="0" fontId="22" fillId="53" borderId="36" xfId="91" applyFont="1" applyFill="1" applyBorder="1" applyAlignment="1" applyProtection="1">
      <alignment horizontal="left" vertical="top" wrapText="1"/>
    </xf>
    <xf numFmtId="0" fontId="0" fillId="0" borderId="0" xfId="0" applyBorder="1" applyAlignment="1" applyProtection="1">
      <alignment horizontal="left" vertical="top" wrapText="1"/>
    </xf>
    <xf numFmtId="0" fontId="0" fillId="0" borderId="23" xfId="0" applyBorder="1" applyAlignment="1" applyProtection="1">
      <alignment horizontal="left" vertical="top" wrapText="1"/>
    </xf>
    <xf numFmtId="0" fontId="20" fillId="53" borderId="13" xfId="89" applyFont="1" applyFill="1" applyBorder="1" applyAlignment="1" applyProtection="1">
      <alignment horizontal="left" vertical="center" wrapText="1"/>
    </xf>
    <xf numFmtId="0" fontId="20" fillId="53" borderId="15" xfId="89" applyFont="1" applyFill="1" applyBorder="1" applyAlignment="1" applyProtection="1">
      <alignment horizontal="left" vertical="center" wrapText="1"/>
    </xf>
    <xf numFmtId="0" fontId="22" fillId="53" borderId="18" xfId="91" applyFont="1" applyFill="1" applyBorder="1" applyAlignment="1" applyProtection="1">
      <alignment horizontal="left" vertical="top" wrapText="1"/>
    </xf>
    <xf numFmtId="0" fontId="22" fillId="53" borderId="10" xfId="91" applyFont="1" applyFill="1" applyBorder="1" applyAlignment="1" applyProtection="1">
      <alignment horizontal="left" vertical="top" wrapText="1"/>
    </xf>
    <xf numFmtId="0" fontId="22" fillId="53" borderId="11" xfId="91" applyFont="1" applyFill="1" applyBorder="1" applyAlignment="1" applyProtection="1">
      <alignment horizontal="left" vertical="top" wrapText="1"/>
    </xf>
    <xf numFmtId="0" fontId="27" fillId="56" borderId="18" xfId="91" quotePrefix="1"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1" xfId="0" applyBorder="1" applyAlignment="1" applyProtection="1">
      <alignment horizontal="center" vertical="center" wrapText="1"/>
    </xf>
    <xf numFmtId="49" fontId="51" fillId="0" borderId="19" xfId="0" applyNumberFormat="1" applyFont="1" applyBorder="1" applyAlignment="1" applyProtection="1">
      <alignment horizontal="left" vertical="top" wrapText="1"/>
      <protection locked="0"/>
    </xf>
    <xf numFmtId="49" fontId="51" fillId="0" borderId="21" xfId="0" applyNumberFormat="1" applyFont="1" applyBorder="1" applyAlignment="1" applyProtection="1">
      <alignment horizontal="left" vertical="top" wrapText="1"/>
      <protection locked="0"/>
    </xf>
    <xf numFmtId="49" fontId="51" fillId="0" borderId="22" xfId="0" applyNumberFormat="1" applyFont="1" applyBorder="1" applyAlignment="1" applyProtection="1">
      <alignment horizontal="left" vertical="top" wrapText="1"/>
      <protection locked="0"/>
    </xf>
    <xf numFmtId="49" fontId="51" fillId="0" borderId="20" xfId="0" applyNumberFormat="1" applyFont="1" applyBorder="1" applyAlignment="1" applyProtection="1">
      <alignment horizontal="left" vertical="top" wrapText="1"/>
      <protection locked="0"/>
    </xf>
    <xf numFmtId="49" fontId="51" fillId="0" borderId="16" xfId="0" applyNumberFormat="1" applyFont="1" applyBorder="1" applyAlignment="1" applyProtection="1">
      <alignment horizontal="left" vertical="top" wrapText="1"/>
      <protection locked="0"/>
    </xf>
    <xf numFmtId="49" fontId="51" fillId="0" borderId="17" xfId="0" applyNumberFormat="1" applyFont="1" applyBorder="1" applyAlignment="1" applyProtection="1">
      <alignment horizontal="left" vertical="top" wrapText="1"/>
      <protection locked="0"/>
    </xf>
    <xf numFmtId="3" fontId="52" fillId="19" borderId="35" xfId="89" applyNumberFormat="1" applyFont="1" applyFill="1" applyBorder="1" applyAlignment="1">
      <alignment horizontal="left" vertical="center" wrapText="1"/>
    </xf>
    <xf numFmtId="3" fontId="52" fillId="19" borderId="16" xfId="89" applyNumberFormat="1" applyFont="1" applyFill="1" applyBorder="1" applyAlignment="1">
      <alignment horizontal="left" vertical="center" wrapText="1"/>
    </xf>
    <xf numFmtId="3" fontId="52" fillId="19" borderId="33" xfId="89" applyNumberFormat="1" applyFont="1" applyFill="1" applyBorder="1" applyAlignment="1">
      <alignment horizontal="left" vertical="center" wrapText="1"/>
    </xf>
    <xf numFmtId="3" fontId="52" fillId="19" borderId="10" xfId="89" applyNumberFormat="1" applyFont="1" applyFill="1" applyBorder="1" applyAlignment="1">
      <alignment horizontal="left" vertical="center" wrapText="1"/>
    </xf>
    <xf numFmtId="0" fontId="23" fillId="54" borderId="18" xfId="91" applyFont="1" applyFill="1" applyBorder="1" applyAlignment="1">
      <alignment horizontal="left" vertical="center" wrapText="1"/>
    </xf>
    <xf numFmtId="0" fontId="23" fillId="54" borderId="10" xfId="91" applyFont="1" applyFill="1" applyBorder="1" applyAlignment="1">
      <alignment horizontal="left" vertical="center" wrapText="1"/>
    </xf>
    <xf numFmtId="0" fontId="20" fillId="55" borderId="19" xfId="91" applyFont="1" applyFill="1" applyBorder="1" applyAlignment="1" applyProtection="1">
      <alignment horizontal="left" vertical="center" wrapText="1"/>
    </xf>
    <xf numFmtId="0" fontId="20" fillId="55" borderId="37" xfId="91" applyFont="1" applyFill="1" applyBorder="1" applyAlignment="1" applyProtection="1">
      <alignment horizontal="left" vertical="center" wrapText="1"/>
    </xf>
    <xf numFmtId="0" fontId="60" fillId="0" borderId="12" xfId="91" applyFont="1" applyFill="1" applyBorder="1" applyAlignment="1" applyProtection="1">
      <alignment horizontal="center" vertical="top" wrapText="1"/>
      <protection locked="0"/>
    </xf>
    <xf numFmtId="0" fontId="61" fillId="52" borderId="11" xfId="91" applyFont="1" applyFill="1" applyBorder="1" applyAlignment="1" applyProtection="1">
      <alignment horizontal="right" vertical="center" wrapText="1"/>
      <protection locked="0"/>
    </xf>
    <xf numFmtId="49" fontId="60" fillId="0" borderId="12" xfId="91" applyNumberFormat="1" applyFont="1" applyFill="1" applyBorder="1" applyAlignment="1" applyProtection="1">
      <alignment horizontal="center" vertical="top" wrapText="1"/>
      <protection locked="0"/>
    </xf>
    <xf numFmtId="49" fontId="61" fillId="52" borderId="11" xfId="91" applyNumberFormat="1" applyFont="1" applyFill="1" applyBorder="1" applyAlignment="1" applyProtection="1">
      <alignment horizontal="right" vertical="center" wrapText="1"/>
      <protection locked="0"/>
    </xf>
  </cellXfs>
  <cellStyles count="105">
    <cellStyle name="20% - Accent1 2" xfId="1"/>
    <cellStyle name="20% - Accent1 2 2" xfId="2"/>
    <cellStyle name="20% - Accent1 3" xfId="3"/>
    <cellStyle name="20% - Accent2 2" xfId="4"/>
    <cellStyle name="20% - Accent2 2 2" xfId="5"/>
    <cellStyle name="20% - Accent2 3" xfId="6"/>
    <cellStyle name="20% - Accent3 2" xfId="7"/>
    <cellStyle name="20% - Accent3 2 2" xfId="8"/>
    <cellStyle name="20% - Accent3 3" xfId="9"/>
    <cellStyle name="20% - Accent4 2" xfId="10"/>
    <cellStyle name="20% - Accent4 2 2" xfId="11"/>
    <cellStyle name="20% - Accent4 3" xfId="12"/>
    <cellStyle name="20% - Accent5 2" xfId="13"/>
    <cellStyle name="20% - Accent5 2 2" xfId="14"/>
    <cellStyle name="20% - Accent5 3" xfId="15"/>
    <cellStyle name="20% - Accent6 2" xfId="16"/>
    <cellStyle name="20% - Accent6 2 2" xfId="17"/>
    <cellStyle name="20% - Accent6 3" xfId="18"/>
    <cellStyle name="40% - Accent1 2" xfId="19"/>
    <cellStyle name="40% - Accent1 2 2" xfId="20"/>
    <cellStyle name="40% - Accent1 3" xfId="21"/>
    <cellStyle name="40% - Accent2 2" xfId="22"/>
    <cellStyle name="40% - Accent2 2 2" xfId="23"/>
    <cellStyle name="40% - Accent2 3" xfId="24"/>
    <cellStyle name="40% - Accent3 2" xfId="25"/>
    <cellStyle name="40% - Accent3 2 2" xfId="26"/>
    <cellStyle name="40% - Accent3 3" xfId="27"/>
    <cellStyle name="40% - Accent4 2" xfId="28"/>
    <cellStyle name="40% - Accent4 2 2" xfId="29"/>
    <cellStyle name="40% - Accent4 3" xfId="30"/>
    <cellStyle name="40% - Accent5 2" xfId="31"/>
    <cellStyle name="40% - Accent5 2 2" xfId="32"/>
    <cellStyle name="40% - Accent5 3" xfId="33"/>
    <cellStyle name="40% - Accent6 2" xfId="34"/>
    <cellStyle name="40% - Accent6 2 2" xfId="35"/>
    <cellStyle name="40% - Accent6 3" xfId="36"/>
    <cellStyle name="60% - Accent1 2" xfId="37"/>
    <cellStyle name="60% - Accent1 3" xfId="38"/>
    <cellStyle name="60% - Accent2 2" xfId="39"/>
    <cellStyle name="60% - Accent2 3" xfId="40"/>
    <cellStyle name="60% - Accent3 2" xfId="41"/>
    <cellStyle name="60% - Accent3 3" xfId="42"/>
    <cellStyle name="60% - Accent4 2" xfId="43"/>
    <cellStyle name="60% - Accent4 3" xfId="44"/>
    <cellStyle name="60% - Accent5 2" xfId="45"/>
    <cellStyle name="60% - Accent5 3" xfId="46"/>
    <cellStyle name="60% - Accent6 2" xfId="47"/>
    <cellStyle name="60% - Accent6 3" xfId="48"/>
    <cellStyle name="Accent1 2" xfId="49"/>
    <cellStyle name="Accent1 3" xfId="50"/>
    <cellStyle name="Accent2 2" xfId="51"/>
    <cellStyle name="Accent2 3" xfId="52"/>
    <cellStyle name="Accent3 2" xfId="53"/>
    <cellStyle name="Accent3 3" xfId="54"/>
    <cellStyle name="Accent4 2" xfId="55"/>
    <cellStyle name="Accent4 3" xfId="56"/>
    <cellStyle name="Accent5 2" xfId="57"/>
    <cellStyle name="Accent5 3" xfId="58"/>
    <cellStyle name="Accent6 2" xfId="59"/>
    <cellStyle name="Accent6 3" xfId="60"/>
    <cellStyle name="Bad 2" xfId="61"/>
    <cellStyle name="Bad 3" xfId="62"/>
    <cellStyle name="Calculation 2" xfId="63"/>
    <cellStyle name="Calculation 3" xfId="64"/>
    <cellStyle name="Check Cell 2" xfId="65"/>
    <cellStyle name="Check Cell 3" xfId="66"/>
    <cellStyle name="Comma 2" xfId="67"/>
    <cellStyle name="Comma 2 2" xfId="68"/>
    <cellStyle name="Comma 3" xfId="69"/>
    <cellStyle name="Explanatory Text 2" xfId="70"/>
    <cellStyle name="Explanatory Text 3" xfId="71"/>
    <cellStyle name="Good 2" xfId="72"/>
    <cellStyle name="Good 3" xfId="73"/>
    <cellStyle name="Heading 1 2" xfId="74"/>
    <cellStyle name="Heading 1 3" xfId="75"/>
    <cellStyle name="Heading 2 2" xfId="76"/>
    <cellStyle name="Heading 2 3" xfId="77"/>
    <cellStyle name="Heading 3 2" xfId="78"/>
    <cellStyle name="Heading 3 3" xfId="79"/>
    <cellStyle name="Heading 4 2" xfId="80"/>
    <cellStyle name="Heading 4 3" xfId="81"/>
    <cellStyle name="Hyperlink 2" xfId="82"/>
    <cellStyle name="Input 2" xfId="83"/>
    <cellStyle name="Input 3" xfId="84"/>
    <cellStyle name="Linked Cell 2" xfId="85"/>
    <cellStyle name="Linked Cell 3" xfId="86"/>
    <cellStyle name="Neutral 2" xfId="87"/>
    <cellStyle name="Neutral 3" xfId="88"/>
    <cellStyle name="Normal" xfId="0" builtinId="0"/>
    <cellStyle name="Normal 2" xfId="89"/>
    <cellStyle name="Normal 3" xfId="90"/>
    <cellStyle name="Normal 4" xfId="91"/>
    <cellStyle name="Normal 4 2" xfId="92"/>
    <cellStyle name="Note 2" xfId="93"/>
    <cellStyle name="Note 2 2" xfId="94"/>
    <cellStyle name="Note 3" xfId="95"/>
    <cellStyle name="Output 2" xfId="96"/>
    <cellStyle name="Output 3" xfId="97"/>
    <cellStyle name="Percent 2" xfId="98"/>
    <cellStyle name="Title 2" xfId="99"/>
    <cellStyle name="Title 3" xfId="100"/>
    <cellStyle name="Total 2" xfId="101"/>
    <cellStyle name="Total 3" xfId="102"/>
    <cellStyle name="Warning Text 2" xfId="103"/>
    <cellStyle name="Warning Text 3" xfId="1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368300</xdr:rowOff>
    </xdr:from>
    <xdr:to>
      <xdr:col>0</xdr:col>
      <xdr:colOff>1981200</xdr:colOff>
      <xdr:row>7</xdr:row>
      <xdr:rowOff>88900</xdr:rowOff>
    </xdr:to>
    <xdr:sp macro="" textlink="">
      <xdr:nvSpPr>
        <xdr:cNvPr id="4102" name="ExtSource1" hidden="1">
          <a:extLst>
            <a:ext uri="{63B3BB69-23CF-44E3-9099-C40C66FF867C}">
              <a14:compatExt xmlns:a14="http://schemas.microsoft.com/office/drawing/2010/main" spid="_x0000_s4102"/>
            </a:ext>
          </a:extLst>
        </xdr:cNvPr>
        <xdr:cNvSpPr/>
      </xdr:nvSpPr>
      <xdr:spPr>
        <a:xfrm>
          <a:off x="0" y="0"/>
          <a:ext cx="0" cy="0"/>
        </a:xfrm>
        <a:prstGeom prst="rect">
          <a:avLst/>
        </a:prstGeom>
      </xdr:spPr>
    </xdr:sp>
    <xdr:clientData/>
  </xdr:twoCellAnchor>
  <xdr:twoCellAnchor>
    <xdr:from>
      <xdr:col>0</xdr:col>
      <xdr:colOff>0</xdr:colOff>
      <xdr:row>7</xdr:row>
      <xdr:rowOff>101600</xdr:rowOff>
    </xdr:from>
    <xdr:to>
      <xdr:col>0</xdr:col>
      <xdr:colOff>1981200</xdr:colOff>
      <xdr:row>8</xdr:row>
      <xdr:rowOff>25400</xdr:rowOff>
    </xdr:to>
    <xdr:sp macro="" textlink="">
      <xdr:nvSpPr>
        <xdr:cNvPr id="4103" name="ExtSource2" hidden="1">
          <a:extLst>
            <a:ext uri="{63B3BB69-23CF-44E3-9099-C40C66FF867C}">
              <a14:compatExt xmlns:a14="http://schemas.microsoft.com/office/drawing/2010/main" spid="_x0000_s4103"/>
            </a:ext>
          </a:extLst>
        </xdr:cNvPr>
        <xdr:cNvSpPr/>
      </xdr:nvSpPr>
      <xdr:spPr>
        <a:xfrm>
          <a:off x="0" y="0"/>
          <a:ext cx="0" cy="0"/>
        </a:xfrm>
        <a:prstGeom prst="rect">
          <a:avLst/>
        </a:prstGeom>
      </xdr:spPr>
    </xdr:sp>
    <xdr:clientData/>
  </xdr:twoCellAnchor>
  <xdr:twoCellAnchor>
    <xdr:from>
      <xdr:col>0</xdr:col>
      <xdr:colOff>0</xdr:colOff>
      <xdr:row>8</xdr:row>
      <xdr:rowOff>25400</xdr:rowOff>
    </xdr:from>
    <xdr:to>
      <xdr:col>0</xdr:col>
      <xdr:colOff>1981200</xdr:colOff>
      <xdr:row>9</xdr:row>
      <xdr:rowOff>88900</xdr:rowOff>
    </xdr:to>
    <xdr:sp macro="" textlink="">
      <xdr:nvSpPr>
        <xdr:cNvPr id="4104" name="ExtSource3" hidden="1">
          <a:extLst>
            <a:ext uri="{63B3BB69-23CF-44E3-9099-C40C66FF867C}">
              <a14:compatExt xmlns:a14="http://schemas.microsoft.com/office/drawing/2010/main" spid="_x0000_s4104"/>
            </a:ext>
          </a:extLst>
        </xdr:cNvPr>
        <xdr:cNvSpPr/>
      </xdr:nvSpPr>
      <xdr:spPr>
        <a:xfrm>
          <a:off x="0" y="0"/>
          <a:ext cx="0" cy="0"/>
        </a:xfrm>
        <a:prstGeom prst="rect">
          <a:avLst/>
        </a:prstGeom>
      </xdr:spPr>
    </xdr:sp>
    <xdr:clientData/>
  </xdr:twoCellAnchor>
  <xdr:twoCellAnchor>
    <xdr:from>
      <xdr:col>0</xdr:col>
      <xdr:colOff>0</xdr:colOff>
      <xdr:row>9</xdr:row>
      <xdr:rowOff>76200</xdr:rowOff>
    </xdr:from>
    <xdr:to>
      <xdr:col>0</xdr:col>
      <xdr:colOff>1981200</xdr:colOff>
      <xdr:row>10</xdr:row>
      <xdr:rowOff>0</xdr:rowOff>
    </xdr:to>
    <xdr:sp macro="" textlink="">
      <xdr:nvSpPr>
        <xdr:cNvPr id="4105" name="ExtSource4" hidden="1">
          <a:extLst>
            <a:ext uri="{63B3BB69-23CF-44E3-9099-C40C66FF867C}">
              <a14:compatExt xmlns:a14="http://schemas.microsoft.com/office/drawing/2010/main" spid="_x0000_s4105"/>
            </a:ext>
          </a:extLst>
        </xdr:cNvPr>
        <xdr:cNvSpPr/>
      </xdr:nvSpPr>
      <xdr:spPr>
        <a:xfrm>
          <a:off x="0" y="0"/>
          <a:ext cx="0" cy="0"/>
        </a:xfrm>
        <a:prstGeom prst="rect">
          <a:avLst/>
        </a:prstGeom>
      </xdr:spPr>
    </xdr:sp>
    <xdr:clientData/>
  </xdr:twoCellAnchor>
  <xdr:twoCellAnchor>
    <xdr:from>
      <xdr:col>0</xdr:col>
      <xdr:colOff>0</xdr:colOff>
      <xdr:row>10</xdr:row>
      <xdr:rowOff>0</xdr:rowOff>
    </xdr:from>
    <xdr:to>
      <xdr:col>0</xdr:col>
      <xdr:colOff>1981200</xdr:colOff>
      <xdr:row>10</xdr:row>
      <xdr:rowOff>101600</xdr:rowOff>
    </xdr:to>
    <xdr:sp macro="" textlink="">
      <xdr:nvSpPr>
        <xdr:cNvPr id="4106" name="ExtSource5" hidden="1">
          <a:extLst>
            <a:ext uri="{63B3BB69-23CF-44E3-9099-C40C66FF867C}">
              <a14:compatExt xmlns:a14="http://schemas.microsoft.com/office/drawing/2010/main" spid="_x0000_s4106"/>
            </a:ext>
          </a:extLst>
        </xdr:cNvPr>
        <xdr:cNvSpPr/>
      </xdr:nvSpPr>
      <xdr:spPr>
        <a:xfrm>
          <a:off x="0" y="0"/>
          <a:ext cx="0" cy="0"/>
        </a:xfrm>
        <a:prstGeom prst="rect">
          <a:avLst/>
        </a:prstGeom>
      </xdr:spPr>
    </xdr:sp>
    <xdr:clientData/>
  </xdr:twoCellAnchor>
  <xdr:twoCellAnchor>
    <xdr:from>
      <xdr:col>0</xdr:col>
      <xdr:colOff>0</xdr:colOff>
      <xdr:row>10</xdr:row>
      <xdr:rowOff>101600</xdr:rowOff>
    </xdr:from>
    <xdr:to>
      <xdr:col>0</xdr:col>
      <xdr:colOff>1981200</xdr:colOff>
      <xdr:row>11</xdr:row>
      <xdr:rowOff>25400</xdr:rowOff>
    </xdr:to>
    <xdr:sp macro="" textlink="">
      <xdr:nvSpPr>
        <xdr:cNvPr id="4107" name="ExtSource6" hidden="1">
          <a:extLst>
            <a:ext uri="{63B3BB69-23CF-44E3-9099-C40C66FF867C}">
              <a14:compatExt xmlns:a14="http://schemas.microsoft.com/office/drawing/2010/main" spid="_x0000_s4107"/>
            </a:ext>
          </a:extLst>
        </xdr:cNvPr>
        <xdr:cNvSpPr/>
      </xdr:nvSpPr>
      <xdr:spPr>
        <a:xfrm>
          <a:off x="0" y="0"/>
          <a:ext cx="0" cy="0"/>
        </a:xfrm>
        <a:prstGeom prst="rect">
          <a:avLst/>
        </a:prstGeom>
      </xdr:spPr>
    </xdr:sp>
    <xdr:clientData/>
  </xdr:twoCellAnchor>
  <xdr:twoCellAnchor>
    <xdr:from>
      <xdr:col>0</xdr:col>
      <xdr:colOff>0</xdr:colOff>
      <xdr:row>11</xdr:row>
      <xdr:rowOff>25400</xdr:rowOff>
    </xdr:from>
    <xdr:to>
      <xdr:col>0</xdr:col>
      <xdr:colOff>1981200</xdr:colOff>
      <xdr:row>11</xdr:row>
      <xdr:rowOff>139700</xdr:rowOff>
    </xdr:to>
    <xdr:sp macro="" textlink="">
      <xdr:nvSpPr>
        <xdr:cNvPr id="4108" name="ExtSource7" hidden="1">
          <a:extLst>
            <a:ext uri="{63B3BB69-23CF-44E3-9099-C40C66FF867C}">
              <a14:compatExt xmlns:a14="http://schemas.microsoft.com/office/drawing/2010/main" spid="_x0000_s4108"/>
            </a:ext>
          </a:extLst>
        </xdr:cNvPr>
        <xdr:cNvSpPr/>
      </xdr:nvSpPr>
      <xdr:spPr>
        <a:xfrm>
          <a:off x="0" y="0"/>
          <a:ext cx="0" cy="0"/>
        </a:xfrm>
        <a:prstGeom prst="rect">
          <a:avLst/>
        </a:prstGeom>
      </xdr:spPr>
    </xdr:sp>
    <xdr:clientData/>
  </xdr:twoCellAnchor>
  <xdr:twoCellAnchor>
    <xdr:from>
      <xdr:col>0</xdr:col>
      <xdr:colOff>0</xdr:colOff>
      <xdr:row>11</xdr:row>
      <xdr:rowOff>127000</xdr:rowOff>
    </xdr:from>
    <xdr:to>
      <xdr:col>0</xdr:col>
      <xdr:colOff>1981200</xdr:colOff>
      <xdr:row>12</xdr:row>
      <xdr:rowOff>50800</xdr:rowOff>
    </xdr:to>
    <xdr:sp macro="" textlink="">
      <xdr:nvSpPr>
        <xdr:cNvPr id="4109" name="ExtSource8" hidden="1">
          <a:extLst>
            <a:ext uri="{63B3BB69-23CF-44E3-9099-C40C66FF867C}">
              <a14:compatExt xmlns:a14="http://schemas.microsoft.com/office/drawing/2010/main" spid="_x0000_s4109"/>
            </a:ext>
          </a:extLst>
        </xdr:cNvPr>
        <xdr:cNvSpPr/>
      </xdr:nvSpPr>
      <xdr:spPr>
        <a:xfrm>
          <a:off x="0" y="0"/>
          <a:ext cx="0" cy="0"/>
        </a:xfrm>
        <a:prstGeom prst="rect">
          <a:avLst/>
        </a:prstGeom>
      </xdr:spPr>
    </xdr:sp>
    <xdr:clientData/>
  </xdr:twoCellAnchor>
  <xdr:twoCellAnchor>
    <xdr:from>
      <xdr:col>0</xdr:col>
      <xdr:colOff>0</xdr:colOff>
      <xdr:row>12</xdr:row>
      <xdr:rowOff>50800</xdr:rowOff>
    </xdr:from>
    <xdr:to>
      <xdr:col>0</xdr:col>
      <xdr:colOff>1981200</xdr:colOff>
      <xdr:row>12</xdr:row>
      <xdr:rowOff>152400</xdr:rowOff>
    </xdr:to>
    <xdr:sp macro="" textlink="">
      <xdr:nvSpPr>
        <xdr:cNvPr id="4110" name="ExtSource9" hidden="1">
          <a:extLst>
            <a:ext uri="{63B3BB69-23CF-44E3-9099-C40C66FF867C}">
              <a14:compatExt xmlns:a14="http://schemas.microsoft.com/office/drawing/2010/main" spid="_x0000_s4110"/>
            </a:ext>
          </a:extLst>
        </xdr:cNvPr>
        <xdr:cNvSpPr/>
      </xdr:nvSpPr>
      <xdr:spPr>
        <a:xfrm>
          <a:off x="0" y="0"/>
          <a:ext cx="0" cy="0"/>
        </a:xfrm>
        <a:prstGeom prst="rect">
          <a:avLst/>
        </a:prstGeom>
      </xdr:spPr>
    </xdr:sp>
    <xdr:clientData/>
  </xdr:twoCellAnchor>
  <xdr:twoCellAnchor>
    <xdr:from>
      <xdr:col>0</xdr:col>
      <xdr:colOff>0</xdr:colOff>
      <xdr:row>12</xdr:row>
      <xdr:rowOff>152400</xdr:rowOff>
    </xdr:from>
    <xdr:to>
      <xdr:col>0</xdr:col>
      <xdr:colOff>1981200</xdr:colOff>
      <xdr:row>13</xdr:row>
      <xdr:rowOff>76200</xdr:rowOff>
    </xdr:to>
    <xdr:sp macro="" textlink="">
      <xdr:nvSpPr>
        <xdr:cNvPr id="4111" name="ExtSource10" hidden="1">
          <a:extLst>
            <a:ext uri="{63B3BB69-23CF-44E3-9099-C40C66FF867C}">
              <a14:compatExt xmlns:a14="http://schemas.microsoft.com/office/drawing/2010/main" spid="_x0000_s4111"/>
            </a:ext>
          </a:extLst>
        </xdr:cNvPr>
        <xdr:cNvSpPr/>
      </xdr:nvSpPr>
      <xdr:spPr>
        <a:xfrm>
          <a:off x="0" y="0"/>
          <a:ext cx="0" cy="0"/>
        </a:xfrm>
        <a:prstGeom prst="rect">
          <a:avLst/>
        </a:prstGeom>
      </xdr:spPr>
    </xdr:sp>
    <xdr:clientData/>
  </xdr:twoCellAnchor>
  <xdr:twoCellAnchor>
    <xdr:from>
      <xdr:col>0</xdr:col>
      <xdr:colOff>0</xdr:colOff>
      <xdr:row>13</xdr:row>
      <xdr:rowOff>76200</xdr:rowOff>
    </xdr:from>
    <xdr:to>
      <xdr:col>0</xdr:col>
      <xdr:colOff>1981200</xdr:colOff>
      <xdr:row>14</xdr:row>
      <xdr:rowOff>0</xdr:rowOff>
    </xdr:to>
    <xdr:sp macro="" textlink="">
      <xdr:nvSpPr>
        <xdr:cNvPr id="4113" name="ExtSource11" hidden="1">
          <a:extLst>
            <a:ext uri="{63B3BB69-23CF-44E3-9099-C40C66FF867C}">
              <a14:compatExt xmlns:a14="http://schemas.microsoft.com/office/drawing/2010/main" spid="_x0000_s4113"/>
            </a:ext>
          </a:extLst>
        </xdr:cNvPr>
        <xdr:cNvSpPr/>
      </xdr:nvSpPr>
      <xdr:spPr>
        <a:xfrm>
          <a:off x="0" y="0"/>
          <a:ext cx="0" cy="0"/>
        </a:xfrm>
        <a:prstGeom prst="rect">
          <a:avLst/>
        </a:prstGeom>
      </xdr:spPr>
    </xdr:sp>
    <xdr:clientData/>
  </xdr:twoCellAnchor>
  <xdr:twoCellAnchor>
    <xdr:from>
      <xdr:col>0</xdr:col>
      <xdr:colOff>0</xdr:colOff>
      <xdr:row>14</xdr:row>
      <xdr:rowOff>0</xdr:rowOff>
    </xdr:from>
    <xdr:to>
      <xdr:col>0</xdr:col>
      <xdr:colOff>1981200</xdr:colOff>
      <xdr:row>14</xdr:row>
      <xdr:rowOff>101600</xdr:rowOff>
    </xdr:to>
    <xdr:sp macro="" textlink="">
      <xdr:nvSpPr>
        <xdr:cNvPr id="4114" name="ExtSource12" hidden="1">
          <a:extLst>
            <a:ext uri="{63B3BB69-23CF-44E3-9099-C40C66FF867C}">
              <a14:compatExt xmlns:a14="http://schemas.microsoft.com/office/drawing/2010/main" spid="_x0000_s4114"/>
            </a:ext>
          </a:extLst>
        </xdr:cNvPr>
        <xdr:cNvSpPr/>
      </xdr:nvSpPr>
      <xdr:spPr>
        <a:xfrm>
          <a:off x="0" y="0"/>
          <a:ext cx="0" cy="0"/>
        </a:xfrm>
        <a:prstGeom prst="rect">
          <a:avLst/>
        </a:prstGeo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63"/>
  <sheetViews>
    <sheetView tabSelected="1" view="pageBreakPreview" zoomScaleNormal="150" zoomScaleSheetLayoutView="100" zoomScalePageLayoutView="150" workbookViewId="0">
      <selection activeCell="A38" sqref="A38:XFD39"/>
    </sheetView>
  </sheetViews>
  <sheetFormatPr defaultColWidth="9" defaultRowHeight="14.25" x14ac:dyDescent="0.2"/>
  <cols>
    <col min="1" max="1" width="45.625" style="23" customWidth="1"/>
    <col min="2" max="4" width="10.375" style="23" customWidth="1"/>
    <col min="5" max="5" width="0.375" style="23" customWidth="1"/>
    <col min="6" max="9" width="10.375" style="23" customWidth="1"/>
    <col min="10" max="10" width="14.625" style="23" customWidth="1"/>
    <col min="11" max="11" width="10.375" style="23" customWidth="1"/>
    <col min="12" max="16384" width="9" style="23"/>
  </cols>
  <sheetData>
    <row r="1" spans="1:13" ht="22.5" x14ac:dyDescent="0.2">
      <c r="A1" s="91" t="s">
        <v>4</v>
      </c>
      <c r="B1" s="91"/>
      <c r="C1" s="91"/>
      <c r="D1" s="91"/>
      <c r="E1" s="20"/>
      <c r="F1" s="21" t="s">
        <v>18</v>
      </c>
      <c r="G1" s="44" t="s">
        <v>171</v>
      </c>
      <c r="H1" s="21" t="s">
        <v>409</v>
      </c>
      <c r="I1" s="44" t="s">
        <v>313</v>
      </c>
      <c r="J1" s="21" t="s">
        <v>283</v>
      </c>
      <c r="K1" s="44">
        <v>2013</v>
      </c>
      <c r="L1" s="22"/>
      <c r="M1" s="22"/>
    </row>
    <row r="2" spans="1:13" ht="23.25" customHeight="1" x14ac:dyDescent="0.2">
      <c r="A2" s="91"/>
      <c r="B2" s="91"/>
      <c r="C2" s="91"/>
      <c r="D2" s="91"/>
      <c r="E2" s="20"/>
      <c r="F2" s="21" t="s">
        <v>5</v>
      </c>
      <c r="G2" s="44" t="s">
        <v>21</v>
      </c>
      <c r="H2" s="21" t="s">
        <v>17</v>
      </c>
      <c r="I2" s="44" t="s">
        <v>25</v>
      </c>
      <c r="J2" s="21" t="s">
        <v>312</v>
      </c>
      <c r="K2" s="44" t="s">
        <v>326</v>
      </c>
      <c r="L2" s="22"/>
      <c r="M2" s="22"/>
    </row>
    <row r="3" spans="1:13" ht="18.75" customHeight="1" x14ac:dyDescent="0.2">
      <c r="A3" s="119" t="s">
        <v>327</v>
      </c>
      <c r="B3" s="117" t="s">
        <v>384</v>
      </c>
      <c r="C3" s="118"/>
      <c r="D3" s="118"/>
      <c r="E3" s="20"/>
      <c r="F3" s="115" t="s">
        <v>0</v>
      </c>
      <c r="G3" s="116"/>
      <c r="H3" s="116"/>
      <c r="I3" s="115" t="s">
        <v>315</v>
      </c>
      <c r="J3" s="144"/>
      <c r="K3" s="145"/>
      <c r="L3" s="24"/>
      <c r="M3" s="24"/>
    </row>
    <row r="4" spans="1:13" ht="18.75" customHeight="1" x14ac:dyDescent="0.2">
      <c r="A4" s="120"/>
      <c r="B4" s="160">
        <v>2011</v>
      </c>
      <c r="C4" s="160">
        <v>2012</v>
      </c>
      <c r="D4" s="160">
        <v>2013</v>
      </c>
      <c r="E4" s="161"/>
      <c r="F4" s="160">
        <v>2014</v>
      </c>
      <c r="G4" s="160">
        <v>2015</v>
      </c>
      <c r="H4" s="160">
        <v>2016</v>
      </c>
      <c r="I4" s="146"/>
      <c r="J4" s="147"/>
      <c r="K4" s="148"/>
      <c r="L4" s="24"/>
      <c r="M4" s="24"/>
    </row>
    <row r="5" spans="1:13" ht="28.5" customHeight="1" x14ac:dyDescent="0.2">
      <c r="A5" s="25" t="s">
        <v>343</v>
      </c>
      <c r="B5" s="162" t="s">
        <v>422</v>
      </c>
      <c r="C5" s="162" t="s">
        <v>422</v>
      </c>
      <c r="D5" s="162" t="s">
        <v>422</v>
      </c>
      <c r="E5" s="163"/>
      <c r="F5" s="162" t="s">
        <v>423</v>
      </c>
      <c r="G5" s="162" t="s">
        <v>422</v>
      </c>
      <c r="H5" s="162" t="s">
        <v>422</v>
      </c>
      <c r="I5" s="149"/>
      <c r="J5" s="150"/>
      <c r="K5" s="151"/>
      <c r="L5" s="24"/>
      <c r="M5" s="24"/>
    </row>
    <row r="6" spans="1:13" ht="15" customHeight="1" x14ac:dyDescent="0.2">
      <c r="A6" s="121" t="s">
        <v>403</v>
      </c>
      <c r="B6" s="122"/>
      <c r="C6" s="122"/>
      <c r="D6" s="122"/>
      <c r="E6" s="122"/>
      <c r="F6" s="122"/>
      <c r="G6" s="122"/>
      <c r="H6" s="122"/>
      <c r="I6" s="122"/>
      <c r="J6" s="122"/>
      <c r="K6" s="123"/>
      <c r="L6" s="24"/>
      <c r="M6" s="4"/>
    </row>
    <row r="7" spans="1:13" ht="30.75" customHeight="1" x14ac:dyDescent="0.2">
      <c r="A7" s="112" t="s">
        <v>410</v>
      </c>
      <c r="B7" s="112"/>
      <c r="C7" s="112"/>
      <c r="D7" s="112"/>
      <c r="E7" s="20"/>
      <c r="F7" s="8">
        <f>5481396/41</f>
        <v>133692.58536585365</v>
      </c>
      <c r="G7" s="8">
        <f>5217495/41</f>
        <v>127255.9756097561</v>
      </c>
      <c r="H7" s="8">
        <f>5677109/41</f>
        <v>138466.07317073172</v>
      </c>
      <c r="I7" s="72" t="s">
        <v>424</v>
      </c>
      <c r="J7" s="73"/>
      <c r="K7" s="74"/>
      <c r="L7" s="24"/>
      <c r="M7" s="4"/>
    </row>
    <row r="8" spans="1:13" ht="19.5" customHeight="1" x14ac:dyDescent="0.2">
      <c r="A8" s="66" t="s">
        <v>411</v>
      </c>
      <c r="B8" s="67"/>
      <c r="C8" s="67"/>
      <c r="D8" s="67"/>
      <c r="E8" s="20"/>
      <c r="F8" s="69">
        <f>SUM(F7:H7)</f>
        <v>399414.63414634147</v>
      </c>
      <c r="G8" s="70"/>
      <c r="H8" s="71"/>
      <c r="I8" s="140"/>
      <c r="J8" s="141"/>
      <c r="K8" s="142"/>
      <c r="L8" s="26"/>
      <c r="M8" s="24"/>
    </row>
    <row r="9" spans="1:13" ht="3" customHeight="1" x14ac:dyDescent="0.2">
      <c r="A9" s="27"/>
      <c r="B9" s="28"/>
      <c r="C9" s="28"/>
      <c r="D9" s="28"/>
      <c r="E9" s="29"/>
      <c r="F9" s="30"/>
      <c r="G9" s="30"/>
      <c r="H9" s="30"/>
      <c r="I9" s="30"/>
      <c r="J9" s="31"/>
      <c r="K9" s="31"/>
      <c r="L9" s="24"/>
      <c r="M9" s="24"/>
    </row>
    <row r="10" spans="1:13" ht="18.75" customHeight="1" x14ac:dyDescent="0.2">
      <c r="A10" s="77" t="s">
        <v>407</v>
      </c>
      <c r="B10" s="78"/>
      <c r="C10" s="78"/>
      <c r="D10" s="78"/>
      <c r="E10" s="78"/>
      <c r="F10" s="78"/>
      <c r="G10" s="78"/>
      <c r="H10" s="78"/>
      <c r="I10" s="78"/>
      <c r="J10" s="78"/>
      <c r="K10" s="79"/>
      <c r="L10" s="24"/>
      <c r="M10" s="24"/>
    </row>
    <row r="11" spans="1:13" ht="18.75" customHeight="1" x14ac:dyDescent="0.2">
      <c r="A11" s="32" t="s">
        <v>7</v>
      </c>
      <c r="B11" s="1"/>
      <c r="C11" s="1"/>
      <c r="D11" s="1"/>
      <c r="E11" s="45"/>
      <c r="F11" s="1"/>
      <c r="G11" s="1"/>
      <c r="H11" s="1"/>
      <c r="I11" s="72"/>
      <c r="J11" s="73"/>
      <c r="K11" s="74"/>
      <c r="L11" s="24"/>
      <c r="M11" s="24"/>
    </row>
    <row r="12" spans="1:13" ht="18.75" customHeight="1" x14ac:dyDescent="0.2">
      <c r="A12" s="32" t="s">
        <v>6</v>
      </c>
      <c r="B12" s="7"/>
      <c r="C12" s="1"/>
      <c r="D12" s="1"/>
      <c r="E12" s="45"/>
      <c r="F12" s="1"/>
      <c r="G12" s="1"/>
      <c r="H12" s="1"/>
      <c r="I12" s="72"/>
      <c r="J12" s="73"/>
      <c r="K12" s="74"/>
      <c r="L12" s="24"/>
      <c r="M12" s="24"/>
    </row>
    <row r="13" spans="1:13" ht="18.75" customHeight="1" x14ac:dyDescent="0.2">
      <c r="A13" s="32" t="s">
        <v>8</v>
      </c>
      <c r="B13" s="1">
        <v>23420</v>
      </c>
      <c r="C13" s="7">
        <v>24890</v>
      </c>
      <c r="D13" s="1">
        <v>25530</v>
      </c>
      <c r="E13" s="45"/>
      <c r="F13" s="1">
        <f>1061000/41</f>
        <v>25878.048780487807</v>
      </c>
      <c r="G13" s="1">
        <f>1280000/41</f>
        <v>31219.512195121952</v>
      </c>
      <c r="H13" s="1">
        <f>1300000/41</f>
        <v>31707.317073170732</v>
      </c>
      <c r="I13" s="72" t="s">
        <v>428</v>
      </c>
      <c r="J13" s="73"/>
      <c r="K13" s="74"/>
      <c r="L13" s="56"/>
      <c r="M13" s="24"/>
    </row>
    <row r="14" spans="1:13" x14ac:dyDescent="0.2">
      <c r="A14" s="32" t="s">
        <v>9</v>
      </c>
      <c r="B14" s="3"/>
      <c r="C14" s="48"/>
      <c r="D14" s="3"/>
      <c r="E14" s="45"/>
      <c r="F14" s="3"/>
      <c r="G14" s="3"/>
      <c r="H14" s="3"/>
      <c r="I14" s="72"/>
      <c r="J14" s="73"/>
      <c r="K14" s="74"/>
      <c r="L14" s="24"/>
      <c r="M14" s="24"/>
    </row>
    <row r="15" spans="1:13" x14ac:dyDescent="0.2">
      <c r="A15" s="113" t="s">
        <v>385</v>
      </c>
      <c r="B15" s="75">
        <f>SUM(B11:B14)</f>
        <v>23420</v>
      </c>
      <c r="C15" s="75">
        <f t="shared" ref="C15:D15" si="0">SUM(C11:C14)</f>
        <v>24890</v>
      </c>
      <c r="D15" s="75">
        <f t="shared" si="0"/>
        <v>25530</v>
      </c>
      <c r="E15" s="46"/>
      <c r="F15" s="75">
        <f t="shared" ref="F15" si="1">SUM(F11:F14)</f>
        <v>25878.048780487807</v>
      </c>
      <c r="G15" s="75">
        <f t="shared" ref="G15" si="2">SUM(G11:G14)</f>
        <v>31219.512195121952</v>
      </c>
      <c r="H15" s="75">
        <f t="shared" ref="H15" si="3">SUM(H11:H14)</f>
        <v>31707.317073170732</v>
      </c>
      <c r="I15" s="124"/>
      <c r="J15" s="125"/>
      <c r="K15" s="126"/>
      <c r="L15" s="24"/>
      <c r="M15" s="24"/>
    </row>
    <row r="16" spans="1:13" x14ac:dyDescent="0.2">
      <c r="A16" s="114"/>
      <c r="B16" s="76"/>
      <c r="C16" s="76"/>
      <c r="D16" s="76"/>
      <c r="E16" s="46"/>
      <c r="F16" s="76"/>
      <c r="G16" s="76"/>
      <c r="H16" s="76"/>
      <c r="I16" s="127"/>
      <c r="J16" s="128"/>
      <c r="K16" s="129"/>
      <c r="L16" s="24"/>
      <c r="M16" s="24"/>
    </row>
    <row r="17" spans="1:11" ht="18.75" customHeight="1" x14ac:dyDescent="0.2">
      <c r="A17" s="6" t="s">
        <v>305</v>
      </c>
      <c r="B17" s="1">
        <f>3486136*60/41/1000</f>
        <v>5101.6624390243906</v>
      </c>
      <c r="C17" s="1">
        <f>2997578*60/41/1000</f>
        <v>4386.6995121951213</v>
      </c>
      <c r="D17" s="1">
        <f>7166667*60/41/1000</f>
        <v>10487.805365853657</v>
      </c>
      <c r="E17" s="45"/>
      <c r="F17" s="1">
        <v>6000</v>
      </c>
      <c r="G17" s="1">
        <v>6000</v>
      </c>
      <c r="H17" s="1">
        <v>6000</v>
      </c>
      <c r="I17" s="72" t="s">
        <v>429</v>
      </c>
      <c r="J17" s="73"/>
      <c r="K17" s="74"/>
    </row>
    <row r="18" spans="1:11" ht="18.75" customHeight="1" x14ac:dyDescent="0.2">
      <c r="A18" s="6" t="s">
        <v>163</v>
      </c>
      <c r="B18" s="1">
        <f>142260/1000</f>
        <v>142.26</v>
      </c>
      <c r="C18" s="1">
        <f>191684/1000</f>
        <v>191.684</v>
      </c>
      <c r="D18" s="1">
        <f>196401/1000</f>
        <v>196.40100000000001</v>
      </c>
      <c r="E18" s="45"/>
      <c r="F18" s="7">
        <f>43605/1000</f>
        <v>43.604999999999997</v>
      </c>
      <c r="G18" s="1"/>
      <c r="H18" s="1"/>
      <c r="I18" s="72"/>
      <c r="J18" s="73"/>
      <c r="K18" s="74"/>
    </row>
    <row r="19" spans="1:11" ht="18.75" customHeight="1" x14ac:dyDescent="0.2">
      <c r="A19" s="6" t="s">
        <v>294</v>
      </c>
      <c r="B19" s="1"/>
      <c r="C19" s="1"/>
      <c r="D19" s="1"/>
      <c r="E19" s="45"/>
      <c r="F19" s="1">
        <v>1000</v>
      </c>
      <c r="G19" s="1">
        <v>1000</v>
      </c>
      <c r="H19" s="1">
        <v>1000</v>
      </c>
      <c r="I19" s="72" t="s">
        <v>425</v>
      </c>
      <c r="J19" s="73"/>
      <c r="K19" s="74"/>
    </row>
    <row r="20" spans="1:11" ht="18.75" customHeight="1" x14ac:dyDescent="0.2">
      <c r="A20" s="6" t="s">
        <v>308</v>
      </c>
      <c r="B20" s="1"/>
      <c r="C20" s="1"/>
      <c r="D20" s="1"/>
      <c r="E20" s="45"/>
      <c r="F20" s="1">
        <v>300</v>
      </c>
      <c r="G20" s="1">
        <v>300</v>
      </c>
      <c r="H20" s="1">
        <v>300</v>
      </c>
      <c r="I20" s="72" t="s">
        <v>426</v>
      </c>
      <c r="J20" s="73"/>
      <c r="K20" s="74"/>
    </row>
    <row r="21" spans="1:11" ht="18.75" customHeight="1" x14ac:dyDescent="0.2">
      <c r="A21" s="6" t="s">
        <v>304</v>
      </c>
      <c r="B21" s="1"/>
      <c r="C21" s="1"/>
      <c r="D21" s="1">
        <v>100</v>
      </c>
      <c r="E21" s="45"/>
      <c r="F21" s="1">
        <v>100</v>
      </c>
      <c r="G21" s="1"/>
      <c r="H21" s="1"/>
      <c r="I21" s="72" t="s">
        <v>427</v>
      </c>
      <c r="J21" s="73"/>
      <c r="K21" s="74"/>
    </row>
    <row r="22" spans="1:11" x14ac:dyDescent="0.2">
      <c r="A22" s="6" t="s">
        <v>353</v>
      </c>
      <c r="B22" s="1"/>
      <c r="C22" s="1"/>
      <c r="D22" s="1"/>
      <c r="E22" s="45"/>
      <c r="F22" s="1"/>
      <c r="G22" s="1"/>
      <c r="H22" s="1"/>
      <c r="I22" s="72"/>
      <c r="J22" s="73"/>
      <c r="K22" s="74"/>
    </row>
    <row r="23" spans="1:11" x14ac:dyDescent="0.2">
      <c r="A23" s="6" t="s">
        <v>354</v>
      </c>
      <c r="B23" s="1"/>
      <c r="C23" s="1"/>
      <c r="D23" s="1"/>
      <c r="E23" s="45"/>
      <c r="F23" s="1"/>
      <c r="G23" s="1"/>
      <c r="H23" s="1"/>
      <c r="I23" s="72"/>
      <c r="J23" s="73"/>
      <c r="K23" s="74"/>
    </row>
    <row r="24" spans="1:11" x14ac:dyDescent="0.2">
      <c r="A24" s="6" t="s">
        <v>355</v>
      </c>
      <c r="B24" s="1"/>
      <c r="C24" s="1"/>
      <c r="D24" s="1"/>
      <c r="E24" s="45"/>
      <c r="F24" s="1"/>
      <c r="G24" s="1"/>
      <c r="H24" s="1"/>
      <c r="I24" s="72"/>
      <c r="J24" s="73"/>
      <c r="K24" s="74"/>
    </row>
    <row r="25" spans="1:11" x14ac:dyDescent="0.2">
      <c r="A25" s="6" t="s">
        <v>356</v>
      </c>
      <c r="B25" s="1"/>
      <c r="C25" s="1"/>
      <c r="D25" s="1"/>
      <c r="E25" s="45"/>
      <c r="F25" s="1"/>
      <c r="G25" s="1"/>
      <c r="H25" s="1"/>
      <c r="I25" s="72"/>
      <c r="J25" s="73"/>
      <c r="K25" s="74"/>
    </row>
    <row r="26" spans="1:11" x14ac:dyDescent="0.2">
      <c r="A26" s="6" t="s">
        <v>357</v>
      </c>
      <c r="B26" s="1"/>
      <c r="C26" s="1"/>
      <c r="D26" s="1"/>
      <c r="E26" s="45"/>
      <c r="F26" s="1"/>
      <c r="G26" s="1"/>
      <c r="H26" s="1"/>
      <c r="I26" s="50"/>
      <c r="J26" s="51"/>
      <c r="K26" s="52"/>
    </row>
    <row r="27" spans="1:11" x14ac:dyDescent="0.2">
      <c r="A27" s="6" t="s">
        <v>358</v>
      </c>
      <c r="B27" s="1"/>
      <c r="C27" s="1"/>
      <c r="D27" s="1"/>
      <c r="E27" s="45"/>
      <c r="F27" s="1"/>
      <c r="G27" s="1"/>
      <c r="H27" s="1"/>
      <c r="I27" s="50"/>
      <c r="J27" s="51"/>
      <c r="K27" s="52"/>
    </row>
    <row r="28" spans="1:11" x14ac:dyDescent="0.2">
      <c r="A28" s="6" t="s">
        <v>359</v>
      </c>
      <c r="B28" s="1"/>
      <c r="C28" s="1"/>
      <c r="D28" s="1"/>
      <c r="E28" s="45"/>
      <c r="F28" s="1"/>
      <c r="G28" s="1"/>
      <c r="H28" s="1"/>
      <c r="I28" s="72"/>
      <c r="J28" s="73"/>
      <c r="K28" s="74"/>
    </row>
    <row r="29" spans="1:11" ht="28.5" customHeight="1" x14ac:dyDescent="0.2">
      <c r="A29" s="33" t="s">
        <v>386</v>
      </c>
      <c r="B29" s="34">
        <f>SUM(B17:B28)</f>
        <v>5243.9224390243908</v>
      </c>
      <c r="C29" s="34">
        <f t="shared" ref="C29:D29" si="4">SUM(C17:C28)</f>
        <v>4578.3835121951215</v>
      </c>
      <c r="D29" s="34">
        <f t="shared" si="4"/>
        <v>10784.206365853657</v>
      </c>
      <c r="E29" s="46"/>
      <c r="F29" s="34">
        <f t="shared" ref="F29" si="5">SUM(F17:F28)</f>
        <v>7443.6049999999996</v>
      </c>
      <c r="G29" s="34">
        <f t="shared" ref="G29" si="6">SUM(G17:G28)</f>
        <v>7300</v>
      </c>
      <c r="H29" s="34">
        <f t="shared" ref="H29" si="7">SUM(H17:H28)</f>
        <v>7300</v>
      </c>
      <c r="I29" s="109"/>
      <c r="J29" s="110"/>
      <c r="K29" s="111"/>
    </row>
    <row r="30" spans="1:11" ht="19.5" customHeight="1" x14ac:dyDescent="0.2">
      <c r="A30" s="6" t="s">
        <v>432</v>
      </c>
      <c r="B30" s="1">
        <f>14238165*55/41/1000</f>
        <v>19099.977439024387</v>
      </c>
      <c r="C30" s="1">
        <v>14586</v>
      </c>
      <c r="D30" s="1">
        <v>18257</v>
      </c>
      <c r="E30" s="9"/>
      <c r="F30" s="1"/>
      <c r="G30" s="1"/>
      <c r="H30" s="1"/>
      <c r="I30" s="72" t="s">
        <v>431</v>
      </c>
      <c r="J30" s="73"/>
      <c r="K30" s="74"/>
    </row>
    <row r="31" spans="1:11" x14ac:dyDescent="0.2">
      <c r="A31" s="6" t="s">
        <v>316</v>
      </c>
      <c r="B31" s="1"/>
      <c r="C31" s="1"/>
      <c r="D31" s="1"/>
      <c r="E31" s="9"/>
      <c r="F31" s="1"/>
      <c r="G31" s="1"/>
      <c r="H31" s="1"/>
      <c r="I31" s="72" t="s">
        <v>431</v>
      </c>
      <c r="J31" s="73"/>
      <c r="K31" s="74"/>
    </row>
    <row r="32" spans="1:11" x14ac:dyDescent="0.2">
      <c r="A32" s="6" t="s">
        <v>317</v>
      </c>
      <c r="B32" s="1"/>
      <c r="C32" s="1"/>
      <c r="D32" s="1"/>
      <c r="E32" s="9"/>
      <c r="F32" s="1"/>
      <c r="G32" s="1"/>
      <c r="H32" s="1"/>
      <c r="I32" s="50"/>
      <c r="J32" s="51"/>
      <c r="K32" s="52"/>
    </row>
    <row r="33" spans="1:17" x14ac:dyDescent="0.2">
      <c r="A33" s="6" t="s">
        <v>328</v>
      </c>
      <c r="B33" s="1"/>
      <c r="C33" s="1"/>
      <c r="D33" s="1"/>
      <c r="E33" s="9"/>
      <c r="F33" s="1"/>
      <c r="G33" s="1"/>
      <c r="H33" s="1"/>
      <c r="I33" s="72"/>
      <c r="J33" s="73"/>
      <c r="K33" s="74"/>
    </row>
    <row r="34" spans="1:17" ht="40.5" customHeight="1" x14ac:dyDescent="0.2">
      <c r="A34" s="36" t="s">
        <v>387</v>
      </c>
      <c r="B34" s="34">
        <f>SUM(B30:B33)</f>
        <v>19099.977439024387</v>
      </c>
      <c r="C34" s="34">
        <f t="shared" ref="C34:D34" si="8">SUM(C30:C33)</f>
        <v>14586</v>
      </c>
      <c r="D34" s="34">
        <f t="shared" si="8"/>
        <v>18257</v>
      </c>
      <c r="E34" s="47"/>
      <c r="F34" s="34">
        <f t="shared" ref="F34" si="9">SUM(F30:F33)</f>
        <v>0</v>
      </c>
      <c r="G34" s="34">
        <f t="shared" ref="G34" si="10">SUM(G30:G33)</f>
        <v>0</v>
      </c>
      <c r="H34" s="34">
        <f t="shared" ref="H34" si="11">SUM(H30:H33)</f>
        <v>0</v>
      </c>
      <c r="I34" s="109"/>
      <c r="J34" s="110">
        <v>0</v>
      </c>
      <c r="K34" s="111"/>
    </row>
    <row r="35" spans="1:17" ht="22.5" customHeight="1" x14ac:dyDescent="0.2">
      <c r="A35" s="77" t="s">
        <v>344</v>
      </c>
      <c r="B35" s="78"/>
      <c r="C35" s="78"/>
      <c r="D35" s="79"/>
      <c r="E35" s="37"/>
      <c r="F35" s="34">
        <f>SUM(F34+F29+F15)</f>
        <v>33321.653780487803</v>
      </c>
      <c r="G35" s="34">
        <f>SUM(G34+G29+G15)</f>
        <v>38519.512195121948</v>
      </c>
      <c r="H35" s="34">
        <f>SUM(H34+H29+H15)</f>
        <v>39007.317073170736</v>
      </c>
      <c r="I35" s="109"/>
      <c r="J35" s="110"/>
      <c r="K35" s="111"/>
    </row>
    <row r="36" spans="1:17" ht="22.5" customHeight="1" x14ac:dyDescent="0.2">
      <c r="A36" s="77" t="s">
        <v>318</v>
      </c>
      <c r="B36" s="78"/>
      <c r="C36" s="78"/>
      <c r="D36" s="79"/>
      <c r="E36" s="35"/>
      <c r="F36" s="69">
        <f>SUM(F35:H35)</f>
        <v>110848.48304878049</v>
      </c>
      <c r="G36" s="70"/>
      <c r="H36" s="71"/>
      <c r="I36" s="109"/>
      <c r="J36" s="110">
        <v>0</v>
      </c>
      <c r="K36" s="111"/>
      <c r="L36" s="24"/>
      <c r="M36" s="24"/>
    </row>
    <row r="37" spans="1:17" ht="3" customHeight="1" x14ac:dyDescent="0.2">
      <c r="A37" s="98"/>
      <c r="B37" s="99"/>
      <c r="C37" s="99"/>
      <c r="D37" s="99"/>
      <c r="E37" s="100"/>
      <c r="F37" s="99"/>
      <c r="G37" s="99"/>
      <c r="H37" s="99"/>
      <c r="I37" s="99"/>
      <c r="J37" s="99"/>
      <c r="K37" s="101"/>
      <c r="L37" s="24"/>
      <c r="M37" s="24"/>
    </row>
    <row r="38" spans="1:17" ht="21.75" customHeight="1" x14ac:dyDescent="0.2">
      <c r="A38" s="78" t="s">
        <v>412</v>
      </c>
      <c r="B38" s="78"/>
      <c r="C38" s="78"/>
      <c r="D38" s="78"/>
      <c r="E38" s="20"/>
      <c r="F38" s="38">
        <f>+F7-F35</f>
        <v>100370.93158536585</v>
      </c>
      <c r="G38" s="38">
        <f>+G7-G35</f>
        <v>88736.463414634156</v>
      </c>
      <c r="H38" s="38">
        <f>+H7-H35</f>
        <v>99458.756097560981</v>
      </c>
      <c r="I38" s="109"/>
      <c r="J38" s="110"/>
      <c r="K38" s="111"/>
      <c r="L38" s="24"/>
      <c r="M38" s="24"/>
    </row>
    <row r="39" spans="1:17" ht="21.75" customHeight="1" x14ac:dyDescent="0.2">
      <c r="A39" s="106" t="s">
        <v>388</v>
      </c>
      <c r="B39" s="107"/>
      <c r="C39" s="107"/>
      <c r="D39" s="108"/>
      <c r="E39" s="20"/>
      <c r="F39" s="69">
        <f>SUM(F38:H38)</f>
        <v>288566.151097561</v>
      </c>
      <c r="G39" s="70"/>
      <c r="H39" s="71"/>
      <c r="I39" s="109"/>
      <c r="J39" s="110">
        <v>0</v>
      </c>
      <c r="K39" s="111"/>
      <c r="L39" s="24"/>
      <c r="M39" s="24"/>
    </row>
    <row r="40" spans="1:17" ht="3" customHeight="1" x14ac:dyDescent="0.2">
      <c r="A40" s="98"/>
      <c r="B40" s="99"/>
      <c r="C40" s="99"/>
      <c r="D40" s="99"/>
      <c r="E40" s="100"/>
      <c r="F40" s="99"/>
      <c r="G40" s="99"/>
      <c r="H40" s="99"/>
      <c r="I40" s="99"/>
      <c r="J40" s="99"/>
      <c r="K40" s="101"/>
      <c r="L40" s="24"/>
      <c r="M40" s="24"/>
    </row>
    <row r="41" spans="1:17" ht="18" customHeight="1" x14ac:dyDescent="0.2">
      <c r="A41" s="77" t="s">
        <v>10</v>
      </c>
      <c r="B41" s="78"/>
      <c r="C41" s="78"/>
      <c r="D41" s="79"/>
      <c r="E41" s="20"/>
      <c r="F41" s="34">
        <f>SUM(F42:F43)</f>
        <v>29188</v>
      </c>
      <c r="G41" s="34">
        <f>SUM(G42:G43)</f>
        <v>30857</v>
      </c>
      <c r="H41" s="34">
        <f>SUM(H42:H43)</f>
        <v>33614</v>
      </c>
      <c r="I41" s="109"/>
      <c r="J41" s="110">
        <v>0</v>
      </c>
      <c r="K41" s="111"/>
      <c r="L41" s="24"/>
      <c r="M41" s="4"/>
    </row>
    <row r="42" spans="1:17" ht="18" customHeight="1" x14ac:dyDescent="0.2">
      <c r="A42" s="77" t="s">
        <v>11</v>
      </c>
      <c r="B42" s="78"/>
      <c r="C42" s="78"/>
      <c r="D42" s="79"/>
      <c r="E42" s="20"/>
      <c r="F42" s="57">
        <v>22877</v>
      </c>
      <c r="G42" s="57">
        <v>23809</v>
      </c>
      <c r="H42" s="57">
        <v>25493</v>
      </c>
      <c r="I42" s="72"/>
      <c r="J42" s="73"/>
      <c r="K42" s="74"/>
      <c r="L42" s="2"/>
      <c r="M42" s="4"/>
    </row>
    <row r="43" spans="1:17" ht="18" customHeight="1" x14ac:dyDescent="0.2">
      <c r="A43" s="77" t="s">
        <v>12</v>
      </c>
      <c r="B43" s="78"/>
      <c r="C43" s="78"/>
      <c r="D43" s="79"/>
      <c r="E43" s="20"/>
      <c r="F43" s="57">
        <v>6311</v>
      </c>
      <c r="G43" s="57">
        <v>7048</v>
      </c>
      <c r="H43" s="57">
        <v>8121</v>
      </c>
      <c r="I43" s="72"/>
      <c r="J43" s="73"/>
      <c r="K43" s="74"/>
      <c r="L43" s="24"/>
      <c r="M43" s="39"/>
    </row>
    <row r="44" spans="1:17" ht="15" x14ac:dyDescent="0.2">
      <c r="A44" s="143" t="s">
        <v>2</v>
      </c>
      <c r="B44" s="122"/>
      <c r="C44" s="122"/>
      <c r="D44" s="122"/>
      <c r="E44" s="122"/>
      <c r="F44" s="122"/>
      <c r="G44" s="122"/>
      <c r="H44" s="122"/>
      <c r="I44" s="122"/>
      <c r="J44" s="122"/>
      <c r="K44" s="123"/>
      <c r="L44" s="24"/>
      <c r="M44" s="4"/>
    </row>
    <row r="45" spans="1:17" x14ac:dyDescent="0.2">
      <c r="A45" s="32" t="s">
        <v>13</v>
      </c>
      <c r="B45" s="5"/>
      <c r="C45" s="5"/>
      <c r="D45" s="5"/>
      <c r="E45" s="45"/>
      <c r="F45" s="5"/>
      <c r="G45" s="5"/>
      <c r="H45" s="5"/>
      <c r="I45" s="72"/>
      <c r="J45" s="73"/>
      <c r="K45" s="74"/>
      <c r="L45" s="2"/>
      <c r="M45" s="4"/>
    </row>
    <row r="46" spans="1:17" x14ac:dyDescent="0.2">
      <c r="A46" s="32" t="s">
        <v>14</v>
      </c>
      <c r="B46" s="5"/>
      <c r="C46" s="5"/>
      <c r="D46" s="5"/>
      <c r="E46" s="45"/>
      <c r="F46" s="5"/>
      <c r="G46" s="5"/>
      <c r="H46" s="5"/>
      <c r="I46" s="72"/>
      <c r="J46" s="73"/>
      <c r="K46" s="74"/>
      <c r="L46" s="2"/>
      <c r="M46" s="4"/>
    </row>
    <row r="47" spans="1:17" ht="18.75" customHeight="1" x14ac:dyDescent="0.2">
      <c r="A47" s="32" t="s">
        <v>15</v>
      </c>
      <c r="B47" s="5">
        <f>32522520000/41/1000</f>
        <v>793232.19512195117</v>
      </c>
      <c r="C47" s="5">
        <f>34779947000/41/1000</f>
        <v>848291.39024390245</v>
      </c>
      <c r="D47" s="5">
        <f>51074586000/41/1000</f>
        <v>1245721.6097560977</v>
      </c>
      <c r="E47" s="45"/>
      <c r="F47" s="5"/>
      <c r="G47" s="5"/>
      <c r="H47" s="5"/>
      <c r="I47" s="72"/>
      <c r="J47" s="73"/>
      <c r="K47" s="74"/>
      <c r="L47" s="2"/>
      <c r="M47" s="4"/>
      <c r="N47" s="2"/>
      <c r="O47" s="2"/>
      <c r="P47" s="2"/>
      <c r="Q47" s="2"/>
    </row>
    <row r="48" spans="1:17" ht="14.25" customHeight="1" x14ac:dyDescent="0.2">
      <c r="A48" s="138" t="s">
        <v>379</v>
      </c>
      <c r="B48" s="75">
        <f>SUM(B45:B47)</f>
        <v>793232.19512195117</v>
      </c>
      <c r="C48" s="75">
        <f t="shared" ref="C48:D48" si="12">SUM(C45:C47)</f>
        <v>848291.39024390245</v>
      </c>
      <c r="D48" s="75">
        <f t="shared" si="12"/>
        <v>1245721.6097560977</v>
      </c>
      <c r="E48" s="46"/>
      <c r="F48" s="75">
        <f t="shared" ref="F48" si="13">SUM(F45:F47)</f>
        <v>0</v>
      </c>
      <c r="G48" s="75">
        <f t="shared" ref="G48" si="14">SUM(G45:G47)</f>
        <v>0</v>
      </c>
      <c r="H48" s="75">
        <f t="shared" ref="H48" si="15">SUM(H45:H47)</f>
        <v>0</v>
      </c>
      <c r="I48" s="124"/>
      <c r="J48" s="133"/>
      <c r="K48" s="134"/>
      <c r="L48" s="2"/>
      <c r="M48" s="4"/>
    </row>
    <row r="49" spans="1:17" ht="14.25" customHeight="1" x14ac:dyDescent="0.2">
      <c r="A49" s="139"/>
      <c r="B49" s="76"/>
      <c r="C49" s="76"/>
      <c r="D49" s="76"/>
      <c r="E49" s="46"/>
      <c r="F49" s="76"/>
      <c r="G49" s="76"/>
      <c r="H49" s="76"/>
      <c r="I49" s="127"/>
      <c r="J49" s="128"/>
      <c r="K49" s="129"/>
      <c r="L49" s="2"/>
      <c r="M49" s="4"/>
    </row>
    <row r="50" spans="1:17" ht="19.5" customHeight="1" x14ac:dyDescent="0.2">
      <c r="A50" s="130" t="s">
        <v>1</v>
      </c>
      <c r="B50" s="131"/>
      <c r="C50" s="131"/>
      <c r="D50" s="131"/>
      <c r="E50" s="131"/>
      <c r="F50" s="131"/>
      <c r="G50" s="131"/>
      <c r="H50" s="131"/>
      <c r="I50" s="131"/>
      <c r="J50" s="131"/>
      <c r="K50" s="132"/>
      <c r="L50" s="24"/>
      <c r="M50" s="39"/>
      <c r="N50" s="24"/>
      <c r="O50" s="24"/>
      <c r="P50" s="24"/>
      <c r="Q50" s="24"/>
    </row>
    <row r="51" spans="1:17" ht="21" customHeight="1" x14ac:dyDescent="0.2">
      <c r="A51" s="103" t="s">
        <v>369</v>
      </c>
      <c r="B51" s="104"/>
      <c r="C51" s="104"/>
      <c r="D51" s="104"/>
      <c r="E51" s="104"/>
      <c r="F51" s="104"/>
      <c r="G51" s="104"/>
      <c r="H51" s="104"/>
      <c r="I51" s="104"/>
      <c r="J51" s="104"/>
      <c r="K51" s="105"/>
      <c r="L51" s="24"/>
      <c r="M51" s="39"/>
      <c r="N51" s="24"/>
      <c r="O51" s="24"/>
      <c r="P51" s="24"/>
      <c r="Q51" s="24"/>
    </row>
    <row r="52" spans="1:17" ht="28.5" customHeight="1" x14ac:dyDescent="0.2">
      <c r="A52" s="54" t="s">
        <v>413</v>
      </c>
      <c r="B52" s="102">
        <f>SUM(B11:B13)</f>
        <v>23420</v>
      </c>
      <c r="C52" s="102">
        <f t="shared" ref="C52:D52" si="16">SUM(C11:C13)</f>
        <v>24890</v>
      </c>
      <c r="D52" s="102">
        <f t="shared" si="16"/>
        <v>25530</v>
      </c>
      <c r="E52" s="55"/>
      <c r="F52" s="135"/>
      <c r="G52" s="136"/>
      <c r="H52" s="136"/>
      <c r="I52" s="136"/>
      <c r="J52" s="136"/>
      <c r="K52" s="137"/>
      <c r="L52" s="24"/>
      <c r="M52" s="4"/>
    </row>
    <row r="53" spans="1:17" x14ac:dyDescent="0.2">
      <c r="A53" s="40" t="s">
        <v>421</v>
      </c>
      <c r="B53" s="76"/>
      <c r="C53" s="76"/>
      <c r="D53" s="76"/>
      <c r="E53" s="20"/>
      <c r="F53" s="95"/>
      <c r="G53" s="96"/>
      <c r="H53" s="96"/>
      <c r="I53" s="96"/>
      <c r="J53" s="96"/>
      <c r="K53" s="97"/>
      <c r="L53" s="24"/>
      <c r="M53" s="4"/>
    </row>
    <row r="54" spans="1:17" ht="38.25" x14ac:dyDescent="0.2">
      <c r="A54" s="41" t="s">
        <v>414</v>
      </c>
      <c r="B54" s="60">
        <f>SUM(B52:D53)/3</f>
        <v>24613.333333333332</v>
      </c>
      <c r="C54" s="61"/>
      <c r="D54" s="61"/>
      <c r="E54" s="20"/>
      <c r="F54" s="92"/>
      <c r="G54" s="93"/>
      <c r="H54" s="93"/>
      <c r="I54" s="93"/>
      <c r="J54" s="93"/>
      <c r="K54" s="94"/>
      <c r="L54" s="24"/>
      <c r="M54" s="4"/>
    </row>
    <row r="55" spans="1:17" x14ac:dyDescent="0.2">
      <c r="A55" s="40" t="s">
        <v>389</v>
      </c>
      <c r="B55" s="63"/>
      <c r="C55" s="64"/>
      <c r="D55" s="64"/>
      <c r="E55" s="20"/>
      <c r="F55" s="95"/>
      <c r="G55" s="96"/>
      <c r="H55" s="96"/>
      <c r="I55" s="96"/>
      <c r="J55" s="96" t="s">
        <v>2</v>
      </c>
      <c r="K55" s="97"/>
      <c r="L55" s="24"/>
      <c r="M55" s="4"/>
    </row>
    <row r="56" spans="1:17" ht="25.5" customHeight="1" x14ac:dyDescent="0.2">
      <c r="A56" s="66" t="s">
        <v>339</v>
      </c>
      <c r="B56" s="67"/>
      <c r="C56" s="67"/>
      <c r="D56" s="68"/>
      <c r="E56" s="20"/>
      <c r="F56" s="60">
        <f>((F34+G34+H34+F42+G42+H42)/3)</f>
        <v>24059.666666666668</v>
      </c>
      <c r="G56" s="61"/>
      <c r="H56" s="62"/>
      <c r="I56" s="92"/>
      <c r="J56" s="93"/>
      <c r="K56" s="94"/>
      <c r="L56" s="24"/>
      <c r="M56" s="39"/>
    </row>
    <row r="57" spans="1:17" ht="12" customHeight="1" x14ac:dyDescent="0.2">
      <c r="A57" s="58" t="s">
        <v>390</v>
      </c>
      <c r="B57" s="59"/>
      <c r="C57" s="59"/>
      <c r="D57" s="42"/>
      <c r="E57" s="20"/>
      <c r="F57" s="63"/>
      <c r="G57" s="64"/>
      <c r="H57" s="65"/>
      <c r="I57" s="95"/>
      <c r="J57" s="96"/>
      <c r="K57" s="97"/>
      <c r="L57" s="24"/>
      <c r="M57" s="39"/>
    </row>
    <row r="58" spans="1:17" ht="29.25" customHeight="1" x14ac:dyDescent="0.2">
      <c r="A58" s="158" t="s">
        <v>396</v>
      </c>
      <c r="B58" s="80" t="s">
        <v>392</v>
      </c>
      <c r="C58" s="80"/>
      <c r="D58" s="80"/>
      <c r="E58" s="80"/>
      <c r="F58" s="80"/>
      <c r="G58" s="80"/>
      <c r="H58" s="80"/>
      <c r="I58" s="81" t="s">
        <v>3</v>
      </c>
      <c r="J58" s="83">
        <f>IF(F56+B54&lt;&gt;0,SUM(B54/(F56+B54)),0)</f>
        <v>0.50568761599517864</v>
      </c>
      <c r="K58" s="84"/>
      <c r="L58" s="24"/>
      <c r="M58" s="39"/>
    </row>
    <row r="59" spans="1:17" ht="29.25" customHeight="1" x14ac:dyDescent="0.2">
      <c r="A59" s="159"/>
      <c r="B59" s="80" t="s">
        <v>395</v>
      </c>
      <c r="C59" s="80"/>
      <c r="D59" s="80"/>
      <c r="E59" s="80"/>
      <c r="F59" s="80"/>
      <c r="G59" s="80"/>
      <c r="H59" s="80"/>
      <c r="I59" s="82"/>
      <c r="J59" s="85"/>
      <c r="K59" s="86"/>
      <c r="L59" s="24"/>
      <c r="M59" s="39"/>
    </row>
    <row r="60" spans="1:17" ht="27.75" customHeight="1" x14ac:dyDescent="0.2">
      <c r="A60" s="66" t="s">
        <v>398</v>
      </c>
      <c r="B60" s="67"/>
      <c r="C60" s="67"/>
      <c r="D60" s="68"/>
      <c r="E60" s="20"/>
      <c r="F60" s="60">
        <f>SUM(F34+G34+H34+F41+G41+H41)/3</f>
        <v>31219.666666666668</v>
      </c>
      <c r="G60" s="61"/>
      <c r="H60" s="62"/>
      <c r="I60" s="92"/>
      <c r="J60" s="93"/>
      <c r="K60" s="94"/>
      <c r="M60" s="43"/>
    </row>
    <row r="61" spans="1:17" ht="14.25" customHeight="1" x14ac:dyDescent="0.2">
      <c r="A61" s="58" t="s">
        <v>391</v>
      </c>
      <c r="B61" s="59"/>
      <c r="C61" s="59"/>
      <c r="D61" s="42"/>
      <c r="E61" s="20"/>
      <c r="F61" s="63"/>
      <c r="G61" s="64"/>
      <c r="H61" s="65"/>
      <c r="I61" s="95"/>
      <c r="J61" s="96"/>
      <c r="K61" s="97"/>
      <c r="M61" s="43"/>
    </row>
    <row r="62" spans="1:17" ht="23.25" customHeight="1" x14ac:dyDescent="0.2">
      <c r="A62" s="158" t="s">
        <v>397</v>
      </c>
      <c r="B62" s="80" t="s">
        <v>393</v>
      </c>
      <c r="C62" s="80"/>
      <c r="D62" s="80"/>
      <c r="E62" s="80"/>
      <c r="F62" s="80"/>
      <c r="G62" s="80"/>
      <c r="H62" s="80"/>
      <c r="I62" s="81" t="s">
        <v>3</v>
      </c>
      <c r="J62" s="87">
        <f>IF(F60+B54&lt;&gt;0,SUM(B54/(F60+B54)),0)</f>
        <v>0.44083845276688216</v>
      </c>
      <c r="K62" s="88"/>
    </row>
    <row r="63" spans="1:17" ht="30" customHeight="1" x14ac:dyDescent="0.2">
      <c r="A63" s="159"/>
      <c r="B63" s="80" t="s">
        <v>394</v>
      </c>
      <c r="C63" s="80"/>
      <c r="D63" s="80"/>
      <c r="E63" s="80"/>
      <c r="F63" s="80"/>
      <c r="G63" s="80"/>
      <c r="H63" s="80"/>
      <c r="I63" s="82"/>
      <c r="J63" s="89"/>
      <c r="K63" s="90"/>
    </row>
  </sheetData>
  <mergeCells count="97">
    <mergeCell ref="A36:D36"/>
    <mergeCell ref="I3:K3"/>
    <mergeCell ref="I4:K5"/>
    <mergeCell ref="I38:K38"/>
    <mergeCell ref="I29:K29"/>
    <mergeCell ref="I34:K34"/>
    <mergeCell ref="I33:K33"/>
    <mergeCell ref="I25:K25"/>
    <mergeCell ref="I36:K36"/>
    <mergeCell ref="F36:H36"/>
    <mergeCell ref="I13:K13"/>
    <mergeCell ref="I28:K28"/>
    <mergeCell ref="I31:K31"/>
    <mergeCell ref="I45:K45"/>
    <mergeCell ref="I46:K46"/>
    <mergeCell ref="I47:K47"/>
    <mergeCell ref="A8:D8"/>
    <mergeCell ref="I8:K8"/>
    <mergeCell ref="D15:D16"/>
    <mergeCell ref="C15:C16"/>
    <mergeCell ref="A10:K10"/>
    <mergeCell ref="I41:K41"/>
    <mergeCell ref="I43:K43"/>
    <mergeCell ref="A42:D42"/>
    <mergeCell ref="A44:K44"/>
    <mergeCell ref="A43:D43"/>
    <mergeCell ref="A41:D41"/>
    <mergeCell ref="I30:K30"/>
    <mergeCell ref="I35:K35"/>
    <mergeCell ref="C48:C49"/>
    <mergeCell ref="C52:C53"/>
    <mergeCell ref="A50:K50"/>
    <mergeCell ref="I48:K49"/>
    <mergeCell ref="D52:D53"/>
    <mergeCell ref="F52:K53"/>
    <mergeCell ref="F48:F49"/>
    <mergeCell ref="G48:G49"/>
    <mergeCell ref="A48:A49"/>
    <mergeCell ref="D48:D49"/>
    <mergeCell ref="A39:D39"/>
    <mergeCell ref="I39:K39"/>
    <mergeCell ref="F39:H39"/>
    <mergeCell ref="A38:D38"/>
    <mergeCell ref="A1:D1"/>
    <mergeCell ref="A7:D7"/>
    <mergeCell ref="A15:A16"/>
    <mergeCell ref="F3:H3"/>
    <mergeCell ref="B3:D3"/>
    <mergeCell ref="A3:A4"/>
    <mergeCell ref="A6:K6"/>
    <mergeCell ref="I15:K16"/>
    <mergeCell ref="I7:K7"/>
    <mergeCell ref="H15:H16"/>
    <mergeCell ref="I11:K11"/>
    <mergeCell ref="I12:K12"/>
    <mergeCell ref="A2:D2"/>
    <mergeCell ref="B15:B16"/>
    <mergeCell ref="A60:D60"/>
    <mergeCell ref="F60:H61"/>
    <mergeCell ref="A61:C61"/>
    <mergeCell ref="F54:K55"/>
    <mergeCell ref="A40:K40"/>
    <mergeCell ref="A37:K37"/>
    <mergeCell ref="B54:D55"/>
    <mergeCell ref="B52:B53"/>
    <mergeCell ref="I42:K42"/>
    <mergeCell ref="A51:K51"/>
    <mergeCell ref="H48:H49"/>
    <mergeCell ref="B48:B49"/>
    <mergeCell ref="I56:K57"/>
    <mergeCell ref="I60:K61"/>
    <mergeCell ref="A62:A63"/>
    <mergeCell ref="B62:H62"/>
    <mergeCell ref="I62:I63"/>
    <mergeCell ref="J62:K63"/>
    <mergeCell ref="B63:H63"/>
    <mergeCell ref="A58:A59"/>
    <mergeCell ref="B59:H59"/>
    <mergeCell ref="B58:H58"/>
    <mergeCell ref="I58:I59"/>
    <mergeCell ref="J58:K59"/>
    <mergeCell ref="A57:C57"/>
    <mergeCell ref="F56:H57"/>
    <mergeCell ref="A56:D56"/>
    <mergeCell ref="F8:H8"/>
    <mergeCell ref="I21:K21"/>
    <mergeCell ref="I22:K22"/>
    <mergeCell ref="I23:K23"/>
    <mergeCell ref="I24:K24"/>
    <mergeCell ref="I14:K14"/>
    <mergeCell ref="I18:K18"/>
    <mergeCell ref="I17:K17"/>
    <mergeCell ref="I19:K19"/>
    <mergeCell ref="I20:K20"/>
    <mergeCell ref="G15:G16"/>
    <mergeCell ref="F15:F16"/>
    <mergeCell ref="A35:D35"/>
  </mergeCells>
  <dataValidations count="11">
    <dataValidation type="list" allowBlank="1" showInputMessage="1" showErrorMessage="1" sqref="G1">
      <formula1>CountryLookUp</formula1>
    </dataValidation>
    <dataValidation type="list" allowBlank="1" showInputMessage="1" showErrorMessage="1" sqref="I1">
      <formula1>DiseaseLookUp</formula1>
    </dataValidation>
    <dataValidation type="list" allowBlank="1" showInputMessage="1" showErrorMessage="1" sqref="K1">
      <formula1>ReportingYearLookUp</formula1>
    </dataValidation>
    <dataValidation type="list" allowBlank="1" showInputMessage="1" showErrorMessage="1" sqref="G2">
      <formula1>CurrencyLookUp</formula1>
    </dataValidation>
    <dataValidation type="list" allowBlank="1" showInputMessage="1" showErrorMessage="1" sqref="I2">
      <formula1>UnitLookUp</formula1>
    </dataValidation>
    <dataValidation type="list" allowBlank="1" showInputMessage="1" showErrorMessage="1" sqref="K2">
      <formula1>ReportingCycleLookUp</formula1>
    </dataValidation>
    <dataValidation type="decimal" allowBlank="1" showInputMessage="1" showErrorMessage="1" errorTitle="Invalid data is enterd" error="Input Number" sqref="B11:H14 B17:H28 F42:H43 B45:H47">
      <formula1>-1000000000000000</formula1>
      <formula2>1000000000000000</formula2>
    </dataValidation>
    <dataValidation type="decimal" allowBlank="1" showInputMessage="1" showErrorMessage="1" errorTitle="Invalid data is enterd" error="Input Number" sqref="B30:H33">
      <formula1>-1000000000000000</formula1>
      <formula2>1000000000000000</formula2>
    </dataValidation>
    <dataValidation type="whole" allowBlank="1" showInputMessage="1" showErrorMessage="1" errorTitle="Invalid data is enterd" error="Input Year" sqref="B4:H4">
      <formula1>2000</formula1>
      <formula2>2100</formula2>
    </dataValidation>
    <dataValidation operator="greaterThan" allowBlank="1" showInputMessage="1" showErrorMessage="1" errorTitle="Invalid data is enterd" error="Input Month/Year" sqref="B5:H5"/>
    <dataValidation type="decimal" allowBlank="1" showInputMessage="1" showErrorMessage="1" errorTitle="Invalid data is enterd" error="Input Number" sqref="F7:H7">
      <formula1>-1000000000000000</formula1>
      <formula2>1000000000000000</formula2>
    </dataValidation>
  </dataValidations>
  <pageMargins left="0.70866141732283472" right="0.51181102362204722" top="1.3385826771653544" bottom="0.74803149606299213" header="0.31496062992125984" footer="0.31496062992125984"/>
  <pageSetup paperSize="8" scale="85"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'look uptables'!$A$2:$A$258</xm:f>
          </x14:formula1>
          <xm:sqref>G1</xm:sqref>
        </x14:dataValidation>
        <x14:dataValidation type="list" allowBlank="1" showInputMessage="1" showErrorMessage="1">
          <x14:formula1>
            <xm:f>'look uptables'!$D$2:$D$4</xm:f>
          </x14:formula1>
          <xm:sqref>G2</xm:sqref>
        </x14:dataValidation>
        <x14:dataValidation type="list" allowBlank="1" showInputMessage="1" showErrorMessage="1">
          <x14:formula1>
            <xm:f>'look uptables'!$B$2:$B$5</xm:f>
          </x14:formula1>
          <xm:sqref>I1</xm:sqref>
        </x14:dataValidation>
        <x14:dataValidation type="list" allowBlank="1" showInputMessage="1" showErrorMessage="1">
          <x14:formula1>
            <xm:f>'look uptables'!$C$2:$C$5</xm:f>
          </x14:formula1>
          <xm:sqref>I2</xm:sqref>
        </x14:dataValidation>
        <x14:dataValidation type="list" allowBlank="1" showInputMessage="1" showErrorMessage="1">
          <x14:formula1>
            <xm:f>'look uptables'!$E$2:$E$7</xm:f>
          </x14:formula1>
          <xm:sqref>K1</xm:sqref>
        </x14:dataValidation>
        <x14:dataValidation type="list" allowBlank="1" showInputMessage="1" showErrorMessage="1">
          <x14:formula1>
            <xm:f>'look uptables'!$G$2:$G$5</xm:f>
          </x14:formula1>
          <xm:sqref>K2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58"/>
  <sheetViews>
    <sheetView workbookViewId="0">
      <selection activeCell="A41" sqref="A41:XFD41"/>
    </sheetView>
  </sheetViews>
  <sheetFormatPr defaultColWidth="9" defaultRowHeight="11.25" x14ac:dyDescent="0.2"/>
  <cols>
    <col min="1" max="1" width="38.75" style="11" bestFit="1" customWidth="1"/>
    <col min="2" max="2" width="9" style="11"/>
    <col min="3" max="3" width="18.75" style="11" bestFit="1" customWidth="1"/>
    <col min="4" max="4" width="10.25" style="11" customWidth="1"/>
    <col min="5" max="5" width="13.375" style="11" bestFit="1" customWidth="1"/>
    <col min="6" max="6" width="48.25" style="11" customWidth="1"/>
    <col min="7" max="7" width="15.75" style="11" bestFit="1" customWidth="1"/>
    <col min="8" max="16384" width="9" style="11"/>
  </cols>
  <sheetData>
    <row r="1" spans="1:7" x14ac:dyDescent="0.2">
      <c r="A1" s="10" t="s">
        <v>16</v>
      </c>
      <c r="B1" s="10" t="s">
        <v>20</v>
      </c>
      <c r="C1" s="10" t="s">
        <v>17</v>
      </c>
      <c r="D1" s="10" t="s">
        <v>310</v>
      </c>
      <c r="E1" s="10" t="s">
        <v>19</v>
      </c>
      <c r="F1" s="10" t="s">
        <v>284</v>
      </c>
      <c r="G1" s="10" t="s">
        <v>312</v>
      </c>
    </row>
    <row r="2" spans="1:7" s="49" customFormat="1" x14ac:dyDescent="0.2">
      <c r="A2" s="49" t="s">
        <v>346</v>
      </c>
      <c r="B2" s="49" t="s">
        <v>347</v>
      </c>
      <c r="C2" s="49" t="s">
        <v>348</v>
      </c>
      <c r="D2" s="49" t="s">
        <v>349</v>
      </c>
      <c r="E2" s="49" t="s">
        <v>350</v>
      </c>
      <c r="F2" s="49" t="s">
        <v>351</v>
      </c>
      <c r="G2" s="49" t="s">
        <v>348</v>
      </c>
    </row>
    <row r="3" spans="1:7" x14ac:dyDescent="0.2">
      <c r="A3" s="11" t="s">
        <v>176</v>
      </c>
      <c r="B3" s="11" t="s">
        <v>23</v>
      </c>
      <c r="C3" s="11" t="s">
        <v>314</v>
      </c>
      <c r="D3" s="11" t="s">
        <v>21</v>
      </c>
      <c r="E3" s="11">
        <v>2013</v>
      </c>
      <c r="F3" s="11" t="s">
        <v>285</v>
      </c>
      <c r="G3" s="11" t="s">
        <v>326</v>
      </c>
    </row>
    <row r="4" spans="1:7" x14ac:dyDescent="0.2">
      <c r="A4" s="11" t="s">
        <v>30</v>
      </c>
      <c r="B4" s="11" t="s">
        <v>313</v>
      </c>
      <c r="C4" s="11" t="s">
        <v>25</v>
      </c>
      <c r="D4" s="11" t="s">
        <v>22</v>
      </c>
      <c r="E4" s="11">
        <v>2014</v>
      </c>
      <c r="F4" s="11" t="s">
        <v>286</v>
      </c>
      <c r="G4" s="11" t="s">
        <v>311</v>
      </c>
    </row>
    <row r="5" spans="1:7" x14ac:dyDescent="0.2">
      <c r="A5" s="11" t="s">
        <v>223</v>
      </c>
      <c r="B5" s="11" t="s">
        <v>24</v>
      </c>
      <c r="C5" s="11" t="s">
        <v>273</v>
      </c>
      <c r="E5" s="11">
        <v>2015</v>
      </c>
      <c r="F5" s="11" t="s">
        <v>247</v>
      </c>
      <c r="G5" s="11" t="s">
        <v>325</v>
      </c>
    </row>
    <row r="6" spans="1:7" x14ac:dyDescent="0.2">
      <c r="A6" s="11" t="s">
        <v>77</v>
      </c>
      <c r="E6" s="11">
        <v>2016</v>
      </c>
      <c r="F6" s="11" t="s">
        <v>287</v>
      </c>
    </row>
    <row r="7" spans="1:7" x14ac:dyDescent="0.2">
      <c r="A7" s="11" t="s">
        <v>259</v>
      </c>
      <c r="E7" s="11">
        <v>2017</v>
      </c>
      <c r="F7" s="11" t="s">
        <v>239</v>
      </c>
    </row>
    <row r="8" spans="1:7" x14ac:dyDescent="0.2">
      <c r="A8" s="11" t="s">
        <v>224</v>
      </c>
      <c r="F8" s="11" t="s">
        <v>119</v>
      </c>
    </row>
    <row r="9" spans="1:7" x14ac:dyDescent="0.2">
      <c r="A9" s="11" t="s">
        <v>68</v>
      </c>
      <c r="F9" s="11" t="s">
        <v>114</v>
      </c>
    </row>
    <row r="10" spans="1:7" x14ac:dyDescent="0.2">
      <c r="A10" s="11" t="s">
        <v>131</v>
      </c>
      <c r="F10" s="11" t="s">
        <v>160</v>
      </c>
    </row>
    <row r="11" spans="1:7" x14ac:dyDescent="0.2">
      <c r="A11" s="11" t="s">
        <v>132</v>
      </c>
      <c r="F11" s="11" t="s">
        <v>288</v>
      </c>
    </row>
    <row r="12" spans="1:7" x14ac:dyDescent="0.2">
      <c r="A12" s="11" t="s">
        <v>117</v>
      </c>
      <c r="F12" s="11" t="s">
        <v>213</v>
      </c>
    </row>
    <row r="13" spans="1:7" x14ac:dyDescent="0.2">
      <c r="A13" s="11" t="s">
        <v>185</v>
      </c>
      <c r="F13" s="11" t="s">
        <v>289</v>
      </c>
    </row>
    <row r="14" spans="1:7" x14ac:dyDescent="0.2">
      <c r="A14" s="11" t="s">
        <v>133</v>
      </c>
      <c r="F14" s="11" t="s">
        <v>290</v>
      </c>
    </row>
    <row r="15" spans="1:7" x14ac:dyDescent="0.2">
      <c r="A15" s="11" t="s">
        <v>247</v>
      </c>
      <c r="F15" s="11" t="s">
        <v>291</v>
      </c>
    </row>
    <row r="16" spans="1:7" x14ac:dyDescent="0.2">
      <c r="A16" s="11" t="s">
        <v>238</v>
      </c>
      <c r="F16" s="11" t="s">
        <v>216</v>
      </c>
    </row>
    <row r="17" spans="1:6" x14ac:dyDescent="0.2">
      <c r="A17" s="11" t="s">
        <v>186</v>
      </c>
      <c r="F17" s="11" t="s">
        <v>240</v>
      </c>
    </row>
    <row r="18" spans="1:6" x14ac:dyDescent="0.2">
      <c r="A18" s="11" t="s">
        <v>134</v>
      </c>
      <c r="F18" s="11" t="s">
        <v>241</v>
      </c>
    </row>
    <row r="19" spans="1:6" x14ac:dyDescent="0.2">
      <c r="A19" s="11" t="s">
        <v>187</v>
      </c>
      <c r="F19" s="11" t="s">
        <v>345</v>
      </c>
    </row>
    <row r="20" spans="1:6" x14ac:dyDescent="0.2">
      <c r="A20" s="11" t="s">
        <v>177</v>
      </c>
      <c r="F20" s="11" t="s">
        <v>292</v>
      </c>
    </row>
    <row r="21" spans="1:6" x14ac:dyDescent="0.2">
      <c r="A21" s="11" t="s">
        <v>135</v>
      </c>
      <c r="F21" s="11" t="s">
        <v>293</v>
      </c>
    </row>
    <row r="22" spans="1:6" x14ac:dyDescent="0.2">
      <c r="A22" s="11" t="s">
        <v>203</v>
      </c>
      <c r="F22" s="11" t="s">
        <v>218</v>
      </c>
    </row>
    <row r="23" spans="1:6" x14ac:dyDescent="0.2">
      <c r="A23" s="11" t="s">
        <v>239</v>
      </c>
      <c r="F23" s="11" t="s">
        <v>230</v>
      </c>
    </row>
    <row r="24" spans="1:6" x14ac:dyDescent="0.2">
      <c r="A24" s="11" t="s">
        <v>105</v>
      </c>
      <c r="F24" s="12" t="s">
        <v>163</v>
      </c>
    </row>
    <row r="25" spans="1:6" x14ac:dyDescent="0.2">
      <c r="A25" s="11" t="s">
        <v>89</v>
      </c>
      <c r="F25" s="11" t="s">
        <v>294</v>
      </c>
    </row>
    <row r="26" spans="1:6" x14ac:dyDescent="0.2">
      <c r="A26" s="11" t="s">
        <v>113</v>
      </c>
      <c r="F26" s="11" t="s">
        <v>243</v>
      </c>
    </row>
    <row r="27" spans="1:6" x14ac:dyDescent="0.2">
      <c r="A27" s="11" t="s">
        <v>178</v>
      </c>
      <c r="F27" s="11" t="s">
        <v>295</v>
      </c>
    </row>
    <row r="28" spans="1:6" x14ac:dyDescent="0.2">
      <c r="A28" s="11" t="s">
        <v>118</v>
      </c>
      <c r="F28" s="11" t="s">
        <v>296</v>
      </c>
    </row>
    <row r="29" spans="1:6" x14ac:dyDescent="0.2">
      <c r="A29" s="11" t="s">
        <v>225</v>
      </c>
      <c r="F29" s="11" t="s">
        <v>244</v>
      </c>
    </row>
    <row r="30" spans="1:6" x14ac:dyDescent="0.2">
      <c r="A30" s="11" t="s">
        <v>84</v>
      </c>
      <c r="F30" s="11" t="s">
        <v>245</v>
      </c>
    </row>
    <row r="31" spans="1:6" x14ac:dyDescent="0.2">
      <c r="A31" s="11" t="s">
        <v>119</v>
      </c>
      <c r="F31" s="11" t="s">
        <v>34</v>
      </c>
    </row>
    <row r="32" spans="1:6" x14ac:dyDescent="0.2">
      <c r="A32" s="11" t="s">
        <v>136</v>
      </c>
      <c r="F32" s="11" t="s">
        <v>232</v>
      </c>
    </row>
    <row r="33" spans="1:6" x14ac:dyDescent="0.2">
      <c r="A33" s="11" t="s">
        <v>165</v>
      </c>
      <c r="F33" s="11" t="s">
        <v>236</v>
      </c>
    </row>
    <row r="34" spans="1:6" x14ac:dyDescent="0.2">
      <c r="A34" s="11" t="s">
        <v>204</v>
      </c>
      <c r="F34" s="11" t="s">
        <v>297</v>
      </c>
    </row>
    <row r="35" spans="1:6" x14ac:dyDescent="0.2">
      <c r="A35" s="11" t="s">
        <v>90</v>
      </c>
      <c r="F35" s="11" t="s">
        <v>221</v>
      </c>
    </row>
    <row r="36" spans="1:6" x14ac:dyDescent="0.2">
      <c r="A36" s="11" t="s">
        <v>49</v>
      </c>
      <c r="F36" s="11" t="s">
        <v>246</v>
      </c>
    </row>
    <row r="37" spans="1:6" x14ac:dyDescent="0.2">
      <c r="A37" s="11" t="s">
        <v>166</v>
      </c>
      <c r="F37" s="11" t="s">
        <v>298</v>
      </c>
    </row>
    <row r="38" spans="1:6" x14ac:dyDescent="0.2">
      <c r="A38" s="11" t="s">
        <v>69</v>
      </c>
      <c r="F38" s="11" t="s">
        <v>299</v>
      </c>
    </row>
    <row r="39" spans="1:6" x14ac:dyDescent="0.2">
      <c r="A39" s="11" t="s">
        <v>114</v>
      </c>
      <c r="F39" s="11" t="s">
        <v>300</v>
      </c>
    </row>
    <row r="40" spans="1:6" x14ac:dyDescent="0.2">
      <c r="A40" s="11" t="s">
        <v>91</v>
      </c>
      <c r="F40" s="11" t="s">
        <v>301</v>
      </c>
    </row>
    <row r="41" spans="1:6" x14ac:dyDescent="0.2">
      <c r="A41" s="11" t="s">
        <v>137</v>
      </c>
      <c r="F41" s="11" t="s">
        <v>302</v>
      </c>
    </row>
    <row r="42" spans="1:6" x14ac:dyDescent="0.2">
      <c r="A42" s="11" t="s">
        <v>70</v>
      </c>
      <c r="F42" s="11" t="s">
        <v>303</v>
      </c>
    </row>
    <row r="43" spans="1:6" x14ac:dyDescent="0.2">
      <c r="A43" s="11" t="s">
        <v>71</v>
      </c>
      <c r="F43" s="11" t="s">
        <v>304</v>
      </c>
    </row>
    <row r="44" spans="1:6" x14ac:dyDescent="0.2">
      <c r="A44" s="11" t="s">
        <v>120</v>
      </c>
      <c r="F44" s="11" t="s">
        <v>222</v>
      </c>
    </row>
    <row r="45" spans="1:6" x14ac:dyDescent="0.2">
      <c r="A45" s="11" t="s">
        <v>160</v>
      </c>
      <c r="F45" s="11" t="s">
        <v>305</v>
      </c>
    </row>
    <row r="46" spans="1:6" x14ac:dyDescent="0.2">
      <c r="A46" s="11" t="s">
        <v>121</v>
      </c>
      <c r="F46" s="11" t="s">
        <v>307</v>
      </c>
    </row>
    <row r="47" spans="1:6" x14ac:dyDescent="0.2">
      <c r="A47" s="11" t="s">
        <v>50</v>
      </c>
      <c r="F47" s="11" t="s">
        <v>308</v>
      </c>
    </row>
    <row r="48" spans="1:6" x14ac:dyDescent="0.2">
      <c r="A48" s="11" t="s">
        <v>72</v>
      </c>
      <c r="F48" s="11" t="s">
        <v>309</v>
      </c>
    </row>
    <row r="49" spans="1:6" x14ac:dyDescent="0.2">
      <c r="A49" s="11" t="s">
        <v>73</v>
      </c>
      <c r="F49" s="11" t="s">
        <v>306</v>
      </c>
    </row>
    <row r="50" spans="1:6" x14ac:dyDescent="0.2">
      <c r="A50" s="11" t="s">
        <v>260</v>
      </c>
    </row>
    <row r="51" spans="1:6" x14ac:dyDescent="0.2">
      <c r="A51" s="11" t="s">
        <v>106</v>
      </c>
    </row>
    <row r="52" spans="1:6" x14ac:dyDescent="0.2">
      <c r="A52" s="11" t="s">
        <v>92</v>
      </c>
    </row>
    <row r="53" spans="1:6" x14ac:dyDescent="0.2">
      <c r="A53" s="11" t="s">
        <v>226</v>
      </c>
    </row>
    <row r="54" spans="1:6" x14ac:dyDescent="0.2">
      <c r="A54" s="11" t="s">
        <v>138</v>
      </c>
    </row>
    <row r="55" spans="1:6" x14ac:dyDescent="0.2">
      <c r="A55" s="11" t="s">
        <v>188</v>
      </c>
    </row>
    <row r="56" spans="1:6" x14ac:dyDescent="0.2">
      <c r="A56" s="11" t="s">
        <v>205</v>
      </c>
    </row>
    <row r="57" spans="1:6" x14ac:dyDescent="0.2">
      <c r="A57" s="11" t="s">
        <v>213</v>
      </c>
    </row>
    <row r="58" spans="1:6" x14ac:dyDescent="0.2">
      <c r="A58" s="11" t="s">
        <v>51</v>
      </c>
    </row>
    <row r="59" spans="1:6" x14ac:dyDescent="0.2">
      <c r="A59" s="11" t="s">
        <v>139</v>
      </c>
    </row>
    <row r="60" spans="1:6" x14ac:dyDescent="0.2">
      <c r="A60" s="11" t="s">
        <v>140</v>
      </c>
    </row>
    <row r="61" spans="1:6" x14ac:dyDescent="0.2">
      <c r="A61" s="11" t="s">
        <v>122</v>
      </c>
    </row>
    <row r="62" spans="1:6" x14ac:dyDescent="0.2">
      <c r="A62" s="11" t="s">
        <v>78</v>
      </c>
    </row>
    <row r="63" spans="1:6" x14ac:dyDescent="0.2">
      <c r="A63" s="11" t="s">
        <v>107</v>
      </c>
    </row>
    <row r="64" spans="1:6" x14ac:dyDescent="0.2">
      <c r="A64" s="11" t="s">
        <v>74</v>
      </c>
    </row>
    <row r="65" spans="1:1" x14ac:dyDescent="0.2">
      <c r="A65" s="11" t="s">
        <v>52</v>
      </c>
    </row>
    <row r="66" spans="1:1" x14ac:dyDescent="0.2">
      <c r="A66" s="11" t="s">
        <v>214</v>
      </c>
    </row>
    <row r="67" spans="1:1" x14ac:dyDescent="0.2">
      <c r="A67" s="11" t="s">
        <v>53</v>
      </c>
    </row>
    <row r="68" spans="1:1" x14ac:dyDescent="0.2">
      <c r="A68" s="11" t="s">
        <v>234</v>
      </c>
    </row>
    <row r="69" spans="1:1" x14ac:dyDescent="0.2">
      <c r="A69" s="11" t="s">
        <v>215</v>
      </c>
    </row>
    <row r="70" spans="1:1" x14ac:dyDescent="0.2">
      <c r="A70" s="11" t="s">
        <v>123</v>
      </c>
    </row>
    <row r="71" spans="1:1" x14ac:dyDescent="0.2">
      <c r="A71" s="11" t="s">
        <v>249</v>
      </c>
    </row>
    <row r="72" spans="1:1" x14ac:dyDescent="0.2">
      <c r="A72" s="11" t="s">
        <v>216</v>
      </c>
    </row>
    <row r="73" spans="1:1" x14ac:dyDescent="0.2">
      <c r="A73" s="11" t="s">
        <v>240</v>
      </c>
    </row>
    <row r="74" spans="1:1" x14ac:dyDescent="0.2">
      <c r="A74" s="11" t="s">
        <v>124</v>
      </c>
    </row>
    <row r="75" spans="1:1" x14ac:dyDescent="0.2">
      <c r="A75" s="11" t="s">
        <v>261</v>
      </c>
    </row>
    <row r="76" spans="1:1" x14ac:dyDescent="0.2">
      <c r="A76" s="11" t="s">
        <v>75</v>
      </c>
    </row>
    <row r="77" spans="1:1" x14ac:dyDescent="0.2">
      <c r="A77" s="11" t="s">
        <v>93</v>
      </c>
    </row>
    <row r="78" spans="1:1" x14ac:dyDescent="0.2">
      <c r="A78" s="11" t="s">
        <v>189</v>
      </c>
    </row>
    <row r="79" spans="1:1" x14ac:dyDescent="0.2">
      <c r="A79" s="11" t="s">
        <v>241</v>
      </c>
    </row>
    <row r="80" spans="1:1" x14ac:dyDescent="0.2">
      <c r="A80" s="11" t="s">
        <v>94</v>
      </c>
    </row>
    <row r="81" spans="1:1" x14ac:dyDescent="0.2">
      <c r="A81" s="11" t="s">
        <v>227</v>
      </c>
    </row>
    <row r="82" spans="1:1" x14ac:dyDescent="0.2">
      <c r="A82" s="11" t="s">
        <v>228</v>
      </c>
    </row>
    <row r="83" spans="1:1" x14ac:dyDescent="0.2">
      <c r="A83" s="11" t="s">
        <v>115</v>
      </c>
    </row>
    <row r="84" spans="1:1" x14ac:dyDescent="0.2">
      <c r="A84" s="11" t="s">
        <v>141</v>
      </c>
    </row>
    <row r="85" spans="1:1" x14ac:dyDescent="0.2">
      <c r="A85" s="11" t="s">
        <v>142</v>
      </c>
    </row>
    <row r="86" spans="1:1" x14ac:dyDescent="0.2">
      <c r="A86" s="11" t="s">
        <v>37</v>
      </c>
    </row>
    <row r="87" spans="1:1" x14ac:dyDescent="0.2">
      <c r="A87" s="11" t="s">
        <v>108</v>
      </c>
    </row>
    <row r="88" spans="1:1" x14ac:dyDescent="0.2">
      <c r="A88" s="11" t="s">
        <v>31</v>
      </c>
    </row>
    <row r="89" spans="1:1" x14ac:dyDescent="0.2">
      <c r="A89" s="11" t="s">
        <v>95</v>
      </c>
    </row>
    <row r="90" spans="1:1" x14ac:dyDescent="0.2">
      <c r="A90" s="11" t="s">
        <v>96</v>
      </c>
    </row>
    <row r="91" spans="1:1" x14ac:dyDescent="0.2">
      <c r="A91" s="11" t="s">
        <v>125</v>
      </c>
    </row>
    <row r="92" spans="1:1" x14ac:dyDescent="0.2">
      <c r="A92" s="11" t="s">
        <v>143</v>
      </c>
    </row>
    <row r="93" spans="1:1" x14ac:dyDescent="0.2">
      <c r="A93" s="11" t="s">
        <v>229</v>
      </c>
    </row>
    <row r="94" spans="1:1" x14ac:dyDescent="0.2">
      <c r="A94" s="11" t="s">
        <v>109</v>
      </c>
    </row>
    <row r="95" spans="1:1" x14ac:dyDescent="0.2">
      <c r="A95" s="11" t="s">
        <v>28</v>
      </c>
    </row>
    <row r="96" spans="1:1" x14ac:dyDescent="0.2">
      <c r="A96" s="11" t="s">
        <v>206</v>
      </c>
    </row>
    <row r="97" spans="1:1" x14ac:dyDescent="0.2">
      <c r="A97" s="11" t="s">
        <v>217</v>
      </c>
    </row>
    <row r="98" spans="1:1" x14ac:dyDescent="0.2">
      <c r="A98" s="11" t="s">
        <v>179</v>
      </c>
    </row>
    <row r="99" spans="1:1" x14ac:dyDescent="0.2">
      <c r="A99" s="11" t="s">
        <v>167</v>
      </c>
    </row>
    <row r="100" spans="1:1" x14ac:dyDescent="0.2">
      <c r="A100" s="11" t="s">
        <v>180</v>
      </c>
    </row>
    <row r="101" spans="1:1" x14ac:dyDescent="0.2">
      <c r="A101" s="11" t="s">
        <v>190</v>
      </c>
    </row>
    <row r="102" spans="1:1" x14ac:dyDescent="0.2">
      <c r="A102" s="11" t="s">
        <v>218</v>
      </c>
    </row>
    <row r="103" spans="1:1" x14ac:dyDescent="0.2">
      <c r="A103" s="11" t="s">
        <v>32</v>
      </c>
    </row>
    <row r="104" spans="1:1" x14ac:dyDescent="0.2">
      <c r="A104" s="11" t="s">
        <v>191</v>
      </c>
    </row>
    <row r="105" spans="1:1" x14ac:dyDescent="0.2">
      <c r="A105" s="11" t="s">
        <v>230</v>
      </c>
    </row>
    <row r="106" spans="1:1" x14ac:dyDescent="0.2">
      <c r="A106" s="11" t="s">
        <v>144</v>
      </c>
    </row>
    <row r="107" spans="1:1" x14ac:dyDescent="0.2">
      <c r="A107" s="11" t="s">
        <v>163</v>
      </c>
    </row>
    <row r="108" spans="1:1" x14ac:dyDescent="0.2">
      <c r="A108" s="11" t="s">
        <v>33</v>
      </c>
    </row>
    <row r="109" spans="1:1" x14ac:dyDescent="0.2">
      <c r="A109" s="11" t="s">
        <v>192</v>
      </c>
    </row>
    <row r="110" spans="1:1" x14ac:dyDescent="0.2">
      <c r="A110" s="11" t="s">
        <v>155</v>
      </c>
    </row>
    <row r="111" spans="1:1" x14ac:dyDescent="0.2">
      <c r="A111" s="11" t="s">
        <v>54</v>
      </c>
    </row>
    <row r="112" spans="1:1" x14ac:dyDescent="0.2">
      <c r="A112" s="11" t="s">
        <v>254</v>
      </c>
    </row>
    <row r="113" spans="1:1" x14ac:dyDescent="0.2">
      <c r="A113" s="11" t="s">
        <v>161</v>
      </c>
    </row>
    <row r="114" spans="1:1" x14ac:dyDescent="0.2">
      <c r="A114" s="11" t="s">
        <v>268</v>
      </c>
    </row>
    <row r="115" spans="1:1" x14ac:dyDescent="0.2">
      <c r="A115" s="11" t="s">
        <v>193</v>
      </c>
    </row>
    <row r="116" spans="1:1" x14ac:dyDescent="0.2">
      <c r="A116" s="11" t="s">
        <v>156</v>
      </c>
    </row>
    <row r="117" spans="1:1" x14ac:dyDescent="0.2">
      <c r="A117" s="11" t="s">
        <v>168</v>
      </c>
    </row>
    <row r="118" spans="1:1" x14ac:dyDescent="0.2">
      <c r="A118" s="11" t="s">
        <v>219</v>
      </c>
    </row>
    <row r="119" spans="1:1" x14ac:dyDescent="0.2">
      <c r="A119" s="11" t="s">
        <v>194</v>
      </c>
    </row>
    <row r="120" spans="1:1" x14ac:dyDescent="0.2">
      <c r="A120" s="11" t="s">
        <v>85</v>
      </c>
    </row>
    <row r="121" spans="1:1" x14ac:dyDescent="0.2">
      <c r="A121" s="11" t="s">
        <v>97</v>
      </c>
    </row>
    <row r="122" spans="1:1" x14ac:dyDescent="0.2">
      <c r="A122" s="11" t="s">
        <v>79</v>
      </c>
    </row>
    <row r="123" spans="1:1" x14ac:dyDescent="0.2">
      <c r="A123" s="11" t="s">
        <v>242</v>
      </c>
    </row>
    <row r="124" spans="1:1" x14ac:dyDescent="0.2">
      <c r="A124" s="11" t="s">
        <v>220</v>
      </c>
    </row>
    <row r="125" spans="1:1" x14ac:dyDescent="0.2">
      <c r="A125" s="11" t="s">
        <v>48</v>
      </c>
    </row>
    <row r="126" spans="1:1" x14ac:dyDescent="0.2">
      <c r="A126" s="11" t="s">
        <v>243</v>
      </c>
    </row>
    <row r="127" spans="1:1" x14ac:dyDescent="0.2">
      <c r="A127" s="11" t="s">
        <v>29</v>
      </c>
    </row>
    <row r="128" spans="1:1" x14ac:dyDescent="0.2">
      <c r="A128" s="11" t="s">
        <v>237</v>
      </c>
    </row>
    <row r="129" spans="1:1" x14ac:dyDescent="0.2">
      <c r="A129" s="11" t="s">
        <v>55</v>
      </c>
    </row>
    <row r="130" spans="1:1" x14ac:dyDescent="0.2">
      <c r="A130" s="11" t="s">
        <v>56</v>
      </c>
    </row>
    <row r="131" spans="1:1" x14ac:dyDescent="0.2">
      <c r="A131" s="11" t="s">
        <v>169</v>
      </c>
    </row>
    <row r="132" spans="1:1" x14ac:dyDescent="0.2">
      <c r="A132" s="11" t="s">
        <v>181</v>
      </c>
    </row>
    <row r="133" spans="1:1" x14ac:dyDescent="0.2">
      <c r="A133" s="11" t="s">
        <v>98</v>
      </c>
    </row>
    <row r="134" spans="1:1" x14ac:dyDescent="0.2">
      <c r="A134" s="11" t="s">
        <v>231</v>
      </c>
    </row>
    <row r="135" spans="1:1" x14ac:dyDescent="0.2">
      <c r="A135" s="11" t="s">
        <v>255</v>
      </c>
    </row>
    <row r="136" spans="1:1" x14ac:dyDescent="0.2">
      <c r="A136" s="11" t="s">
        <v>145</v>
      </c>
    </row>
    <row r="137" spans="1:1" x14ac:dyDescent="0.2">
      <c r="A137" s="11" t="s">
        <v>99</v>
      </c>
    </row>
    <row r="138" spans="1:1" x14ac:dyDescent="0.2">
      <c r="A138" s="11" t="s">
        <v>57</v>
      </c>
    </row>
    <row r="139" spans="1:1" x14ac:dyDescent="0.2">
      <c r="A139" s="11" t="s">
        <v>58</v>
      </c>
    </row>
    <row r="140" spans="1:1" x14ac:dyDescent="0.2">
      <c r="A140" s="11" t="s">
        <v>110</v>
      </c>
    </row>
    <row r="141" spans="1:1" x14ac:dyDescent="0.2">
      <c r="A141" s="11" t="s">
        <v>256</v>
      </c>
    </row>
    <row r="142" spans="1:1" x14ac:dyDescent="0.2">
      <c r="A142" s="11" t="s">
        <v>208</v>
      </c>
    </row>
    <row r="143" spans="1:1" x14ac:dyDescent="0.2">
      <c r="A143" s="11" t="s">
        <v>244</v>
      </c>
    </row>
    <row r="144" spans="1:1" x14ac:dyDescent="0.2">
      <c r="A144" s="11" t="s">
        <v>164</v>
      </c>
    </row>
    <row r="145" spans="1:1" x14ac:dyDescent="0.2">
      <c r="A145" s="11" t="s">
        <v>271</v>
      </c>
    </row>
    <row r="146" spans="1:1" x14ac:dyDescent="0.2">
      <c r="A146" s="11" t="s">
        <v>146</v>
      </c>
    </row>
    <row r="147" spans="1:1" x14ac:dyDescent="0.2">
      <c r="A147" s="11" t="s">
        <v>80</v>
      </c>
    </row>
    <row r="148" spans="1:1" x14ac:dyDescent="0.2">
      <c r="A148" s="11" t="s">
        <v>59</v>
      </c>
    </row>
    <row r="149" spans="1:1" x14ac:dyDescent="0.2">
      <c r="A149" s="11" t="s">
        <v>47</v>
      </c>
    </row>
    <row r="150" spans="1:1" x14ac:dyDescent="0.2">
      <c r="A150" s="11" t="s">
        <v>276</v>
      </c>
    </row>
    <row r="151" spans="1:1" x14ac:dyDescent="0.2">
      <c r="A151" s="11" t="s">
        <v>274</v>
      </c>
    </row>
    <row r="152" spans="1:1" x14ac:dyDescent="0.2">
      <c r="A152" s="11" t="s">
        <v>41</v>
      </c>
    </row>
    <row r="153" spans="1:1" x14ac:dyDescent="0.2">
      <c r="A153" s="11" t="s">
        <v>42</v>
      </c>
    </row>
    <row r="154" spans="1:1" x14ac:dyDescent="0.2">
      <c r="A154" s="11" t="s">
        <v>277</v>
      </c>
    </row>
    <row r="155" spans="1:1" x14ac:dyDescent="0.2">
      <c r="A155" s="11" t="s">
        <v>43</v>
      </c>
    </row>
    <row r="156" spans="1:1" x14ac:dyDescent="0.2">
      <c r="A156" s="11" t="s">
        <v>44</v>
      </c>
    </row>
    <row r="157" spans="1:1" x14ac:dyDescent="0.2">
      <c r="A157" s="11" t="s">
        <v>46</v>
      </c>
    </row>
    <row r="158" spans="1:1" x14ac:dyDescent="0.2">
      <c r="A158" s="11" t="s">
        <v>275</v>
      </c>
    </row>
    <row r="159" spans="1:1" x14ac:dyDescent="0.2">
      <c r="A159" s="11" t="s">
        <v>282</v>
      </c>
    </row>
    <row r="160" spans="1:1" x14ac:dyDescent="0.2">
      <c r="A160" s="11" t="s">
        <v>279</v>
      </c>
    </row>
    <row r="161" spans="1:1" x14ac:dyDescent="0.2">
      <c r="A161" s="11" t="s">
        <v>281</v>
      </c>
    </row>
    <row r="162" spans="1:1" x14ac:dyDescent="0.2">
      <c r="A162" s="11" t="s">
        <v>280</v>
      </c>
    </row>
    <row r="163" spans="1:1" x14ac:dyDescent="0.2">
      <c r="A163" s="11" t="s">
        <v>278</v>
      </c>
    </row>
    <row r="164" spans="1:1" x14ac:dyDescent="0.2">
      <c r="A164" s="11" t="s">
        <v>45</v>
      </c>
    </row>
    <row r="165" spans="1:1" x14ac:dyDescent="0.2">
      <c r="A165" s="11" t="s">
        <v>170</v>
      </c>
    </row>
    <row r="166" spans="1:1" x14ac:dyDescent="0.2">
      <c r="A166" s="11" t="s">
        <v>86</v>
      </c>
    </row>
    <row r="167" spans="1:1" x14ac:dyDescent="0.2">
      <c r="A167" s="11" t="s">
        <v>257</v>
      </c>
    </row>
    <row r="168" spans="1:1" x14ac:dyDescent="0.2">
      <c r="A168" s="11" t="s">
        <v>182</v>
      </c>
    </row>
    <row r="169" spans="1:1" x14ac:dyDescent="0.2">
      <c r="A169" s="11" t="s">
        <v>245</v>
      </c>
    </row>
    <row r="170" spans="1:1" x14ac:dyDescent="0.2">
      <c r="A170" s="11" t="s">
        <v>147</v>
      </c>
    </row>
    <row r="171" spans="1:1" x14ac:dyDescent="0.2">
      <c r="A171" s="11" t="s">
        <v>250</v>
      </c>
    </row>
    <row r="172" spans="1:1" x14ac:dyDescent="0.2">
      <c r="A172" s="11" t="s">
        <v>248</v>
      </c>
    </row>
    <row r="173" spans="1:1" x14ac:dyDescent="0.2">
      <c r="A173" s="11" t="s">
        <v>111</v>
      </c>
    </row>
    <row r="174" spans="1:1" x14ac:dyDescent="0.2">
      <c r="A174" s="11" t="s">
        <v>100</v>
      </c>
    </row>
    <row r="175" spans="1:1" x14ac:dyDescent="0.2">
      <c r="A175" s="11" t="s">
        <v>101</v>
      </c>
    </row>
    <row r="176" spans="1:1" x14ac:dyDescent="0.2">
      <c r="A176" s="11" t="s">
        <v>262</v>
      </c>
    </row>
    <row r="177" spans="1:1" x14ac:dyDescent="0.2">
      <c r="A177" s="11" t="s">
        <v>36</v>
      </c>
    </row>
    <row r="178" spans="1:1" x14ac:dyDescent="0.2">
      <c r="A178" s="11" t="s">
        <v>38</v>
      </c>
    </row>
    <row r="179" spans="1:1" x14ac:dyDescent="0.2">
      <c r="A179" s="11" t="s">
        <v>34</v>
      </c>
    </row>
    <row r="180" spans="1:1" x14ac:dyDescent="0.2">
      <c r="A180" s="11" t="s">
        <v>196</v>
      </c>
    </row>
    <row r="181" spans="1:1" x14ac:dyDescent="0.2">
      <c r="A181" s="11" t="s">
        <v>183</v>
      </c>
    </row>
    <row r="182" spans="1:1" x14ac:dyDescent="0.2">
      <c r="A182" s="11" t="s">
        <v>258</v>
      </c>
    </row>
    <row r="183" spans="1:1" x14ac:dyDescent="0.2">
      <c r="A183" s="11" t="s">
        <v>112</v>
      </c>
    </row>
    <row r="184" spans="1:1" x14ac:dyDescent="0.2">
      <c r="A184" s="11" t="s">
        <v>251</v>
      </c>
    </row>
    <row r="185" spans="1:1" x14ac:dyDescent="0.2">
      <c r="A185" s="11" t="s">
        <v>126</v>
      </c>
    </row>
    <row r="186" spans="1:1" x14ac:dyDescent="0.2">
      <c r="A186" s="11" t="s">
        <v>127</v>
      </c>
    </row>
    <row r="187" spans="1:1" x14ac:dyDescent="0.2">
      <c r="A187" s="11" t="s">
        <v>171</v>
      </c>
    </row>
    <row r="188" spans="1:1" x14ac:dyDescent="0.2">
      <c r="A188" s="11" t="s">
        <v>39</v>
      </c>
    </row>
    <row r="189" spans="1:1" x14ac:dyDescent="0.2">
      <c r="A189" s="11" t="s">
        <v>207</v>
      </c>
    </row>
    <row r="190" spans="1:1" x14ac:dyDescent="0.2">
      <c r="A190" s="11" t="s">
        <v>232</v>
      </c>
    </row>
    <row r="191" spans="1:1" x14ac:dyDescent="0.2">
      <c r="A191" s="11" t="s">
        <v>148</v>
      </c>
    </row>
    <row r="192" spans="1:1" x14ac:dyDescent="0.2">
      <c r="A192" s="11" t="s">
        <v>197</v>
      </c>
    </row>
    <row r="193" spans="1:1" x14ac:dyDescent="0.2">
      <c r="A193" s="11" t="s">
        <v>162</v>
      </c>
    </row>
    <row r="194" spans="1:1" x14ac:dyDescent="0.2">
      <c r="A194" s="11" t="s">
        <v>60</v>
      </c>
    </row>
    <row r="195" spans="1:1" x14ac:dyDescent="0.2">
      <c r="A195" s="11" t="s">
        <v>209</v>
      </c>
    </row>
    <row r="196" spans="1:1" x14ac:dyDescent="0.2">
      <c r="A196" s="11" t="s">
        <v>210</v>
      </c>
    </row>
    <row r="197" spans="1:1" x14ac:dyDescent="0.2">
      <c r="A197" s="11" t="s">
        <v>61</v>
      </c>
    </row>
    <row r="198" spans="1:1" x14ac:dyDescent="0.2">
      <c r="A198" s="11" t="s">
        <v>26</v>
      </c>
    </row>
    <row r="199" spans="1:1" x14ac:dyDescent="0.2">
      <c r="A199" s="11" t="s">
        <v>149</v>
      </c>
    </row>
    <row r="200" spans="1:1" x14ac:dyDescent="0.2">
      <c r="A200" s="11" t="s">
        <v>150</v>
      </c>
    </row>
    <row r="201" spans="1:1" x14ac:dyDescent="0.2">
      <c r="A201" s="11" t="s">
        <v>27</v>
      </c>
    </row>
    <row r="202" spans="1:1" x14ac:dyDescent="0.2">
      <c r="A202" s="11" t="s">
        <v>151</v>
      </c>
    </row>
    <row r="203" spans="1:1" x14ac:dyDescent="0.2">
      <c r="A203" s="11" t="s">
        <v>263</v>
      </c>
    </row>
    <row r="204" spans="1:1" x14ac:dyDescent="0.2">
      <c r="A204" s="11" t="s">
        <v>233</v>
      </c>
    </row>
    <row r="205" spans="1:1" x14ac:dyDescent="0.2">
      <c r="A205" s="11" t="s">
        <v>76</v>
      </c>
    </row>
    <row r="206" spans="1:1" x14ac:dyDescent="0.2">
      <c r="A206" s="11" t="s">
        <v>198</v>
      </c>
    </row>
    <row r="207" spans="1:1" x14ac:dyDescent="0.2">
      <c r="A207" s="11" t="s">
        <v>102</v>
      </c>
    </row>
    <row r="208" spans="1:1" x14ac:dyDescent="0.2">
      <c r="A208" s="11" t="s">
        <v>270</v>
      </c>
    </row>
    <row r="209" spans="1:1" x14ac:dyDescent="0.2">
      <c r="A209" s="11" t="s">
        <v>62</v>
      </c>
    </row>
    <row r="210" spans="1:1" x14ac:dyDescent="0.2">
      <c r="A210" s="11" t="s">
        <v>103</v>
      </c>
    </row>
    <row r="211" spans="1:1" x14ac:dyDescent="0.2">
      <c r="A211" s="11" t="s">
        <v>172</v>
      </c>
    </row>
    <row r="212" spans="1:1" x14ac:dyDescent="0.2">
      <c r="A212" s="11" t="s">
        <v>211</v>
      </c>
    </row>
    <row r="213" spans="1:1" x14ac:dyDescent="0.2">
      <c r="A213" s="11" t="s">
        <v>235</v>
      </c>
    </row>
    <row r="214" spans="1:1" x14ac:dyDescent="0.2">
      <c r="A214" s="11" t="s">
        <v>252</v>
      </c>
    </row>
    <row r="215" spans="1:1" x14ac:dyDescent="0.2">
      <c r="A215" s="11" t="s">
        <v>63</v>
      </c>
    </row>
    <row r="216" spans="1:1" x14ac:dyDescent="0.2">
      <c r="A216" s="11" t="s">
        <v>87</v>
      </c>
    </row>
    <row r="217" spans="1:1" x14ac:dyDescent="0.2">
      <c r="A217" s="11" t="s">
        <v>272</v>
      </c>
    </row>
    <row r="218" spans="1:1" x14ac:dyDescent="0.2">
      <c r="A218" s="11" t="s">
        <v>236</v>
      </c>
    </row>
    <row r="219" spans="1:1" x14ac:dyDescent="0.2">
      <c r="A219" s="11" t="s">
        <v>184</v>
      </c>
    </row>
    <row r="220" spans="1:1" x14ac:dyDescent="0.2">
      <c r="A220" s="11" t="s">
        <v>81</v>
      </c>
    </row>
    <row r="221" spans="1:1" x14ac:dyDescent="0.2">
      <c r="A221" s="11" t="s">
        <v>128</v>
      </c>
    </row>
    <row r="222" spans="1:1" x14ac:dyDescent="0.2">
      <c r="A222" s="11" t="s">
        <v>35</v>
      </c>
    </row>
    <row r="223" spans="1:1" x14ac:dyDescent="0.2">
      <c r="A223" s="11" t="s">
        <v>88</v>
      </c>
    </row>
    <row r="224" spans="1:1" x14ac:dyDescent="0.2">
      <c r="A224" s="11" t="s">
        <v>221</v>
      </c>
    </row>
    <row r="225" spans="1:1" x14ac:dyDescent="0.2">
      <c r="A225" s="11" t="s">
        <v>246</v>
      </c>
    </row>
    <row r="226" spans="1:1" x14ac:dyDescent="0.2">
      <c r="A226" s="11" t="s">
        <v>199</v>
      </c>
    </row>
    <row r="227" spans="1:1" x14ac:dyDescent="0.2">
      <c r="A227" s="11" t="s">
        <v>40</v>
      </c>
    </row>
    <row r="228" spans="1:1" x14ac:dyDescent="0.2">
      <c r="A228" s="11" t="s">
        <v>157</v>
      </c>
    </row>
    <row r="229" spans="1:1" x14ac:dyDescent="0.2">
      <c r="A229" s="11" t="s">
        <v>65</v>
      </c>
    </row>
    <row r="230" spans="1:1" x14ac:dyDescent="0.2">
      <c r="A230" s="11" t="s">
        <v>173</v>
      </c>
    </row>
    <row r="231" spans="1:1" x14ac:dyDescent="0.2">
      <c r="A231" s="11" t="s">
        <v>174</v>
      </c>
    </row>
    <row r="232" spans="1:1" x14ac:dyDescent="0.2">
      <c r="A232" s="11" t="s">
        <v>104</v>
      </c>
    </row>
    <row r="233" spans="1:1" x14ac:dyDescent="0.2">
      <c r="A233" s="11" t="s">
        <v>264</v>
      </c>
    </row>
    <row r="234" spans="1:1" x14ac:dyDescent="0.2">
      <c r="A234" s="11" t="s">
        <v>265</v>
      </c>
    </row>
    <row r="235" spans="1:1" x14ac:dyDescent="0.2">
      <c r="A235" s="11" t="s">
        <v>152</v>
      </c>
    </row>
    <row r="236" spans="1:1" x14ac:dyDescent="0.2">
      <c r="A236" s="11" t="s">
        <v>82</v>
      </c>
    </row>
    <row r="237" spans="1:1" x14ac:dyDescent="0.2">
      <c r="A237" s="11" t="s">
        <v>200</v>
      </c>
    </row>
    <row r="238" spans="1:1" x14ac:dyDescent="0.2">
      <c r="A238" s="11" t="s">
        <v>158</v>
      </c>
    </row>
    <row r="239" spans="1:1" x14ac:dyDescent="0.2">
      <c r="A239" s="11" t="s">
        <v>153</v>
      </c>
    </row>
    <row r="240" spans="1:1" x14ac:dyDescent="0.2">
      <c r="A240" s="11" t="s">
        <v>266</v>
      </c>
    </row>
    <row r="241" spans="1:1" x14ac:dyDescent="0.2">
      <c r="A241" s="11" t="s">
        <v>64</v>
      </c>
    </row>
    <row r="242" spans="1:1" x14ac:dyDescent="0.2">
      <c r="A242" s="11" t="s">
        <v>212</v>
      </c>
    </row>
    <row r="243" spans="1:1" x14ac:dyDescent="0.2">
      <c r="A243" s="11" t="s">
        <v>201</v>
      </c>
    </row>
    <row r="244" spans="1:1" x14ac:dyDescent="0.2">
      <c r="A244" s="11" t="s">
        <v>222</v>
      </c>
    </row>
    <row r="245" spans="1:1" x14ac:dyDescent="0.2">
      <c r="A245" s="11" t="s">
        <v>116</v>
      </c>
    </row>
    <row r="246" spans="1:1" x14ac:dyDescent="0.2">
      <c r="A246" s="11" t="s">
        <v>154</v>
      </c>
    </row>
    <row r="247" spans="1:1" x14ac:dyDescent="0.2">
      <c r="A247" s="11" t="s">
        <v>129</v>
      </c>
    </row>
    <row r="248" spans="1:1" x14ac:dyDescent="0.2">
      <c r="A248" s="11" t="s">
        <v>159</v>
      </c>
    </row>
    <row r="249" spans="1:1" x14ac:dyDescent="0.2">
      <c r="A249" s="11" t="s">
        <v>253</v>
      </c>
    </row>
    <row r="250" spans="1:1" x14ac:dyDescent="0.2">
      <c r="A250" s="11" t="s">
        <v>130</v>
      </c>
    </row>
    <row r="251" spans="1:1" x14ac:dyDescent="0.2">
      <c r="A251" s="11" t="s">
        <v>175</v>
      </c>
    </row>
    <row r="252" spans="1:1" x14ac:dyDescent="0.2">
      <c r="A252" s="11" t="s">
        <v>267</v>
      </c>
    </row>
    <row r="253" spans="1:1" x14ac:dyDescent="0.2">
      <c r="A253" s="11" t="s">
        <v>195</v>
      </c>
    </row>
    <row r="254" spans="1:1" x14ac:dyDescent="0.2">
      <c r="A254" s="11" t="s">
        <v>83</v>
      </c>
    </row>
    <row r="255" spans="1:1" x14ac:dyDescent="0.2">
      <c r="A255" s="11" t="s">
        <v>202</v>
      </c>
    </row>
    <row r="256" spans="1:1" x14ac:dyDescent="0.2">
      <c r="A256" s="11" t="s">
        <v>66</v>
      </c>
    </row>
    <row r="257" spans="1:1" x14ac:dyDescent="0.2">
      <c r="A257" s="11" t="s">
        <v>269</v>
      </c>
    </row>
    <row r="258" spans="1:1" x14ac:dyDescent="0.2">
      <c r="A258" s="11" t="s">
        <v>67</v>
      </c>
    </row>
  </sheetData>
  <sheetProtection password="C7AB" sheet="1" objects="1" scenarios="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B36"/>
  <sheetViews>
    <sheetView workbookViewId="0">
      <selection activeCell="A20" sqref="A20:B20"/>
    </sheetView>
  </sheetViews>
  <sheetFormatPr defaultColWidth="8.75" defaultRowHeight="14.25" x14ac:dyDescent="0.2"/>
  <cols>
    <col min="1" max="1" width="26.375" customWidth="1"/>
    <col min="2" max="2" width="81.25" customWidth="1"/>
  </cols>
  <sheetData>
    <row r="1" spans="1:2" ht="15.75" customHeight="1" x14ac:dyDescent="0.2">
      <c r="A1" s="156" t="s">
        <v>4</v>
      </c>
      <c r="B1" s="157"/>
    </row>
    <row r="2" spans="1:2" ht="15.75" x14ac:dyDescent="0.3">
      <c r="A2" s="19" t="s">
        <v>324</v>
      </c>
      <c r="B2" s="19" t="s">
        <v>373</v>
      </c>
    </row>
    <row r="3" spans="1:2" ht="16.5" customHeight="1" x14ac:dyDescent="0.2">
      <c r="A3" s="154" t="s">
        <v>403</v>
      </c>
      <c r="B3" s="155"/>
    </row>
    <row r="4" spans="1:2" ht="15" customHeight="1" x14ac:dyDescent="0.2">
      <c r="A4" s="154" t="s">
        <v>404</v>
      </c>
      <c r="B4" s="155"/>
    </row>
    <row r="5" spans="1:2" ht="30" x14ac:dyDescent="0.2">
      <c r="A5" s="53" t="s">
        <v>417</v>
      </c>
      <c r="B5" s="13" t="s">
        <v>405</v>
      </c>
    </row>
    <row r="6" spans="1:2" ht="30" x14ac:dyDescent="0.2">
      <c r="A6" s="53" t="s">
        <v>319</v>
      </c>
      <c r="B6" s="13" t="s">
        <v>418</v>
      </c>
    </row>
    <row r="7" spans="1:2" ht="29.25" customHeight="1" x14ac:dyDescent="0.2">
      <c r="A7" s="154" t="s">
        <v>406</v>
      </c>
      <c r="B7" s="155"/>
    </row>
    <row r="8" spans="1:2" ht="15" customHeight="1" x14ac:dyDescent="0.2">
      <c r="A8" s="154" t="s">
        <v>375</v>
      </c>
      <c r="B8" s="155"/>
    </row>
    <row r="9" spans="1:2" ht="45" x14ac:dyDescent="0.2">
      <c r="A9" s="14" t="s">
        <v>332</v>
      </c>
      <c r="B9" s="15" t="s">
        <v>400</v>
      </c>
    </row>
    <row r="10" spans="1:2" ht="45" x14ac:dyDescent="0.2">
      <c r="A10" s="14" t="s">
        <v>331</v>
      </c>
      <c r="B10" s="15" t="s">
        <v>408</v>
      </c>
    </row>
    <row r="11" spans="1:2" ht="45" x14ac:dyDescent="0.2">
      <c r="A11" s="14" t="s">
        <v>330</v>
      </c>
      <c r="B11" s="15" t="s">
        <v>401</v>
      </c>
    </row>
    <row r="12" spans="1:2" ht="45" x14ac:dyDescent="0.2">
      <c r="A12" s="14" t="s">
        <v>329</v>
      </c>
      <c r="B12" s="15" t="s">
        <v>402</v>
      </c>
    </row>
    <row r="13" spans="1:2" ht="30" x14ac:dyDescent="0.2">
      <c r="A13" s="14" t="s">
        <v>320</v>
      </c>
      <c r="B13" s="15" t="s">
        <v>380</v>
      </c>
    </row>
    <row r="14" spans="1:2" ht="15" x14ac:dyDescent="0.2">
      <c r="A14" s="154" t="s">
        <v>374</v>
      </c>
      <c r="B14" s="155"/>
    </row>
    <row r="15" spans="1:2" ht="75" x14ac:dyDescent="0.2">
      <c r="A15" s="14" t="s">
        <v>352</v>
      </c>
      <c r="B15" s="18" t="s">
        <v>415</v>
      </c>
    </row>
    <row r="16" spans="1:2" ht="30" x14ac:dyDescent="0.2">
      <c r="A16" s="14" t="s">
        <v>321</v>
      </c>
      <c r="B16" s="15" t="s">
        <v>381</v>
      </c>
    </row>
    <row r="17" spans="1:2" ht="15" x14ac:dyDescent="0.2">
      <c r="A17" s="154" t="s">
        <v>376</v>
      </c>
      <c r="B17" s="155"/>
    </row>
    <row r="18" spans="1:2" ht="60" x14ac:dyDescent="0.2">
      <c r="A18" s="14" t="s">
        <v>322</v>
      </c>
      <c r="B18" s="15" t="s">
        <v>416</v>
      </c>
    </row>
    <row r="19" spans="1:2" ht="30" x14ac:dyDescent="0.2">
      <c r="A19" s="14" t="s">
        <v>323</v>
      </c>
      <c r="B19" s="15" t="s">
        <v>399</v>
      </c>
    </row>
    <row r="20" spans="1:2" ht="15" x14ac:dyDescent="0.2">
      <c r="A20" s="154" t="s">
        <v>377</v>
      </c>
      <c r="B20" s="155"/>
    </row>
    <row r="21" spans="1:2" ht="32.25" customHeight="1" x14ac:dyDescent="0.2">
      <c r="A21" s="14" t="s">
        <v>378</v>
      </c>
      <c r="B21" s="13" t="s">
        <v>360</v>
      </c>
    </row>
    <row r="22" spans="1:2" ht="15" x14ac:dyDescent="0.2">
      <c r="A22" s="14" t="s">
        <v>333</v>
      </c>
      <c r="B22" s="15" t="s">
        <v>361</v>
      </c>
    </row>
    <row r="23" spans="1:2" ht="30" x14ac:dyDescent="0.2">
      <c r="A23" s="14" t="s">
        <v>11</v>
      </c>
      <c r="B23" s="15" t="s">
        <v>362</v>
      </c>
    </row>
    <row r="24" spans="1:2" ht="30" x14ac:dyDescent="0.2">
      <c r="A24" s="14" t="s">
        <v>12</v>
      </c>
      <c r="B24" s="15" t="s">
        <v>363</v>
      </c>
    </row>
    <row r="25" spans="1:2" ht="15" x14ac:dyDescent="0.2">
      <c r="A25" s="154" t="s">
        <v>364</v>
      </c>
      <c r="B25" s="155"/>
    </row>
    <row r="26" spans="1:2" ht="45" x14ac:dyDescent="0.2">
      <c r="A26" s="14" t="s">
        <v>334</v>
      </c>
      <c r="B26" s="15" t="s">
        <v>366</v>
      </c>
    </row>
    <row r="27" spans="1:2" ht="45" x14ac:dyDescent="0.2">
      <c r="A27" s="14" t="s">
        <v>335</v>
      </c>
      <c r="B27" s="15" t="s">
        <v>365</v>
      </c>
    </row>
    <row r="28" spans="1:2" ht="45" x14ac:dyDescent="0.2">
      <c r="A28" s="14" t="s">
        <v>336</v>
      </c>
      <c r="B28" s="15" t="s">
        <v>367</v>
      </c>
    </row>
    <row r="29" spans="1:2" ht="41.25" customHeight="1" x14ac:dyDescent="0.2">
      <c r="A29" s="16" t="s">
        <v>379</v>
      </c>
      <c r="B29" s="15" t="s">
        <v>382</v>
      </c>
    </row>
    <row r="30" spans="1:2" ht="15" x14ac:dyDescent="0.2">
      <c r="A30" s="152" t="s">
        <v>368</v>
      </c>
      <c r="B30" s="153"/>
    </row>
    <row r="31" spans="1:2" ht="45" x14ac:dyDescent="0.2">
      <c r="A31" s="14" t="s">
        <v>337</v>
      </c>
      <c r="B31" s="15" t="s">
        <v>383</v>
      </c>
    </row>
    <row r="32" spans="1:2" ht="60" x14ac:dyDescent="0.2">
      <c r="A32" s="14" t="s">
        <v>338</v>
      </c>
      <c r="B32" s="15" t="s">
        <v>372</v>
      </c>
    </row>
    <row r="33" spans="1:2" ht="62.25" customHeight="1" x14ac:dyDescent="0.3">
      <c r="A33" s="17" t="s">
        <v>339</v>
      </c>
      <c r="B33" s="15" t="s">
        <v>370</v>
      </c>
    </row>
    <row r="34" spans="1:2" ht="75" x14ac:dyDescent="0.2">
      <c r="A34" s="14" t="s">
        <v>340</v>
      </c>
      <c r="B34" s="15" t="s">
        <v>419</v>
      </c>
    </row>
    <row r="35" spans="1:2" ht="60" x14ac:dyDescent="0.3">
      <c r="A35" s="17" t="s">
        <v>341</v>
      </c>
      <c r="B35" s="15" t="s">
        <v>371</v>
      </c>
    </row>
    <row r="36" spans="1:2" ht="75" x14ac:dyDescent="0.2">
      <c r="A36" s="14" t="s">
        <v>342</v>
      </c>
      <c r="B36" s="15" t="s">
        <v>420</v>
      </c>
    </row>
  </sheetData>
  <sheetProtection password="C7AB" sheet="1" objects="1" scenarios="1"/>
  <mergeCells count="10">
    <mergeCell ref="A30:B30"/>
    <mergeCell ref="A17:B17"/>
    <mergeCell ref="A20:B20"/>
    <mergeCell ref="A25:B25"/>
    <mergeCell ref="A1:B1"/>
    <mergeCell ref="A3:B3"/>
    <mergeCell ref="A4:B4"/>
    <mergeCell ref="A7:B7"/>
    <mergeCell ref="A8:B8"/>
    <mergeCell ref="A14:B14"/>
  </mergeCells>
  <dataValidations count="1">
    <dataValidation type="textLength" allowBlank="1" showInputMessage="1" showErrorMessage="1" sqref="B3 B5:B36">
      <formula1>0</formula1>
      <formula2>10000</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B1" sqref="B1"/>
    </sheetView>
  </sheetViews>
  <sheetFormatPr defaultColWidth="8.75" defaultRowHeight="14.25" x14ac:dyDescent="0.2"/>
  <sheetData>
    <row r="2" spans="1:1" x14ac:dyDescent="0.2">
      <c r="A2" t="s">
        <v>430</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D228718065514A950FF93779728B23" ma:contentTypeVersion="0" ma:contentTypeDescription="Create a new document." ma:contentTypeScope="" ma:versionID="b4cbebe7c27726121bd9290afd29d78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B1F618-41AE-48A1-8610-7AB8F99C7B9F}">
  <ds:schemaRefs>
    <ds:schemaRef ds:uri="http://purl.org/dc/terms/"/>
    <ds:schemaRef ds:uri="http://schemas.microsoft.com/office/2006/documentManagement/types"/>
    <ds:schemaRef ds:uri="http://purl.org/dc/elements/1.1/"/>
    <ds:schemaRef ds:uri="http://purl.org/dc/dcmitype/"/>
    <ds:schemaRef ds:uri="http://www.w3.org/XML/1998/namespace"/>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F17E760F-7305-4AFC-B06C-BB06358524C3}">
  <ds:schemaRefs>
    <ds:schemaRef ds:uri="http://schemas.microsoft.com/sharepoint/v3/contenttype/forms"/>
  </ds:schemaRefs>
</ds:datastoreItem>
</file>

<file path=customXml/itemProps3.xml><?xml version="1.0" encoding="utf-8"?>
<ds:datastoreItem xmlns:ds="http://schemas.openxmlformats.org/officeDocument/2006/customXml" ds:itemID="{5C5134FA-10FE-4D39-BB94-8CF25FA1AA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input form</vt:lpstr>
      <vt:lpstr>look uptables</vt:lpstr>
      <vt:lpstr>guidance</vt:lpstr>
      <vt:lpstr>Sheet1</vt:lpstr>
      <vt:lpstr>CountryLookUp</vt:lpstr>
      <vt:lpstr>CurrencyLookUp</vt:lpstr>
      <vt:lpstr>DiseaseLookUp</vt:lpstr>
      <vt:lpstr>ExternalSourceLookUp</vt:lpstr>
      <vt:lpstr>'input form'!Print_Area</vt:lpstr>
      <vt:lpstr>ReportingCycleLookUp</vt:lpstr>
      <vt:lpstr>ReportingYearLookUp</vt:lpstr>
      <vt:lpstr>UnitLookUp</vt:lpstr>
    </vt:vector>
  </TitlesOfParts>
  <Company>The Global Fund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Dejan Loncar;Korah George</dc:creator>
  <cp:lastModifiedBy>A2F</cp:lastModifiedBy>
  <cp:lastPrinted>2013-10-01T07:46:41Z</cp:lastPrinted>
  <dcterms:created xsi:type="dcterms:W3CDTF">2012-12-10T15:52:00Z</dcterms:created>
  <dcterms:modified xsi:type="dcterms:W3CDTF">2013-10-01T07:49:05Z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0x010100C7D228718065514A950FF93779728B23</vt:lpwstr>
  </property>
</Properties>
</file>